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D2B34EBC-0086-CF4D-9C11-C60A1F487CEA}" xr6:coauthVersionLast="47" xr6:coauthVersionMax="47" xr10:uidLastSave="{00000000-0000-0000-0000-000000000000}"/>
  <bookViews>
    <workbookView xWindow="0" yWindow="500" windowWidth="28800" windowHeight="15700" activeTab="1" xr2:uid="{00000000-000D-0000-FFFF-FFFF00000000}"/>
  </bookViews>
  <sheets>
    <sheet name="PL-IL-CABKRB-AI10" sheetId="1" r:id="rId1"/>
    <sheet name="PL-IL-CABKRB-AI25" sheetId="2" r:id="rId2"/>
    <sheet name="PL-IL-CABKRB-B10" sheetId="3" r:id="rId3"/>
    <sheet name="PL-IL-CABKRB-B25" sheetId="4" r:id="rId4"/>
    <sheet name="PL-IL-CABKRB-B5" sheetId="5" r:id="rId5"/>
    <sheet name="PL-IL-CABKRB-K10" sheetId="6" r:id="rId6"/>
    <sheet name="PL-IL-CABKRB-K25-A" sheetId="7" r:id="rId7"/>
    <sheet name="PL-IL-CABKRB-K5" sheetId="8" r:id="rId8"/>
    <sheet name="PL-IL-CABKRB-RD-B25" sheetId="9" r:id="rId9"/>
    <sheet name="PL-IL-CABKRB-RD-BK25" sheetId="10" r:id="rId10"/>
    <sheet name="PL-IL-CABKRB-RD-S25" sheetId="11" r:id="rId11"/>
    <sheet name="PL-IL-CABKRB-RD-BG10" sheetId="12" r:id="rId12"/>
    <sheet name="PL-IL-CABKRB-RD-BG25" sheetId="13" r:id="rId13"/>
    <sheet name="PL-IL-CABKRB-RD-BK10" sheetId="14" r:id="rId14"/>
    <sheet name="PL-IL-CABKRB-RD-ORB10" sheetId="15" r:id="rId15"/>
    <sheet name="PL-IL-CABKRB-RD-S10" sheetId="16" r:id="rId16"/>
    <sheet name="PL-IL-CABKRB-S10" sheetId="17" r:id="rId17"/>
    <sheet name="PL-IL-CABKRB-S25" sheetId="18" r:id="rId18"/>
    <sheet name="PL-IL-CABKRB-S5" sheetId="19" r:id="rId19"/>
    <sheet name="PL-IL-CABKRG-B10" sheetId="20" r:id="rId20"/>
    <sheet name="PL-IL-CABKRG-B25" sheetId="21" r:id="rId21"/>
    <sheet name="PL-IL-CABKRG-BK10" sheetId="22" r:id="rId22"/>
    <sheet name="PL-IL-CABKRG-BK25" sheetId="23" r:id="rId23"/>
    <sheet name="PL-IL-CABKRG-S10" sheetId="24" r:id="rId24"/>
    <sheet name="PL-IL-CABKRG-S25" sheetId="25" r:id="rId25"/>
    <sheet name="PL-IL-CABKSQ-B10" sheetId="26" r:id="rId26"/>
    <sheet name="PL-IL-CABKSQ-B25" sheetId="27" r:id="rId27"/>
    <sheet name="PL-IL-CABKSQ-BK10" sheetId="28" r:id="rId28"/>
    <sheet name="PL-IL-CABKSQ-BK25" sheetId="29" r:id="rId29"/>
    <sheet name="PL-IL-CABKSQ-I10" sheetId="30" r:id="rId30"/>
    <sheet name="PL-IL-CABKSQ-S10" sheetId="31" r:id="rId31"/>
    <sheet name="PL-IL-CABKSQ-S25" sheetId="32" r:id="rId32"/>
    <sheet name="PL-IL-CABKTKNB-B25" sheetId="33" r:id="rId33"/>
    <sheet name="PL-IL-CABKTKNB-BK25" sheetId="34" r:id="rId34"/>
    <sheet name="PL-IL-CABKTKNB-S25" sheetId="35" r:id="rId35"/>
    <sheet name="PL-IL-CKBR-B10" sheetId="36" r:id="rId36"/>
    <sheet name="PL-IL-CKBR-B25" sheetId="37" r:id="rId37"/>
    <sheet name="PL-IL-CKBR-G10" sheetId="38" r:id="rId38"/>
    <sheet name="PL-IL-CKBR-G25" sheetId="39" r:id="rId39"/>
    <sheet name="PL-IL-CKBR-K10" sheetId="40" r:id="rId40"/>
    <sheet name="PL-IL-CKBR-K25" sheetId="41" r:id="rId41"/>
    <sheet name="PL-IL-CKBR-S10" sheetId="42" r:id="rId42"/>
    <sheet name="PL-IL-CKBR-S25" sheetId="43" r:id="rId43"/>
    <sheet name="PL-IL-CKCO-G10" sheetId="44" r:id="rId44"/>
    <sheet name="PL-IL-CKCO-G25" sheetId="45" r:id="rId45"/>
    <sheet name="PL-IL-CKCO-K10" sheetId="46" r:id="rId46"/>
    <sheet name="PL-IL-CKCO-K25" sheetId="47" r:id="rId47"/>
    <sheet name="PL-IL-CKCO-S10" sheetId="48" r:id="rId48"/>
    <sheet name="PL-IL-CKCO-S25" sheetId="49" r:id="rId49"/>
    <sheet name="PL-IL-CKHX-G10" sheetId="50" r:id="rId50"/>
    <sheet name="PL-IL-CKHX-K10" sheetId="51" r:id="rId51"/>
    <sheet name="PL-IL-CKREC-B10" sheetId="52" r:id="rId52"/>
    <sheet name="PL-IL-CKREC-B25" sheetId="53" r:id="rId53"/>
    <sheet name="PL-IL-CKREC-K10" sheetId="54" r:id="rId54"/>
    <sheet name="PL-IL-CKREC-K25" sheetId="55" r:id="rId55"/>
    <sheet name="PL-IL-CKREC-S10" sheetId="56" r:id="rId56"/>
    <sheet name="PL-IL-CKREC-S25" sheetId="57" r:id="rId57"/>
    <sheet name="PL-IL-CKRFL-B10" sheetId="58" r:id="rId58"/>
    <sheet name="PL-IL-CKRFL-B25" sheetId="59" r:id="rId59"/>
    <sheet name="PL-IL-CKRFL-K10" sheetId="60" r:id="rId60"/>
    <sheet name="PL-IL-CKRFL-K25" sheetId="61" r:id="rId61"/>
    <sheet name="PL-IL-CKRFL-S10" sheetId="62" r:id="rId62"/>
    <sheet name="PL-IL-CKRFL-S25" sheetId="63" r:id="rId63"/>
    <sheet name="PL-IL-CKSQF-B10" sheetId="64" r:id="rId64"/>
    <sheet name="PL-IL-CKSQF-B25" sheetId="65" r:id="rId65"/>
    <sheet name="PL-IL-CKSQF-G10" sheetId="66" r:id="rId66"/>
    <sheet name="PL-IL-CKSQF-G25" sheetId="67" r:id="rId67"/>
    <sheet name="PL-IL-CKSQF-K10" sheetId="68" r:id="rId68"/>
    <sheet name="PL-IL-CKSQF-K25" sheetId="69" r:id="rId69"/>
    <sheet name="PL-IL-CKSQF-S10" sheetId="70" r:id="rId70"/>
    <sheet name="PL-IL-CKSQF-S25" sheetId="71" r:id="rId71"/>
    <sheet name="PL-IL-CKWH-B25" sheetId="72" r:id="rId72"/>
    <sheet name="PL-IL-CKWH-G10" sheetId="73" r:id="rId73"/>
    <sheet name="PL-IL-CKWH-G25" sheetId="74" r:id="rId74"/>
    <sheet name="PL-IL-CKWH-K10" sheetId="75" r:id="rId75"/>
    <sheet name="PL-IL-CKWH-K25" sheetId="76" r:id="rId76"/>
    <sheet name="PL-IL-CKWH-S25" sheetId="77" r:id="rId77"/>
    <sheet name="PL-IL-CKWH-S10" sheetId="78" r:id="rId78"/>
  </sheets>
  <calcPr calcId="191029"/>
</workbook>
</file>

<file path=xl/calcChain.xml><?xml version="1.0" encoding="utf-8"?>
<calcChain xmlns="http://schemas.openxmlformats.org/spreadsheetml/2006/main">
  <c r="R32" i="2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76"/>
  <c r="R32" i="77"/>
  <c r="R32" i="78"/>
  <c r="R32" i="1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3"/>
  <c r="C3" i="44"/>
  <c r="C3" i="45"/>
  <c r="C3" i="46"/>
  <c r="C3" i="47"/>
  <c r="C3" i="48"/>
  <c r="C3" i="49"/>
  <c r="C3" i="50"/>
  <c r="C3" i="51"/>
  <c r="C3" i="52"/>
  <c r="C3" i="53"/>
  <c r="C3" i="54"/>
  <c r="C3" i="55"/>
  <c r="C3" i="56"/>
  <c r="C3" i="57"/>
  <c r="C3" i="58"/>
  <c r="C3" i="59"/>
  <c r="C3" i="60"/>
  <c r="C3" i="61"/>
  <c r="C3" i="62"/>
  <c r="C3" i="63"/>
  <c r="C3" i="64"/>
  <c r="C3" i="65"/>
  <c r="C3" i="66"/>
  <c r="C3" i="67"/>
  <c r="C3" i="68"/>
  <c r="C3" i="69"/>
  <c r="C3" i="70"/>
  <c r="C3" i="71"/>
  <c r="C3" i="72"/>
  <c r="C3" i="73"/>
  <c r="C3" i="74"/>
  <c r="C3" i="75"/>
  <c r="C3" i="76"/>
  <c r="C3" i="77"/>
  <c r="C3" i="78"/>
  <c r="C3" i="1"/>
  <c r="AB32" i="2"/>
  <c r="AD32" i="2" s="1"/>
  <c r="Y32" i="2"/>
  <c r="X32" i="2"/>
  <c r="V32" i="2"/>
  <c r="U32" i="2"/>
  <c r="T32" i="2"/>
  <c r="P32" i="2"/>
  <c r="H32" i="2"/>
  <c r="C32" i="2"/>
  <c r="O32" i="2"/>
  <c r="Q32" i="2" s="1"/>
  <c r="AD32" i="3"/>
  <c r="AB32" i="3"/>
  <c r="X32" i="3"/>
  <c r="V32" i="3"/>
  <c r="U32" i="3"/>
  <c r="T32" i="3"/>
  <c r="Q32" i="3"/>
  <c r="M32" i="3"/>
  <c r="Y32" i="3"/>
  <c r="C32" i="3"/>
  <c r="P32" i="3"/>
  <c r="O32" i="3"/>
  <c r="AB32" i="4"/>
  <c r="AD32" i="4" s="1"/>
  <c r="J32" i="4" s="1"/>
  <c r="Y32" i="4"/>
  <c r="V32" i="4"/>
  <c r="U32" i="4"/>
  <c r="T32" i="4"/>
  <c r="P32" i="4"/>
  <c r="H32" i="4"/>
  <c r="O32" i="4"/>
  <c r="Q32" i="4" s="1"/>
  <c r="C32" i="4"/>
  <c r="AB32" i="5"/>
  <c r="AD32" i="5" s="1"/>
  <c r="X32" i="5"/>
  <c r="V32" i="5"/>
  <c r="U32" i="5"/>
  <c r="T32" i="5"/>
  <c r="P32" i="5"/>
  <c r="O32" i="5"/>
  <c r="Q32" i="5"/>
  <c r="Y32" i="5"/>
  <c r="C32" i="5"/>
  <c r="M32" i="5"/>
  <c r="AB32" i="6"/>
  <c r="AD32" i="6" s="1"/>
  <c r="Y32" i="6"/>
  <c r="V32" i="6"/>
  <c r="U32" i="6"/>
  <c r="T32" i="6"/>
  <c r="Q32" i="6"/>
  <c r="P32" i="6"/>
  <c r="O32" i="6"/>
  <c r="AB32" i="7"/>
  <c r="AD32" i="7" s="1"/>
  <c r="J32" i="7" s="1"/>
  <c r="I32" i="7" s="1"/>
  <c r="Y32" i="7"/>
  <c r="X32" i="7"/>
  <c r="V32" i="7"/>
  <c r="U32" i="7"/>
  <c r="T32" i="7"/>
  <c r="P32" i="7"/>
  <c r="M32" i="7"/>
  <c r="H32" i="7"/>
  <c r="O32" i="7"/>
  <c r="Q32" i="7" s="1"/>
  <c r="C32" i="7"/>
  <c r="AD32" i="8"/>
  <c r="AB32" i="8"/>
  <c r="Y32" i="8"/>
  <c r="X32" i="8"/>
  <c r="V32" i="8"/>
  <c r="U32" i="8"/>
  <c r="T32" i="8"/>
  <c r="P32" i="8"/>
  <c r="O32" i="8"/>
  <c r="Q32" i="8"/>
  <c r="M32" i="8"/>
  <c r="H32" i="8"/>
  <c r="C32" i="8"/>
  <c r="AD32" i="9"/>
  <c r="J32" i="9" s="1"/>
  <c r="AB32" i="9"/>
  <c r="X32" i="9"/>
  <c r="V32" i="9"/>
  <c r="U32" i="9"/>
  <c r="T32" i="9"/>
  <c r="M32" i="9"/>
  <c r="Y32" i="9"/>
  <c r="P32" i="9"/>
  <c r="O32" i="9"/>
  <c r="C32" i="9"/>
  <c r="AB32" i="10"/>
  <c r="V32" i="10"/>
  <c r="U32" i="10"/>
  <c r="T32" i="10"/>
  <c r="P32" i="10"/>
  <c r="C32" i="10"/>
  <c r="AB32" i="11"/>
  <c r="AD32" i="11" s="1"/>
  <c r="X32" i="11"/>
  <c r="V32" i="11"/>
  <c r="U32" i="11"/>
  <c r="T32" i="11"/>
  <c r="O32" i="11"/>
  <c r="Q32" i="11" s="1"/>
  <c r="P32" i="11"/>
  <c r="M32" i="11"/>
  <c r="AB32" i="12"/>
  <c r="V32" i="12"/>
  <c r="U32" i="12"/>
  <c r="T32" i="12"/>
  <c r="P32" i="12"/>
  <c r="H32" i="12"/>
  <c r="C32" i="12"/>
  <c r="AB32" i="13"/>
  <c r="AD32" i="13" s="1"/>
  <c r="X32" i="13"/>
  <c r="V32" i="13"/>
  <c r="U32" i="13"/>
  <c r="T32" i="13"/>
  <c r="P32" i="13"/>
  <c r="Q32" i="13" s="1"/>
  <c r="O32" i="13"/>
  <c r="M32" i="13"/>
  <c r="H32" i="13"/>
  <c r="C32" i="13"/>
  <c r="AD32" i="14"/>
  <c r="AB32" i="14"/>
  <c r="X32" i="14"/>
  <c r="V32" i="14"/>
  <c r="U32" i="14"/>
  <c r="T32" i="14"/>
  <c r="M32" i="14"/>
  <c r="H32" i="14"/>
  <c r="P32" i="14"/>
  <c r="O32" i="14"/>
  <c r="AB32" i="15"/>
  <c r="AD32" i="15" s="1"/>
  <c r="J32" i="15" s="1"/>
  <c r="X32" i="15"/>
  <c r="V32" i="15"/>
  <c r="U32" i="15"/>
  <c r="T32" i="15"/>
  <c r="Q32" i="15"/>
  <c r="O32" i="15"/>
  <c r="M32" i="15"/>
  <c r="P32" i="15"/>
  <c r="C32" i="15"/>
  <c r="AB32" i="16"/>
  <c r="AD32" i="16" s="1"/>
  <c r="Y32" i="16"/>
  <c r="V32" i="16"/>
  <c r="U32" i="16"/>
  <c r="T32" i="16"/>
  <c r="P32" i="16"/>
  <c r="O32" i="16"/>
  <c r="C32" i="16"/>
  <c r="M32" i="16"/>
  <c r="AB32" i="17"/>
  <c r="V32" i="17"/>
  <c r="U32" i="17"/>
  <c r="T32" i="17"/>
  <c r="P32" i="17"/>
  <c r="O32" i="17"/>
  <c r="Q32" i="17" s="1"/>
  <c r="AB32" i="18"/>
  <c r="AD32" i="18" s="1"/>
  <c r="J32" i="18" s="1"/>
  <c r="Y32" i="18"/>
  <c r="X32" i="18"/>
  <c r="V32" i="18"/>
  <c r="U32" i="18"/>
  <c r="T32" i="18"/>
  <c r="P32" i="18"/>
  <c r="H32" i="18"/>
  <c r="C32" i="18"/>
  <c r="AD32" i="19"/>
  <c r="AB32" i="19"/>
  <c r="X32" i="19"/>
  <c r="V32" i="19"/>
  <c r="U32" i="19"/>
  <c r="T32" i="19"/>
  <c r="O32" i="19"/>
  <c r="Q32" i="19" s="1"/>
  <c r="M32" i="19"/>
  <c r="P32" i="19"/>
  <c r="AB32" i="20"/>
  <c r="V32" i="20"/>
  <c r="U32" i="20"/>
  <c r="T32" i="20"/>
  <c r="P32" i="20"/>
  <c r="AB32" i="21"/>
  <c r="AD32" i="21" s="1"/>
  <c r="X32" i="21"/>
  <c r="V32" i="21"/>
  <c r="U32" i="21"/>
  <c r="T32" i="21"/>
  <c r="Q32" i="21"/>
  <c r="P32" i="21"/>
  <c r="O32" i="21"/>
  <c r="M32" i="21"/>
  <c r="H32" i="21"/>
  <c r="Y32" i="21"/>
  <c r="C32" i="21"/>
  <c r="AD32" i="22"/>
  <c r="AB32" i="22"/>
  <c r="X32" i="22"/>
  <c r="V32" i="22"/>
  <c r="U32" i="22"/>
  <c r="T32" i="22"/>
  <c r="M32" i="22"/>
  <c r="P32" i="22"/>
  <c r="O32" i="22"/>
  <c r="AB32" i="23"/>
  <c r="AD32" i="23" s="1"/>
  <c r="J32" i="23" s="1"/>
  <c r="K32" i="23" s="1"/>
  <c r="X32" i="23"/>
  <c r="V32" i="23"/>
  <c r="U32" i="23"/>
  <c r="T32" i="23"/>
  <c r="Q32" i="23"/>
  <c r="O32" i="23"/>
  <c r="M32" i="23"/>
  <c r="Y32" i="23"/>
  <c r="P32" i="23"/>
  <c r="C32" i="23"/>
  <c r="AB32" i="24"/>
  <c r="AD32" i="24" s="1"/>
  <c r="X32" i="24"/>
  <c r="V32" i="24"/>
  <c r="U32" i="24"/>
  <c r="T32" i="24"/>
  <c r="P32" i="24"/>
  <c r="O32" i="24"/>
  <c r="Q32" i="24"/>
  <c r="C32" i="24"/>
  <c r="M32" i="24"/>
  <c r="AB32" i="25"/>
  <c r="AD32" i="25" s="1"/>
  <c r="V32" i="25"/>
  <c r="U32" i="25"/>
  <c r="T32" i="25"/>
  <c r="P32" i="25"/>
  <c r="O32" i="25"/>
  <c r="AB32" i="26"/>
  <c r="Y32" i="26"/>
  <c r="V32" i="26"/>
  <c r="U32" i="26"/>
  <c r="T32" i="26"/>
  <c r="P32" i="26"/>
  <c r="H32" i="26"/>
  <c r="AD32" i="27"/>
  <c r="AB32" i="27"/>
  <c r="X32" i="27"/>
  <c r="V32" i="27"/>
  <c r="U32" i="27"/>
  <c r="T32" i="27"/>
  <c r="O32" i="27"/>
  <c r="Q32" i="27"/>
  <c r="M32" i="27"/>
  <c r="P32" i="27"/>
  <c r="AB32" i="28"/>
  <c r="AD32" i="28" s="1"/>
  <c r="V32" i="28"/>
  <c r="U32" i="28"/>
  <c r="T32" i="28"/>
  <c r="P32" i="28"/>
  <c r="H32" i="28"/>
  <c r="AB32" i="29"/>
  <c r="AD32" i="29" s="1"/>
  <c r="X32" i="29"/>
  <c r="V32" i="29"/>
  <c r="U32" i="29"/>
  <c r="T32" i="29"/>
  <c r="P32" i="29"/>
  <c r="O32" i="29"/>
  <c r="Q32" i="29" s="1"/>
  <c r="M32" i="29"/>
  <c r="H32" i="29"/>
  <c r="Y32" i="29"/>
  <c r="C32" i="29"/>
  <c r="AB32" i="30"/>
  <c r="AD32" i="30" s="1"/>
  <c r="Y32" i="30"/>
  <c r="V32" i="30"/>
  <c r="U32" i="30"/>
  <c r="T32" i="30"/>
  <c r="P32" i="30"/>
  <c r="Q32" i="30"/>
  <c r="M32" i="30"/>
  <c r="H32" i="30"/>
  <c r="O32" i="30"/>
  <c r="AB32" i="31"/>
  <c r="AD32" i="31" s="1"/>
  <c r="J32" i="31" s="1"/>
  <c r="X32" i="31"/>
  <c r="V32" i="31"/>
  <c r="U32" i="31"/>
  <c r="T32" i="31"/>
  <c r="O32" i="31"/>
  <c r="M32" i="31"/>
  <c r="Y32" i="31"/>
  <c r="P32" i="31"/>
  <c r="Q32" i="31" s="1"/>
  <c r="C32" i="31"/>
  <c r="AB32" i="32"/>
  <c r="AD32" i="32" s="1"/>
  <c r="X32" i="32"/>
  <c r="V32" i="32"/>
  <c r="U32" i="32"/>
  <c r="T32" i="32"/>
  <c r="P32" i="32"/>
  <c r="O32" i="32"/>
  <c r="Q32" i="32"/>
  <c r="H32" i="32"/>
  <c r="Y32" i="32"/>
  <c r="C32" i="32"/>
  <c r="M32" i="32"/>
  <c r="AB32" i="33"/>
  <c r="AD32" i="33" s="1"/>
  <c r="X32" i="33"/>
  <c r="V32" i="33"/>
  <c r="U32" i="33"/>
  <c r="T32" i="33"/>
  <c r="M32" i="33"/>
  <c r="P32" i="33"/>
  <c r="O32" i="33"/>
  <c r="Q32" i="33" s="1"/>
  <c r="AB32" i="34"/>
  <c r="Y32" i="34"/>
  <c r="V32" i="34"/>
  <c r="U32" i="34"/>
  <c r="T32" i="34"/>
  <c r="P32" i="34"/>
  <c r="H32" i="34"/>
  <c r="AB32" i="35"/>
  <c r="AD32" i="35" s="1"/>
  <c r="X32" i="35"/>
  <c r="V32" i="35"/>
  <c r="U32" i="35"/>
  <c r="T32" i="35"/>
  <c r="O32" i="35"/>
  <c r="M32" i="35"/>
  <c r="P32" i="35"/>
  <c r="C32" i="35"/>
  <c r="AB32" i="36"/>
  <c r="Y32" i="36"/>
  <c r="V32" i="36"/>
  <c r="U32" i="36"/>
  <c r="T32" i="36"/>
  <c r="P32" i="36"/>
  <c r="AB32" i="37"/>
  <c r="AD32" i="37" s="1"/>
  <c r="X32" i="37"/>
  <c r="V32" i="37"/>
  <c r="U32" i="37"/>
  <c r="T32" i="37"/>
  <c r="Q32" i="37"/>
  <c r="P32" i="37"/>
  <c r="O32" i="37"/>
  <c r="M32" i="37"/>
  <c r="H32" i="37"/>
  <c r="C32" i="37"/>
  <c r="AD32" i="38"/>
  <c r="J32" i="38" s="1"/>
  <c r="AB32" i="38"/>
  <c r="X32" i="38"/>
  <c r="V32" i="38"/>
  <c r="U32" i="38"/>
  <c r="T32" i="38"/>
  <c r="M32" i="38"/>
  <c r="C32" i="38"/>
  <c r="P32" i="38"/>
  <c r="O32" i="38"/>
  <c r="AB32" i="39"/>
  <c r="AD32" i="39" s="1"/>
  <c r="X32" i="39"/>
  <c r="V32" i="39"/>
  <c r="U32" i="39"/>
  <c r="T32" i="39"/>
  <c r="Q32" i="39"/>
  <c r="O32" i="39"/>
  <c r="M32" i="39"/>
  <c r="P32" i="39"/>
  <c r="C32" i="39"/>
  <c r="AB32" i="40"/>
  <c r="X32" i="40"/>
  <c r="V32" i="40"/>
  <c r="U32" i="40"/>
  <c r="T32" i="40"/>
  <c r="P32" i="40"/>
  <c r="C32" i="40"/>
  <c r="AB32" i="41"/>
  <c r="AD32" i="41" s="1"/>
  <c r="V32" i="41"/>
  <c r="U32" i="41"/>
  <c r="T32" i="41"/>
  <c r="Q32" i="41"/>
  <c r="O32" i="41"/>
  <c r="M32" i="41"/>
  <c r="P32" i="41"/>
  <c r="X32" i="41"/>
  <c r="C32" i="41"/>
  <c r="J32" i="42"/>
  <c r="AB32" i="42"/>
  <c r="AD32" i="42" s="1"/>
  <c r="X32" i="42"/>
  <c r="V32" i="42"/>
  <c r="U32" i="42"/>
  <c r="T32" i="42"/>
  <c r="P32" i="42"/>
  <c r="H32" i="42"/>
  <c r="Y32" i="42"/>
  <c r="C32" i="42"/>
  <c r="AB32" i="43"/>
  <c r="AD32" i="43" s="1"/>
  <c r="X32" i="43"/>
  <c r="V32" i="43"/>
  <c r="U32" i="43"/>
  <c r="T32" i="43"/>
  <c r="M32" i="43"/>
  <c r="P32" i="43"/>
  <c r="O32" i="43"/>
  <c r="Q32" i="43" s="1"/>
  <c r="C32" i="43"/>
  <c r="AB32" i="44"/>
  <c r="X32" i="44"/>
  <c r="V32" i="44"/>
  <c r="U32" i="44"/>
  <c r="T32" i="44"/>
  <c r="P32" i="44"/>
  <c r="O32" i="44"/>
  <c r="Q32" i="44"/>
  <c r="H32" i="44"/>
  <c r="M32" i="44"/>
  <c r="C32" i="44"/>
  <c r="AB32" i="45"/>
  <c r="AD32" i="45" s="1"/>
  <c r="Y32" i="45"/>
  <c r="X32" i="45"/>
  <c r="V32" i="45"/>
  <c r="U32" i="45"/>
  <c r="T32" i="45"/>
  <c r="P32" i="45"/>
  <c r="O32" i="45"/>
  <c r="H32" i="45"/>
  <c r="C32" i="45"/>
  <c r="M32" i="45"/>
  <c r="AB32" i="46"/>
  <c r="AD32" i="46" s="1"/>
  <c r="V32" i="46"/>
  <c r="U32" i="46"/>
  <c r="T32" i="46"/>
  <c r="H32" i="46"/>
  <c r="C32" i="46"/>
  <c r="P32" i="46"/>
  <c r="J32" i="46"/>
  <c r="AB32" i="47"/>
  <c r="AD32" i="47" s="1"/>
  <c r="X32" i="47"/>
  <c r="V32" i="47"/>
  <c r="U32" i="47"/>
  <c r="T32" i="47"/>
  <c r="Q32" i="47"/>
  <c r="O32" i="47"/>
  <c r="M32" i="47"/>
  <c r="J32" i="47"/>
  <c r="K32" i="47" s="1"/>
  <c r="C32" i="47"/>
  <c r="P32" i="47"/>
  <c r="AG3" i="48"/>
  <c r="AB32" i="48"/>
  <c r="Y32" i="48"/>
  <c r="V32" i="48"/>
  <c r="U32" i="48"/>
  <c r="T32" i="48"/>
  <c r="H32" i="48"/>
  <c r="P32" i="48"/>
  <c r="O32" i="48"/>
  <c r="AB32" i="49"/>
  <c r="AD32" i="49" s="1"/>
  <c r="J32" i="49" s="1"/>
  <c r="X32" i="49"/>
  <c r="V32" i="49"/>
  <c r="U32" i="49"/>
  <c r="T32" i="49"/>
  <c r="O32" i="49"/>
  <c r="Q32" i="49" s="1"/>
  <c r="M32" i="49"/>
  <c r="P32" i="49"/>
  <c r="C32" i="49"/>
  <c r="AB32" i="50"/>
  <c r="X32" i="50"/>
  <c r="V32" i="50"/>
  <c r="U32" i="50"/>
  <c r="T32" i="50"/>
  <c r="H32" i="50"/>
  <c r="P32" i="50"/>
  <c r="O32" i="50"/>
  <c r="AB32" i="51"/>
  <c r="AD32" i="51" s="1"/>
  <c r="X32" i="51"/>
  <c r="V32" i="51"/>
  <c r="U32" i="51"/>
  <c r="T32" i="51"/>
  <c r="O32" i="51"/>
  <c r="Q32" i="51"/>
  <c r="P32" i="51"/>
  <c r="M32" i="51"/>
  <c r="C32" i="51"/>
  <c r="AB32" i="52"/>
  <c r="AD32" i="52" s="1"/>
  <c r="X32" i="52"/>
  <c r="V32" i="52"/>
  <c r="U32" i="52"/>
  <c r="T32" i="52"/>
  <c r="Q32" i="52"/>
  <c r="O32" i="52"/>
  <c r="M32" i="52"/>
  <c r="P32" i="52"/>
  <c r="C32" i="52"/>
  <c r="AB32" i="53"/>
  <c r="V32" i="53"/>
  <c r="U32" i="53"/>
  <c r="T32" i="53"/>
  <c r="P32" i="53"/>
  <c r="M32" i="53"/>
  <c r="AB32" i="54"/>
  <c r="V32" i="54"/>
  <c r="U32" i="54"/>
  <c r="T32" i="54"/>
  <c r="P32" i="54"/>
  <c r="C32" i="54"/>
  <c r="AB32" i="55"/>
  <c r="AD32" i="55" s="1"/>
  <c r="X32" i="55"/>
  <c r="V32" i="55"/>
  <c r="U32" i="55"/>
  <c r="T32" i="55"/>
  <c r="P32" i="55"/>
  <c r="Q32" i="55"/>
  <c r="H32" i="55"/>
  <c r="O32" i="55"/>
  <c r="AD32" i="56"/>
  <c r="AB32" i="56"/>
  <c r="X32" i="56"/>
  <c r="V32" i="56"/>
  <c r="U32" i="56"/>
  <c r="T32" i="56"/>
  <c r="O32" i="56"/>
  <c r="M32" i="56"/>
  <c r="Y32" i="56"/>
  <c r="J32" i="56"/>
  <c r="I32" i="56" s="1"/>
  <c r="P32" i="56"/>
  <c r="AB32" i="57"/>
  <c r="AD32" i="57" s="1"/>
  <c r="Y32" i="57"/>
  <c r="X32" i="57"/>
  <c r="V32" i="57"/>
  <c r="U32" i="57"/>
  <c r="T32" i="57"/>
  <c r="P32" i="57"/>
  <c r="Q32" i="57"/>
  <c r="C32" i="57"/>
  <c r="O32" i="57"/>
  <c r="AB32" i="58"/>
  <c r="AD32" i="58" s="1"/>
  <c r="X32" i="58"/>
  <c r="V32" i="58"/>
  <c r="U32" i="58"/>
  <c r="T32" i="58"/>
  <c r="P32" i="58"/>
  <c r="O32" i="58"/>
  <c r="M32" i="58"/>
  <c r="Y32" i="58"/>
  <c r="C32" i="58"/>
  <c r="AB32" i="59"/>
  <c r="AD32" i="59" s="1"/>
  <c r="Y32" i="59"/>
  <c r="X32" i="59"/>
  <c r="V32" i="59"/>
  <c r="U32" i="59"/>
  <c r="T32" i="59"/>
  <c r="M32" i="59"/>
  <c r="C32" i="59"/>
  <c r="P32" i="59"/>
  <c r="O32" i="59"/>
  <c r="AB32" i="60"/>
  <c r="AD32" i="60" s="1"/>
  <c r="X32" i="60"/>
  <c r="V32" i="60"/>
  <c r="U32" i="60"/>
  <c r="T32" i="60"/>
  <c r="O32" i="60"/>
  <c r="Q32" i="60" s="1"/>
  <c r="M32" i="60"/>
  <c r="J32" i="60"/>
  <c r="P32" i="60"/>
  <c r="C32" i="60"/>
  <c r="AB32" i="61"/>
  <c r="AD32" i="61" s="1"/>
  <c r="X32" i="61"/>
  <c r="V32" i="61"/>
  <c r="U32" i="61"/>
  <c r="T32" i="61"/>
  <c r="P32" i="61"/>
  <c r="Y32" i="61"/>
  <c r="C32" i="61"/>
  <c r="AD32" i="62"/>
  <c r="AB32" i="62"/>
  <c r="V32" i="62"/>
  <c r="U32" i="62"/>
  <c r="T32" i="62"/>
  <c r="O32" i="62"/>
  <c r="Q32" i="62" s="1"/>
  <c r="M32" i="62"/>
  <c r="P32" i="62"/>
  <c r="X32" i="62"/>
  <c r="C32" i="62"/>
  <c r="AB32" i="63"/>
  <c r="Y32" i="63"/>
  <c r="V32" i="63"/>
  <c r="U32" i="63"/>
  <c r="T32" i="63"/>
  <c r="P32" i="63"/>
  <c r="H32" i="63"/>
  <c r="AB32" i="64"/>
  <c r="AD32" i="64" s="1"/>
  <c r="X32" i="64"/>
  <c r="V32" i="64"/>
  <c r="U32" i="64"/>
  <c r="T32" i="64"/>
  <c r="O32" i="64"/>
  <c r="Q32" i="64"/>
  <c r="M32" i="64"/>
  <c r="P32" i="64"/>
  <c r="AB32" i="65"/>
  <c r="AD32" i="65" s="1"/>
  <c r="Y32" i="65"/>
  <c r="V32" i="65"/>
  <c r="U32" i="65"/>
  <c r="T32" i="65"/>
  <c r="P32" i="65"/>
  <c r="D3" i="65"/>
  <c r="C32" i="65"/>
  <c r="AB32" i="66"/>
  <c r="AD32" i="66" s="1"/>
  <c r="X32" i="66"/>
  <c r="V32" i="66"/>
  <c r="U32" i="66"/>
  <c r="T32" i="66"/>
  <c r="P32" i="66"/>
  <c r="Q32" i="66" s="1"/>
  <c r="O32" i="66"/>
  <c r="M32" i="66"/>
  <c r="Y32" i="66"/>
  <c r="C32" i="66"/>
  <c r="AD32" i="67"/>
  <c r="AB32" i="67"/>
  <c r="X32" i="67"/>
  <c r="V32" i="67"/>
  <c r="U32" i="67"/>
  <c r="T32" i="67"/>
  <c r="C32" i="67"/>
  <c r="P32" i="67"/>
  <c r="O32" i="67"/>
  <c r="AB32" i="68"/>
  <c r="AD32" i="68" s="1"/>
  <c r="X32" i="68"/>
  <c r="V32" i="68"/>
  <c r="U32" i="68"/>
  <c r="T32" i="68"/>
  <c r="Q32" i="68"/>
  <c r="O32" i="68"/>
  <c r="M32" i="68"/>
  <c r="J32" i="68"/>
  <c r="P32" i="68"/>
  <c r="C32" i="68"/>
  <c r="AB32" i="69"/>
  <c r="AD32" i="69" s="1"/>
  <c r="J32" i="69" s="1"/>
  <c r="V32" i="69"/>
  <c r="U32" i="69"/>
  <c r="T32" i="69"/>
  <c r="P32" i="69"/>
  <c r="H32" i="69"/>
  <c r="Y32" i="69"/>
  <c r="M32" i="69"/>
  <c r="AG3" i="70"/>
  <c r="AB32" i="70"/>
  <c r="V32" i="70"/>
  <c r="U32" i="70"/>
  <c r="T32" i="70"/>
  <c r="H32" i="70"/>
  <c r="P32" i="70"/>
  <c r="C32" i="70"/>
  <c r="AB32" i="71"/>
  <c r="AD32" i="71" s="1"/>
  <c r="Y32" i="71"/>
  <c r="V32" i="71"/>
  <c r="U32" i="71"/>
  <c r="T32" i="71"/>
  <c r="C32" i="71"/>
  <c r="P32" i="71"/>
  <c r="O32" i="71"/>
  <c r="AB32" i="72"/>
  <c r="AD32" i="72" s="1"/>
  <c r="X32" i="72"/>
  <c r="V32" i="72"/>
  <c r="U32" i="72"/>
  <c r="T32" i="72"/>
  <c r="O32" i="72"/>
  <c r="Q32" i="72" s="1"/>
  <c r="M32" i="72"/>
  <c r="C32" i="72"/>
  <c r="P32" i="72"/>
  <c r="AG3" i="73"/>
  <c r="AB32" i="73"/>
  <c r="AD32" i="73" s="1"/>
  <c r="X32" i="73"/>
  <c r="V32" i="73"/>
  <c r="U32" i="73"/>
  <c r="T32" i="73"/>
  <c r="P32" i="73"/>
  <c r="O32" i="73"/>
  <c r="Y32" i="73"/>
  <c r="C32" i="73"/>
  <c r="AD32" i="74"/>
  <c r="AB32" i="74"/>
  <c r="Y32" i="74"/>
  <c r="V32" i="74"/>
  <c r="U32" i="74"/>
  <c r="T32" i="74"/>
  <c r="H32" i="74"/>
  <c r="J32" i="74"/>
  <c r="P32" i="74"/>
  <c r="C32" i="74"/>
  <c r="AB32" i="75"/>
  <c r="AD32" i="75" s="1"/>
  <c r="X32" i="75"/>
  <c r="V32" i="75"/>
  <c r="U32" i="75"/>
  <c r="T32" i="75"/>
  <c r="P32" i="75"/>
  <c r="Q32" i="75" s="1"/>
  <c r="O32" i="75"/>
  <c r="G3" i="75"/>
  <c r="C32" i="75"/>
  <c r="M32" i="75"/>
  <c r="AG3" i="76"/>
  <c r="AB32" i="76"/>
  <c r="AD32" i="76" s="1"/>
  <c r="V32" i="76"/>
  <c r="U32" i="76"/>
  <c r="T32" i="76"/>
  <c r="G3" i="76"/>
  <c r="P32" i="76"/>
  <c r="D3" i="76"/>
  <c r="C32" i="76"/>
  <c r="AB32" i="77"/>
  <c r="AD32" i="77" s="1"/>
  <c r="J32" i="77" s="1"/>
  <c r="Y32" i="77"/>
  <c r="V32" i="77"/>
  <c r="U32" i="77"/>
  <c r="T32" i="77"/>
  <c r="P32" i="77"/>
  <c r="H32" i="77"/>
  <c r="G3" i="77"/>
  <c r="X32" i="77"/>
  <c r="AG3" i="78"/>
  <c r="AD32" i="78"/>
  <c r="AB32" i="78"/>
  <c r="W3" i="78"/>
  <c r="V32" i="78"/>
  <c r="U32" i="78"/>
  <c r="T32" i="78"/>
  <c r="O32" i="78"/>
  <c r="Q32" i="78"/>
  <c r="M32" i="78"/>
  <c r="G3" i="78"/>
  <c r="C32" i="78"/>
  <c r="P32" i="78"/>
  <c r="AB32" i="1"/>
  <c r="AD32" i="1" s="1"/>
  <c r="J32" i="1" s="1"/>
  <c r="Y32" i="1"/>
  <c r="V32" i="1"/>
  <c r="U32" i="1"/>
  <c r="T32" i="1"/>
  <c r="Q32" i="1"/>
  <c r="H32" i="1"/>
  <c r="P32" i="1"/>
  <c r="O32" i="1"/>
  <c r="C32" i="1"/>
  <c r="AB31" i="78"/>
  <c r="AD31" i="78" s="1"/>
  <c r="J31" i="78" s="1"/>
  <c r="Y31" i="78"/>
  <c r="X31" i="78"/>
  <c r="P31" i="78"/>
  <c r="Q31" i="78" s="1"/>
  <c r="O31" i="78"/>
  <c r="M31" i="78"/>
  <c r="H31" i="78"/>
  <c r="C31" i="78"/>
  <c r="AB30" i="78"/>
  <c r="AD30" i="78" s="1"/>
  <c r="J30" i="78" s="1"/>
  <c r="Y30" i="78"/>
  <c r="X30" i="78"/>
  <c r="P30" i="78"/>
  <c r="O30" i="78"/>
  <c r="M30" i="78"/>
  <c r="H30" i="78"/>
  <c r="C30" i="78"/>
  <c r="AB29" i="78"/>
  <c r="AD29" i="78" s="1"/>
  <c r="J29" i="78" s="1"/>
  <c r="K29" i="78" s="1"/>
  <c r="Y29" i="78"/>
  <c r="X29" i="78"/>
  <c r="P29" i="78"/>
  <c r="O29" i="78"/>
  <c r="Q29" i="78" s="1"/>
  <c r="M29" i="78"/>
  <c r="H29" i="78"/>
  <c r="C29" i="78"/>
  <c r="AB28" i="78"/>
  <c r="AD28" i="78" s="1"/>
  <c r="Y28" i="78"/>
  <c r="X28" i="78"/>
  <c r="P28" i="78"/>
  <c r="O28" i="78"/>
  <c r="M28" i="78"/>
  <c r="H28" i="78"/>
  <c r="C28" i="78"/>
  <c r="AF3" i="78"/>
  <c r="V3" i="78"/>
  <c r="U3" i="78"/>
  <c r="T3" i="78"/>
  <c r="O3" i="78"/>
  <c r="D3" i="78"/>
  <c r="A2" i="78"/>
  <c r="A1" i="78"/>
  <c r="AB31" i="77"/>
  <c r="AD31" i="77" s="1"/>
  <c r="J31" i="77" s="1"/>
  <c r="K31" i="77" s="1"/>
  <c r="Y31" i="77"/>
  <c r="X31" i="77"/>
  <c r="P31" i="77"/>
  <c r="O31" i="77"/>
  <c r="M31" i="77"/>
  <c r="H31" i="77"/>
  <c r="C31" i="77"/>
  <c r="AB30" i="77"/>
  <c r="AD30" i="77" s="1"/>
  <c r="J30" i="77" s="1"/>
  <c r="Y30" i="77"/>
  <c r="X30" i="77"/>
  <c r="P30" i="77"/>
  <c r="O30" i="77"/>
  <c r="M30" i="77"/>
  <c r="H30" i="77"/>
  <c r="C30" i="77"/>
  <c r="AD29" i="77"/>
  <c r="J29" i="77" s="1"/>
  <c r="I29" i="77" s="1"/>
  <c r="AB29" i="77"/>
  <c r="Y29" i="77"/>
  <c r="X29" i="77"/>
  <c r="P29" i="77"/>
  <c r="O29" i="77"/>
  <c r="Q29" i="77" s="1"/>
  <c r="M29" i="77"/>
  <c r="K29" i="77"/>
  <c r="H29" i="77"/>
  <c r="C29" i="77"/>
  <c r="AB28" i="77"/>
  <c r="AD28" i="77" s="1"/>
  <c r="J28" i="77" s="1"/>
  <c r="Y28" i="77"/>
  <c r="X28" i="77"/>
  <c r="P28" i="77"/>
  <c r="Q28" i="77" s="1"/>
  <c r="O28" i="77"/>
  <c r="M28" i="77"/>
  <c r="H28" i="77"/>
  <c r="C28" i="77"/>
  <c r="AB27" i="77"/>
  <c r="AD27" i="77" s="1"/>
  <c r="J27" i="77" s="1"/>
  <c r="K27" i="77" s="1"/>
  <c r="X27" i="77"/>
  <c r="P27" i="77"/>
  <c r="O27" i="77"/>
  <c r="M27" i="77"/>
  <c r="H27" i="77"/>
  <c r="C27" i="77"/>
  <c r="AG3" i="77"/>
  <c r="AF3" i="77"/>
  <c r="W3" i="77"/>
  <c r="V3" i="77"/>
  <c r="U3" i="77"/>
  <c r="T3" i="77"/>
  <c r="O3" i="77"/>
  <c r="F3" i="77"/>
  <c r="A2" i="77"/>
  <c r="A1" i="77"/>
  <c r="AB31" i="76"/>
  <c r="AD31" i="76" s="1"/>
  <c r="J31" i="76" s="1"/>
  <c r="Y31" i="76"/>
  <c r="X31" i="76"/>
  <c r="P31" i="76"/>
  <c r="O31" i="76"/>
  <c r="Q31" i="76" s="1"/>
  <c r="M31" i="76"/>
  <c r="H31" i="76"/>
  <c r="C31" i="76"/>
  <c r="AB30" i="76"/>
  <c r="AD30" i="76" s="1"/>
  <c r="J30" i="76" s="1"/>
  <c r="Y30" i="76"/>
  <c r="X30" i="76"/>
  <c r="P30" i="76"/>
  <c r="O30" i="76"/>
  <c r="M30" i="76"/>
  <c r="H30" i="76"/>
  <c r="C30" i="76"/>
  <c r="AB29" i="76"/>
  <c r="AD29" i="76" s="1"/>
  <c r="J29" i="76" s="1"/>
  <c r="K29" i="76" s="1"/>
  <c r="Y29" i="76"/>
  <c r="X29" i="76"/>
  <c r="P29" i="76"/>
  <c r="O29" i="76"/>
  <c r="M29" i="76"/>
  <c r="H29" i="76"/>
  <c r="C29" i="76"/>
  <c r="AB28" i="76"/>
  <c r="AD28" i="76" s="1"/>
  <c r="J28" i="76" s="1"/>
  <c r="Y28" i="76"/>
  <c r="X28" i="76"/>
  <c r="P28" i="76"/>
  <c r="Q28" i="76" s="1"/>
  <c r="O28" i="76"/>
  <c r="M28" i="76"/>
  <c r="H28" i="76"/>
  <c r="C28" i="76"/>
  <c r="AB27" i="76"/>
  <c r="AD27" i="76" s="1"/>
  <c r="X27" i="76"/>
  <c r="P27" i="76"/>
  <c r="Q27" i="76" s="1"/>
  <c r="O27" i="76"/>
  <c r="M27" i="76"/>
  <c r="H27" i="76"/>
  <c r="C27" i="76"/>
  <c r="AF3" i="76"/>
  <c r="W3" i="76"/>
  <c r="V3" i="76"/>
  <c r="U3" i="76"/>
  <c r="T3" i="76"/>
  <c r="O3" i="76"/>
  <c r="A2" i="76"/>
  <c r="A1" i="76"/>
  <c r="AB31" i="75"/>
  <c r="AD31" i="75" s="1"/>
  <c r="J31" i="75" s="1"/>
  <c r="Y31" i="75"/>
  <c r="X31" i="75"/>
  <c r="P31" i="75"/>
  <c r="O31" i="75"/>
  <c r="Q31" i="75" s="1"/>
  <c r="M31" i="75"/>
  <c r="H31" i="75"/>
  <c r="C31" i="75"/>
  <c r="AB30" i="75"/>
  <c r="AD30" i="75" s="1"/>
  <c r="J30" i="75" s="1"/>
  <c r="Y30" i="75"/>
  <c r="X30" i="75"/>
  <c r="P30" i="75"/>
  <c r="O30" i="75"/>
  <c r="Q30" i="75" s="1"/>
  <c r="M30" i="75"/>
  <c r="H30" i="75"/>
  <c r="C30" i="75"/>
  <c r="AB29" i="75"/>
  <c r="AD29" i="75" s="1"/>
  <c r="J29" i="75" s="1"/>
  <c r="Y29" i="75"/>
  <c r="X29" i="75"/>
  <c r="Q29" i="75"/>
  <c r="P29" i="75"/>
  <c r="O29" i="75"/>
  <c r="M29" i="75"/>
  <c r="H29" i="75"/>
  <c r="C29" i="75"/>
  <c r="AB28" i="75"/>
  <c r="AD28" i="75" s="1"/>
  <c r="J28" i="75" s="1"/>
  <c r="Y28" i="75"/>
  <c r="X28" i="75"/>
  <c r="P28" i="75"/>
  <c r="O28" i="75"/>
  <c r="Q28" i="75" s="1"/>
  <c r="M28" i="75"/>
  <c r="H28" i="75"/>
  <c r="C28" i="75"/>
  <c r="AB27" i="75"/>
  <c r="AD27" i="75" s="1"/>
  <c r="X27" i="75"/>
  <c r="P27" i="75"/>
  <c r="O27" i="75"/>
  <c r="M27" i="75"/>
  <c r="H27" i="75"/>
  <c r="C27" i="75"/>
  <c r="AG3" i="75"/>
  <c r="AF3" i="75"/>
  <c r="W3" i="75"/>
  <c r="V3" i="75"/>
  <c r="U3" i="75"/>
  <c r="T3" i="75"/>
  <c r="O3" i="75"/>
  <c r="D3" i="75"/>
  <c r="A2" i="75"/>
  <c r="A1" i="75"/>
  <c r="AB31" i="74"/>
  <c r="AD31" i="74" s="1"/>
  <c r="J31" i="74" s="1"/>
  <c r="Y31" i="74"/>
  <c r="X31" i="74"/>
  <c r="P31" i="74"/>
  <c r="O31" i="74"/>
  <c r="M31" i="74"/>
  <c r="H31" i="74"/>
  <c r="C31" i="74"/>
  <c r="AB30" i="74"/>
  <c r="AD30" i="74" s="1"/>
  <c r="J30" i="74" s="1"/>
  <c r="Y30" i="74"/>
  <c r="X30" i="74"/>
  <c r="P30" i="74"/>
  <c r="O30" i="74"/>
  <c r="M30" i="74"/>
  <c r="H30" i="74"/>
  <c r="C30" i="74"/>
  <c r="AB29" i="74"/>
  <c r="AD29" i="74" s="1"/>
  <c r="J29" i="74" s="1"/>
  <c r="Y29" i="74"/>
  <c r="X29" i="74"/>
  <c r="P29" i="74"/>
  <c r="O29" i="74"/>
  <c r="M29" i="74"/>
  <c r="H29" i="74"/>
  <c r="C29" i="74"/>
  <c r="AB28" i="74"/>
  <c r="AD28" i="74" s="1"/>
  <c r="J28" i="74" s="1"/>
  <c r="Y28" i="74"/>
  <c r="X28" i="74"/>
  <c r="P28" i="74"/>
  <c r="O28" i="74"/>
  <c r="M28" i="74"/>
  <c r="H28" i="74"/>
  <c r="C28" i="74"/>
  <c r="AB27" i="74"/>
  <c r="AD27" i="74" s="1"/>
  <c r="X27" i="74"/>
  <c r="P27" i="74"/>
  <c r="Q27" i="74" s="1"/>
  <c r="O27" i="74"/>
  <c r="M27" i="74"/>
  <c r="H27" i="74"/>
  <c r="C27" i="74"/>
  <c r="AG3" i="74"/>
  <c r="AF3" i="74"/>
  <c r="W3" i="74"/>
  <c r="V3" i="74"/>
  <c r="U3" i="74"/>
  <c r="T3" i="74"/>
  <c r="O3" i="74"/>
  <c r="G3" i="74"/>
  <c r="F3" i="74"/>
  <c r="A2" i="74"/>
  <c r="A1" i="74"/>
  <c r="AB31" i="73"/>
  <c r="AD31" i="73" s="1"/>
  <c r="J31" i="73" s="1"/>
  <c r="K31" i="73" s="1"/>
  <c r="Y31" i="73"/>
  <c r="X31" i="73"/>
  <c r="P31" i="73"/>
  <c r="O31" i="73"/>
  <c r="M31" i="73"/>
  <c r="H31" i="73"/>
  <c r="C31" i="73"/>
  <c r="AB30" i="73"/>
  <c r="AD30" i="73" s="1"/>
  <c r="J30" i="73" s="1"/>
  <c r="Y30" i="73"/>
  <c r="X30" i="73"/>
  <c r="P30" i="73"/>
  <c r="O30" i="73"/>
  <c r="M30" i="73"/>
  <c r="H30" i="73"/>
  <c r="C30" i="73"/>
  <c r="AB29" i="73"/>
  <c r="AD29" i="73" s="1"/>
  <c r="J29" i="73" s="1"/>
  <c r="Y29" i="73"/>
  <c r="X29" i="73"/>
  <c r="P29" i="73"/>
  <c r="O29" i="73"/>
  <c r="M29" i="73"/>
  <c r="H29" i="73"/>
  <c r="C29" i="73"/>
  <c r="AB28" i="73"/>
  <c r="AD28" i="73" s="1"/>
  <c r="J28" i="73" s="1"/>
  <c r="Y28" i="73"/>
  <c r="X28" i="73"/>
  <c r="P28" i="73"/>
  <c r="O28" i="73"/>
  <c r="Q28" i="73" s="1"/>
  <c r="M28" i="73"/>
  <c r="H28" i="73"/>
  <c r="C28" i="73"/>
  <c r="AB27" i="73"/>
  <c r="AD27" i="73" s="1"/>
  <c r="X27" i="73"/>
  <c r="P27" i="73"/>
  <c r="O27" i="73"/>
  <c r="Q27" i="73" s="1"/>
  <c r="M27" i="73"/>
  <c r="H27" i="73"/>
  <c r="C27" i="73"/>
  <c r="AF3" i="73"/>
  <c r="V3" i="73"/>
  <c r="U3" i="73"/>
  <c r="T3" i="73"/>
  <c r="O3" i="73"/>
  <c r="G3" i="73"/>
  <c r="F3" i="73"/>
  <c r="D3" i="73"/>
  <c r="A2" i="73"/>
  <c r="A1" i="73"/>
  <c r="AB31" i="72"/>
  <c r="AD31" i="72" s="1"/>
  <c r="J31" i="72" s="1"/>
  <c r="Y31" i="72"/>
  <c r="X31" i="72"/>
  <c r="P31" i="72"/>
  <c r="O31" i="72"/>
  <c r="Q31" i="72" s="1"/>
  <c r="M31" i="72"/>
  <c r="H31" i="72"/>
  <c r="C31" i="72"/>
  <c r="AB30" i="72"/>
  <c r="AD30" i="72" s="1"/>
  <c r="J30" i="72" s="1"/>
  <c r="Y30" i="72"/>
  <c r="X30" i="72"/>
  <c r="P30" i="72"/>
  <c r="O30" i="72"/>
  <c r="Q30" i="72" s="1"/>
  <c r="M30" i="72"/>
  <c r="H30" i="72"/>
  <c r="C30" i="72"/>
  <c r="AB29" i="72"/>
  <c r="AD29" i="72" s="1"/>
  <c r="J29" i="72" s="1"/>
  <c r="K29" i="72" s="1"/>
  <c r="Y29" i="72"/>
  <c r="X29" i="72"/>
  <c r="P29" i="72"/>
  <c r="O29" i="72"/>
  <c r="Q29" i="72" s="1"/>
  <c r="M29" i="72"/>
  <c r="I29" i="72"/>
  <c r="H29" i="72"/>
  <c r="C29" i="72"/>
  <c r="AB28" i="72"/>
  <c r="AD28" i="72" s="1"/>
  <c r="J28" i="72" s="1"/>
  <c r="Y28" i="72"/>
  <c r="X28" i="72"/>
  <c r="P28" i="72"/>
  <c r="Q28" i="72" s="1"/>
  <c r="O28" i="72"/>
  <c r="M28" i="72"/>
  <c r="H28" i="72"/>
  <c r="C28" i="72"/>
  <c r="AD27" i="72"/>
  <c r="AB27" i="72"/>
  <c r="X27" i="72"/>
  <c r="P27" i="72"/>
  <c r="O27" i="72"/>
  <c r="M27" i="72"/>
  <c r="J27" i="72"/>
  <c r="H27" i="72"/>
  <c r="C27" i="72"/>
  <c r="AG3" i="72"/>
  <c r="AF3" i="72"/>
  <c r="W3" i="72"/>
  <c r="V3" i="72"/>
  <c r="U3" i="72"/>
  <c r="T3" i="72"/>
  <c r="O3" i="72"/>
  <c r="D3" i="72"/>
  <c r="A2" i="72"/>
  <c r="A1" i="72"/>
  <c r="AB31" i="71"/>
  <c r="AD31" i="71" s="1"/>
  <c r="J31" i="71" s="1"/>
  <c r="Y31" i="71"/>
  <c r="X31" i="71"/>
  <c r="P31" i="71"/>
  <c r="O31" i="71"/>
  <c r="Q31" i="71" s="1"/>
  <c r="M31" i="71"/>
  <c r="H31" i="71"/>
  <c r="C31" i="71"/>
  <c r="AB30" i="71"/>
  <c r="AD30" i="71" s="1"/>
  <c r="J30" i="71" s="1"/>
  <c r="Y30" i="71"/>
  <c r="X30" i="71"/>
  <c r="P30" i="71"/>
  <c r="O30" i="71"/>
  <c r="Q30" i="71" s="1"/>
  <c r="M30" i="71"/>
  <c r="H30" i="71"/>
  <c r="C30" i="71"/>
  <c r="AB29" i="71"/>
  <c r="AD29" i="71" s="1"/>
  <c r="J29" i="71" s="1"/>
  <c r="Y29" i="71"/>
  <c r="X29" i="71"/>
  <c r="Q29" i="71"/>
  <c r="P29" i="71"/>
  <c r="O29" i="71"/>
  <c r="M29" i="71"/>
  <c r="H29" i="71"/>
  <c r="C29" i="71"/>
  <c r="AB28" i="71"/>
  <c r="AD28" i="71" s="1"/>
  <c r="J28" i="71" s="1"/>
  <c r="Y28" i="71"/>
  <c r="X28" i="71"/>
  <c r="P28" i="71"/>
  <c r="O28" i="71"/>
  <c r="Q28" i="71" s="1"/>
  <c r="M28" i="71"/>
  <c r="H28" i="71"/>
  <c r="C28" i="71"/>
  <c r="AB27" i="71"/>
  <c r="AD27" i="71" s="1"/>
  <c r="X27" i="71"/>
  <c r="P27" i="71"/>
  <c r="O27" i="71"/>
  <c r="M27" i="71"/>
  <c r="H27" i="71"/>
  <c r="C27" i="71"/>
  <c r="AG3" i="71"/>
  <c r="AF3" i="71"/>
  <c r="W3" i="71"/>
  <c r="V3" i="71"/>
  <c r="U3" i="71"/>
  <c r="T3" i="71"/>
  <c r="O3" i="71"/>
  <c r="G3" i="71"/>
  <c r="D3" i="71"/>
  <c r="A2" i="71"/>
  <c r="A1" i="71"/>
  <c r="AB31" i="70"/>
  <c r="AD31" i="70" s="1"/>
  <c r="J31" i="70" s="1"/>
  <c r="I31" i="70" s="1"/>
  <c r="Y31" i="70"/>
  <c r="X31" i="70"/>
  <c r="P31" i="70"/>
  <c r="O31" i="70"/>
  <c r="M31" i="70"/>
  <c r="H31" i="70"/>
  <c r="C31" i="70"/>
  <c r="AB30" i="70"/>
  <c r="AD30" i="70" s="1"/>
  <c r="J30" i="70" s="1"/>
  <c r="Y30" i="70"/>
  <c r="X30" i="70"/>
  <c r="P30" i="70"/>
  <c r="Q30" i="70" s="1"/>
  <c r="O30" i="70"/>
  <c r="M30" i="70"/>
  <c r="H30" i="70"/>
  <c r="C30" i="70"/>
  <c r="AD29" i="70"/>
  <c r="J29" i="70" s="1"/>
  <c r="AB29" i="70"/>
  <c r="Y29" i="70"/>
  <c r="X29" i="70"/>
  <c r="P29" i="70"/>
  <c r="O29" i="70"/>
  <c r="Q29" i="70" s="1"/>
  <c r="M29" i="70"/>
  <c r="H29" i="70"/>
  <c r="C29" i="70"/>
  <c r="AB28" i="70"/>
  <c r="AD28" i="70" s="1"/>
  <c r="J28" i="70" s="1"/>
  <c r="Y28" i="70"/>
  <c r="X28" i="70"/>
  <c r="P28" i="70"/>
  <c r="O28" i="70"/>
  <c r="Q28" i="70" s="1"/>
  <c r="M28" i="70"/>
  <c r="H28" i="70"/>
  <c r="C28" i="70"/>
  <c r="AB27" i="70"/>
  <c r="AD27" i="70" s="1"/>
  <c r="X27" i="70"/>
  <c r="P27" i="70"/>
  <c r="Q27" i="70" s="1"/>
  <c r="O27" i="70"/>
  <c r="M27" i="70"/>
  <c r="H27" i="70"/>
  <c r="C27" i="70"/>
  <c r="AF3" i="70"/>
  <c r="W3" i="70"/>
  <c r="V3" i="70"/>
  <c r="U3" i="70"/>
  <c r="T3" i="70"/>
  <c r="O3" i="70"/>
  <c r="G3" i="70"/>
  <c r="F3" i="70"/>
  <c r="A2" i="70"/>
  <c r="A1" i="70"/>
  <c r="AB31" i="69"/>
  <c r="AD31" i="69" s="1"/>
  <c r="J31" i="69" s="1"/>
  <c r="K31" i="69" s="1"/>
  <c r="Y31" i="69"/>
  <c r="X31" i="69"/>
  <c r="P31" i="69"/>
  <c r="O31" i="69"/>
  <c r="M31" i="69"/>
  <c r="H31" i="69"/>
  <c r="C31" i="69"/>
  <c r="AB30" i="69"/>
  <c r="AD30" i="69" s="1"/>
  <c r="J30" i="69" s="1"/>
  <c r="Y30" i="69"/>
  <c r="X30" i="69"/>
  <c r="P30" i="69"/>
  <c r="O30" i="69"/>
  <c r="M30" i="69"/>
  <c r="H30" i="69"/>
  <c r="C30" i="69"/>
  <c r="AB29" i="69"/>
  <c r="AD29" i="69" s="1"/>
  <c r="J29" i="69" s="1"/>
  <c r="Y29" i="69"/>
  <c r="X29" i="69"/>
  <c r="P29" i="69"/>
  <c r="O29" i="69"/>
  <c r="M29" i="69"/>
  <c r="H29" i="69"/>
  <c r="C29" i="69"/>
  <c r="AB28" i="69"/>
  <c r="AD28" i="69" s="1"/>
  <c r="J28" i="69" s="1"/>
  <c r="Y28" i="69"/>
  <c r="X28" i="69"/>
  <c r="P28" i="69"/>
  <c r="O28" i="69"/>
  <c r="M28" i="69"/>
  <c r="H28" i="69"/>
  <c r="C28" i="69"/>
  <c r="AD27" i="69"/>
  <c r="AB27" i="69"/>
  <c r="X27" i="69"/>
  <c r="P27" i="69"/>
  <c r="O27" i="69"/>
  <c r="Q27" i="69" s="1"/>
  <c r="M27" i="69"/>
  <c r="H27" i="69"/>
  <c r="C27" i="69"/>
  <c r="AG3" i="69"/>
  <c r="AF3" i="69"/>
  <c r="W3" i="69"/>
  <c r="V3" i="69"/>
  <c r="U3" i="69"/>
  <c r="T3" i="69"/>
  <c r="O3" i="69"/>
  <c r="G3" i="69"/>
  <c r="F3" i="69"/>
  <c r="D3" i="69"/>
  <c r="A2" i="69"/>
  <c r="A1" i="69"/>
  <c r="AB31" i="68"/>
  <c r="AD31" i="68" s="1"/>
  <c r="J31" i="68" s="1"/>
  <c r="Y31" i="68"/>
  <c r="X31" i="68"/>
  <c r="P31" i="68"/>
  <c r="O31" i="68"/>
  <c r="Q31" i="68" s="1"/>
  <c r="M31" i="68"/>
  <c r="H31" i="68"/>
  <c r="C31" i="68"/>
  <c r="AB30" i="68"/>
  <c r="AD30" i="68" s="1"/>
  <c r="J30" i="68" s="1"/>
  <c r="Y30" i="68"/>
  <c r="X30" i="68"/>
  <c r="P30" i="68"/>
  <c r="O30" i="68"/>
  <c r="Q30" i="68" s="1"/>
  <c r="M30" i="68"/>
  <c r="H30" i="68"/>
  <c r="C30" i="68"/>
  <c r="AB29" i="68"/>
  <c r="AD29" i="68" s="1"/>
  <c r="J29" i="68" s="1"/>
  <c r="K29" i="68" s="1"/>
  <c r="Y29" i="68"/>
  <c r="X29" i="68"/>
  <c r="P29" i="68"/>
  <c r="O29" i="68"/>
  <c r="Q29" i="68" s="1"/>
  <c r="M29" i="68"/>
  <c r="H29" i="68"/>
  <c r="C29" i="68"/>
  <c r="AB28" i="68"/>
  <c r="AD28" i="68" s="1"/>
  <c r="J28" i="68" s="1"/>
  <c r="Y28" i="68"/>
  <c r="X28" i="68"/>
  <c r="P28" i="68"/>
  <c r="O28" i="68"/>
  <c r="M28" i="68"/>
  <c r="H28" i="68"/>
  <c r="C28" i="68"/>
  <c r="AB27" i="68"/>
  <c r="AD27" i="68" s="1"/>
  <c r="X27" i="68"/>
  <c r="P27" i="68"/>
  <c r="O27" i="68"/>
  <c r="Q27" i="68" s="1"/>
  <c r="M27" i="68"/>
  <c r="H27" i="68"/>
  <c r="C27" i="68"/>
  <c r="AG3" i="68"/>
  <c r="AF3" i="68"/>
  <c r="W3" i="68"/>
  <c r="V3" i="68"/>
  <c r="U3" i="68"/>
  <c r="T3" i="68"/>
  <c r="O3" i="68"/>
  <c r="F3" i="68"/>
  <c r="D3" i="68"/>
  <c r="A2" i="68"/>
  <c r="A1" i="68"/>
  <c r="AB31" i="67"/>
  <c r="AD31" i="67" s="1"/>
  <c r="J31" i="67" s="1"/>
  <c r="Y31" i="67"/>
  <c r="X31" i="67"/>
  <c r="P31" i="67"/>
  <c r="O31" i="67"/>
  <c r="M31" i="67"/>
  <c r="H31" i="67"/>
  <c r="C31" i="67"/>
  <c r="AB30" i="67"/>
  <c r="AD30" i="67" s="1"/>
  <c r="J30" i="67" s="1"/>
  <c r="Y30" i="67"/>
  <c r="X30" i="67"/>
  <c r="P30" i="67"/>
  <c r="O30" i="67"/>
  <c r="M30" i="67"/>
  <c r="H30" i="67"/>
  <c r="C30" i="67"/>
  <c r="AB29" i="67"/>
  <c r="AD29" i="67" s="1"/>
  <c r="J29" i="67" s="1"/>
  <c r="Y29" i="67"/>
  <c r="X29" i="67"/>
  <c r="P29" i="67"/>
  <c r="O29" i="67"/>
  <c r="Q29" i="67" s="1"/>
  <c r="M29" i="67"/>
  <c r="H29" i="67"/>
  <c r="C29" i="67"/>
  <c r="AB28" i="67"/>
  <c r="AD28" i="67" s="1"/>
  <c r="J28" i="67" s="1"/>
  <c r="Y28" i="67"/>
  <c r="X28" i="67"/>
  <c r="P28" i="67"/>
  <c r="O28" i="67"/>
  <c r="M28" i="67"/>
  <c r="H28" i="67"/>
  <c r="C28" i="67"/>
  <c r="AB27" i="67"/>
  <c r="AD27" i="67" s="1"/>
  <c r="X27" i="67"/>
  <c r="P27" i="67"/>
  <c r="O27" i="67"/>
  <c r="Q27" i="67" s="1"/>
  <c r="M27" i="67"/>
  <c r="H27" i="67"/>
  <c r="C27" i="67"/>
  <c r="AG3" i="67"/>
  <c r="AF3" i="67"/>
  <c r="V3" i="67"/>
  <c r="U3" i="67"/>
  <c r="T3" i="67"/>
  <c r="O3" i="67"/>
  <c r="G3" i="67"/>
  <c r="D3" i="67"/>
  <c r="A2" i="67"/>
  <c r="A1" i="67"/>
  <c r="AB31" i="66"/>
  <c r="AD31" i="66" s="1"/>
  <c r="J31" i="66" s="1"/>
  <c r="Y31" i="66"/>
  <c r="X31" i="66"/>
  <c r="P31" i="66"/>
  <c r="O31" i="66"/>
  <c r="Q31" i="66" s="1"/>
  <c r="M31" i="66"/>
  <c r="H31" i="66"/>
  <c r="C31" i="66"/>
  <c r="AB30" i="66"/>
  <c r="AD30" i="66" s="1"/>
  <c r="J30" i="66" s="1"/>
  <c r="Y30" i="66"/>
  <c r="X30" i="66"/>
  <c r="P30" i="66"/>
  <c r="O30" i="66"/>
  <c r="Q30" i="66" s="1"/>
  <c r="M30" i="66"/>
  <c r="H30" i="66"/>
  <c r="C30" i="66"/>
  <c r="AB29" i="66"/>
  <c r="AD29" i="66" s="1"/>
  <c r="J29" i="66" s="1"/>
  <c r="Y29" i="66"/>
  <c r="X29" i="66"/>
  <c r="P29" i="66"/>
  <c r="O29" i="66"/>
  <c r="M29" i="66"/>
  <c r="H29" i="66"/>
  <c r="C29" i="66"/>
  <c r="AB28" i="66"/>
  <c r="AD28" i="66" s="1"/>
  <c r="Y28" i="66"/>
  <c r="X28" i="66"/>
  <c r="P28" i="66"/>
  <c r="O28" i="66"/>
  <c r="M28" i="66"/>
  <c r="J28" i="66"/>
  <c r="H28" i="66"/>
  <c r="C28" i="66"/>
  <c r="AB27" i="66"/>
  <c r="AD27" i="66" s="1"/>
  <c r="X27" i="66"/>
  <c r="P27" i="66"/>
  <c r="Q27" i="66" s="1"/>
  <c r="O27" i="66"/>
  <c r="M27" i="66"/>
  <c r="H27" i="66"/>
  <c r="C27" i="66"/>
  <c r="AG3" i="66"/>
  <c r="AF3" i="66"/>
  <c r="W3" i="66"/>
  <c r="V3" i="66"/>
  <c r="U3" i="66"/>
  <c r="T3" i="66"/>
  <c r="O3" i="66"/>
  <c r="G3" i="66"/>
  <c r="F3" i="66"/>
  <c r="D3" i="66"/>
  <c r="A2" i="66"/>
  <c r="A1" i="66"/>
  <c r="AB31" i="65"/>
  <c r="AD31" i="65" s="1"/>
  <c r="Y31" i="65"/>
  <c r="X31" i="65"/>
  <c r="P31" i="65"/>
  <c r="O31" i="65"/>
  <c r="M31" i="65"/>
  <c r="J31" i="65"/>
  <c r="K31" i="65" s="1"/>
  <c r="H31" i="65"/>
  <c r="C31" i="65"/>
  <c r="AB30" i="65"/>
  <c r="AD30" i="65" s="1"/>
  <c r="J30" i="65" s="1"/>
  <c r="Y30" i="65"/>
  <c r="X30" i="65"/>
  <c r="P30" i="65"/>
  <c r="O30" i="65"/>
  <c r="M30" i="65"/>
  <c r="H30" i="65"/>
  <c r="C30" i="65"/>
  <c r="AD29" i="65"/>
  <c r="J29" i="65" s="1"/>
  <c r="AB29" i="65"/>
  <c r="Y29" i="65"/>
  <c r="X29" i="65"/>
  <c r="P29" i="65"/>
  <c r="O29" i="65"/>
  <c r="M29" i="65"/>
  <c r="H29" i="65"/>
  <c r="C29" i="65"/>
  <c r="AB28" i="65"/>
  <c r="AD28" i="65" s="1"/>
  <c r="J28" i="65" s="1"/>
  <c r="K28" i="65" s="1"/>
  <c r="Y28" i="65"/>
  <c r="X28" i="65"/>
  <c r="Q28" i="65"/>
  <c r="P28" i="65"/>
  <c r="O28" i="65"/>
  <c r="M28" i="65"/>
  <c r="I28" i="65"/>
  <c r="H28" i="65"/>
  <c r="C28" i="65"/>
  <c r="AB27" i="65"/>
  <c r="AD27" i="65" s="1"/>
  <c r="J27" i="65" s="1"/>
  <c r="X27" i="65"/>
  <c r="P27" i="65"/>
  <c r="O27" i="65"/>
  <c r="Q27" i="65" s="1"/>
  <c r="M27" i="65"/>
  <c r="H27" i="65"/>
  <c r="C27" i="65"/>
  <c r="AG3" i="65"/>
  <c r="AF3" i="65"/>
  <c r="W3" i="65"/>
  <c r="V3" i="65"/>
  <c r="U3" i="65"/>
  <c r="T3" i="65"/>
  <c r="O3" i="65"/>
  <c r="G3" i="65"/>
  <c r="F3" i="65"/>
  <c r="A2" i="65"/>
  <c r="A1" i="65"/>
  <c r="AD31" i="64"/>
  <c r="J31" i="64" s="1"/>
  <c r="AB31" i="64"/>
  <c r="Y31" i="64"/>
  <c r="X31" i="64"/>
  <c r="P31" i="64"/>
  <c r="Q31" i="64" s="1"/>
  <c r="O31" i="64"/>
  <c r="M31" i="64"/>
  <c r="H31" i="64"/>
  <c r="C31" i="64"/>
  <c r="AB30" i="64"/>
  <c r="AD30" i="64" s="1"/>
  <c r="J30" i="64" s="1"/>
  <c r="Y30" i="64"/>
  <c r="X30" i="64"/>
  <c r="P30" i="64"/>
  <c r="O30" i="64"/>
  <c r="Q30" i="64" s="1"/>
  <c r="M30" i="64"/>
  <c r="H30" i="64"/>
  <c r="C30" i="64"/>
  <c r="AB29" i="64"/>
  <c r="AD29" i="64" s="1"/>
  <c r="J29" i="64" s="1"/>
  <c r="Y29" i="64"/>
  <c r="X29" i="64"/>
  <c r="P29" i="64"/>
  <c r="O29" i="64"/>
  <c r="Q29" i="64" s="1"/>
  <c r="M29" i="64"/>
  <c r="H29" i="64"/>
  <c r="C29" i="64"/>
  <c r="AD28" i="64"/>
  <c r="J28" i="64" s="1"/>
  <c r="AB28" i="64"/>
  <c r="Y28" i="64"/>
  <c r="X28" i="64"/>
  <c r="P28" i="64"/>
  <c r="O28" i="64"/>
  <c r="M28" i="64"/>
  <c r="H28" i="64"/>
  <c r="C28" i="64"/>
  <c r="AB27" i="64"/>
  <c r="AD27" i="64" s="1"/>
  <c r="J27" i="64" s="1"/>
  <c r="X27" i="64"/>
  <c r="P27" i="64"/>
  <c r="O27" i="64"/>
  <c r="Q27" i="64" s="1"/>
  <c r="M27" i="64"/>
  <c r="H27" i="64"/>
  <c r="C27" i="64"/>
  <c r="AG3" i="64"/>
  <c r="AF3" i="64"/>
  <c r="W3" i="64"/>
  <c r="V3" i="64"/>
  <c r="U3" i="64"/>
  <c r="T3" i="64"/>
  <c r="O3" i="64"/>
  <c r="G3" i="64"/>
  <c r="D3" i="64"/>
  <c r="A2" i="64"/>
  <c r="A1" i="64"/>
  <c r="AB31" i="63"/>
  <c r="AD31" i="63" s="1"/>
  <c r="J31" i="63" s="1"/>
  <c r="Y31" i="63"/>
  <c r="X31" i="63"/>
  <c r="P31" i="63"/>
  <c r="O31" i="63"/>
  <c r="M31" i="63"/>
  <c r="H31" i="63"/>
  <c r="C31" i="63"/>
  <c r="AB30" i="63"/>
  <c r="AD30" i="63" s="1"/>
  <c r="J30" i="63" s="1"/>
  <c r="Y30" i="63"/>
  <c r="X30" i="63"/>
  <c r="P30" i="63"/>
  <c r="O30" i="63"/>
  <c r="Q30" i="63" s="1"/>
  <c r="M30" i="63"/>
  <c r="H30" i="63"/>
  <c r="C30" i="63"/>
  <c r="AB29" i="63"/>
  <c r="AD29" i="63" s="1"/>
  <c r="J29" i="63" s="1"/>
  <c r="Y29" i="63"/>
  <c r="X29" i="63"/>
  <c r="P29" i="63"/>
  <c r="O29" i="63"/>
  <c r="Q29" i="63" s="1"/>
  <c r="M29" i="63"/>
  <c r="H29" i="63"/>
  <c r="C29" i="63"/>
  <c r="AB28" i="63"/>
  <c r="AD28" i="63" s="1"/>
  <c r="J28" i="63" s="1"/>
  <c r="Y28" i="63"/>
  <c r="X28" i="63"/>
  <c r="P28" i="63"/>
  <c r="O28" i="63"/>
  <c r="M28" i="63"/>
  <c r="H28" i="63"/>
  <c r="C28" i="63"/>
  <c r="AB27" i="63"/>
  <c r="AD27" i="63" s="1"/>
  <c r="X27" i="63"/>
  <c r="P27" i="63"/>
  <c r="Q27" i="63" s="1"/>
  <c r="O27" i="63"/>
  <c r="M27" i="63"/>
  <c r="H27" i="63"/>
  <c r="C27" i="63"/>
  <c r="AG3" i="63"/>
  <c r="AF3" i="63"/>
  <c r="W3" i="63"/>
  <c r="V3" i="63"/>
  <c r="U3" i="63"/>
  <c r="T3" i="63"/>
  <c r="O3" i="63"/>
  <c r="G3" i="63"/>
  <c r="F3" i="63"/>
  <c r="A2" i="63"/>
  <c r="A1" i="63"/>
  <c r="AB31" i="62"/>
  <c r="AD31" i="62" s="1"/>
  <c r="J31" i="62" s="1"/>
  <c r="Y31" i="62"/>
  <c r="X31" i="62"/>
  <c r="P31" i="62"/>
  <c r="O31" i="62"/>
  <c r="M31" i="62"/>
  <c r="H31" i="62"/>
  <c r="C31" i="62"/>
  <c r="AB30" i="62"/>
  <c r="AD30" i="62" s="1"/>
  <c r="J30" i="62" s="1"/>
  <c r="K30" i="62" s="1"/>
  <c r="Y30" i="62"/>
  <c r="X30" i="62"/>
  <c r="Q30" i="62"/>
  <c r="P30" i="62"/>
  <c r="O30" i="62"/>
  <c r="M30" i="62"/>
  <c r="H30" i="62"/>
  <c r="C30" i="62"/>
  <c r="AB29" i="62"/>
  <c r="AD29" i="62" s="1"/>
  <c r="J29" i="62" s="1"/>
  <c r="Y29" i="62"/>
  <c r="X29" i="62"/>
  <c r="P29" i="62"/>
  <c r="O29" i="62"/>
  <c r="Q29" i="62" s="1"/>
  <c r="M29" i="62"/>
  <c r="H29" i="62"/>
  <c r="C29" i="62"/>
  <c r="AB28" i="62"/>
  <c r="AD28" i="62" s="1"/>
  <c r="J28" i="62" s="1"/>
  <c r="I28" i="62" s="1"/>
  <c r="Y28" i="62"/>
  <c r="X28" i="62"/>
  <c r="P28" i="62"/>
  <c r="O28" i="62"/>
  <c r="M28" i="62"/>
  <c r="H28" i="62"/>
  <c r="C28" i="62"/>
  <c r="AB27" i="62"/>
  <c r="AD27" i="62" s="1"/>
  <c r="X27" i="62"/>
  <c r="P27" i="62"/>
  <c r="Q27" i="62" s="1"/>
  <c r="O27" i="62"/>
  <c r="M27" i="62"/>
  <c r="H27" i="62"/>
  <c r="C27" i="62"/>
  <c r="AG3" i="62"/>
  <c r="AF3" i="62"/>
  <c r="W3" i="62"/>
  <c r="V3" i="62"/>
  <c r="U3" i="62"/>
  <c r="T3" i="62"/>
  <c r="O3" i="62"/>
  <c r="F3" i="62"/>
  <c r="D3" i="62"/>
  <c r="A2" i="62"/>
  <c r="A1" i="62"/>
  <c r="AB31" i="61"/>
  <c r="AD31" i="61" s="1"/>
  <c r="J31" i="61" s="1"/>
  <c r="Y31" i="61"/>
  <c r="X31" i="61"/>
  <c r="P31" i="61"/>
  <c r="O31" i="61"/>
  <c r="Q31" i="61" s="1"/>
  <c r="M31" i="61"/>
  <c r="H31" i="61"/>
  <c r="C31" i="61"/>
  <c r="AB30" i="61"/>
  <c r="AD30" i="61" s="1"/>
  <c r="J30" i="61" s="1"/>
  <c r="Y30" i="61"/>
  <c r="X30" i="61"/>
  <c r="P30" i="61"/>
  <c r="O30" i="61"/>
  <c r="M30" i="61"/>
  <c r="H30" i="61"/>
  <c r="C30" i="61"/>
  <c r="AB29" i="61"/>
  <c r="AD29" i="61" s="1"/>
  <c r="J29" i="61" s="1"/>
  <c r="I29" i="61" s="1"/>
  <c r="Y29" i="61"/>
  <c r="X29" i="61"/>
  <c r="P29" i="61"/>
  <c r="O29" i="61"/>
  <c r="M29" i="61"/>
  <c r="K29" i="61"/>
  <c r="H29" i="61"/>
  <c r="C29" i="61"/>
  <c r="AB28" i="61"/>
  <c r="AD28" i="61" s="1"/>
  <c r="J28" i="61" s="1"/>
  <c r="K28" i="61" s="1"/>
  <c r="Y28" i="61"/>
  <c r="X28" i="61"/>
  <c r="P28" i="61"/>
  <c r="O28" i="61"/>
  <c r="Q28" i="61" s="1"/>
  <c r="M28" i="61"/>
  <c r="I28" i="61"/>
  <c r="H28" i="61"/>
  <c r="C28" i="61"/>
  <c r="AD27" i="61"/>
  <c r="J27" i="61" s="1"/>
  <c r="AB27" i="61"/>
  <c r="X27" i="61"/>
  <c r="P27" i="61"/>
  <c r="O27" i="61"/>
  <c r="M27" i="61"/>
  <c r="H27" i="61"/>
  <c r="C27" i="61"/>
  <c r="AG3" i="61"/>
  <c r="AF3" i="61"/>
  <c r="W3" i="61"/>
  <c r="X3" i="61" s="1"/>
  <c r="V3" i="61"/>
  <c r="U3" i="61"/>
  <c r="T3" i="61"/>
  <c r="O3" i="61"/>
  <c r="D3" i="61"/>
  <c r="A2" i="61"/>
  <c r="A1" i="61"/>
  <c r="AD31" i="60"/>
  <c r="J31" i="60" s="1"/>
  <c r="AB31" i="60"/>
  <c r="Y31" i="60"/>
  <c r="X31" i="60"/>
  <c r="P31" i="60"/>
  <c r="Q31" i="60" s="1"/>
  <c r="O31" i="60"/>
  <c r="M31" i="60"/>
  <c r="H31" i="60"/>
  <c r="C31" i="60"/>
  <c r="AD30" i="60"/>
  <c r="J30" i="60" s="1"/>
  <c r="I30" i="60" s="1"/>
  <c r="AB30" i="60"/>
  <c r="Y30" i="60"/>
  <c r="X30" i="60"/>
  <c r="P30" i="60"/>
  <c r="O30" i="60"/>
  <c r="Q30" i="60" s="1"/>
  <c r="M30" i="60"/>
  <c r="H30" i="60"/>
  <c r="C30" i="60"/>
  <c r="AB29" i="60"/>
  <c r="AD29" i="60" s="1"/>
  <c r="J29" i="60" s="1"/>
  <c r="Y29" i="60"/>
  <c r="X29" i="60"/>
  <c r="P29" i="60"/>
  <c r="O29" i="60"/>
  <c r="Q29" i="60" s="1"/>
  <c r="M29" i="60"/>
  <c r="H29" i="60"/>
  <c r="C29" i="60"/>
  <c r="AB28" i="60"/>
  <c r="AD28" i="60" s="1"/>
  <c r="J28" i="60" s="1"/>
  <c r="Y28" i="60"/>
  <c r="X28" i="60"/>
  <c r="P28" i="60"/>
  <c r="O28" i="60"/>
  <c r="Q28" i="60" s="1"/>
  <c r="M28" i="60"/>
  <c r="H28" i="60"/>
  <c r="C28" i="60"/>
  <c r="AB27" i="60"/>
  <c r="AD27" i="60" s="1"/>
  <c r="X27" i="60"/>
  <c r="P27" i="60"/>
  <c r="O27" i="60"/>
  <c r="M27" i="60"/>
  <c r="H27" i="60"/>
  <c r="C27" i="60"/>
  <c r="AG3" i="60"/>
  <c r="AF3" i="60"/>
  <c r="W3" i="60"/>
  <c r="V3" i="60"/>
  <c r="U3" i="60"/>
  <c r="T3" i="60"/>
  <c r="O3" i="60"/>
  <c r="F3" i="60"/>
  <c r="D3" i="60"/>
  <c r="A2" i="60"/>
  <c r="A1" i="60"/>
  <c r="AB31" i="59"/>
  <c r="AD31" i="59" s="1"/>
  <c r="J31" i="59" s="1"/>
  <c r="Y31" i="59"/>
  <c r="X31" i="59"/>
  <c r="P31" i="59"/>
  <c r="O31" i="59"/>
  <c r="Q31" i="59" s="1"/>
  <c r="M31" i="59"/>
  <c r="H31" i="59"/>
  <c r="C31" i="59"/>
  <c r="AB30" i="59"/>
  <c r="AD30" i="59" s="1"/>
  <c r="J30" i="59" s="1"/>
  <c r="Y30" i="59"/>
  <c r="X30" i="59"/>
  <c r="P30" i="59"/>
  <c r="Q30" i="59" s="1"/>
  <c r="O30" i="59"/>
  <c r="M30" i="59"/>
  <c r="H30" i="59"/>
  <c r="C30" i="59"/>
  <c r="AB29" i="59"/>
  <c r="AD29" i="59" s="1"/>
  <c r="J29" i="59" s="1"/>
  <c r="Y29" i="59"/>
  <c r="X29" i="59"/>
  <c r="P29" i="59"/>
  <c r="Q29" i="59" s="1"/>
  <c r="O29" i="59"/>
  <c r="M29" i="59"/>
  <c r="H29" i="59"/>
  <c r="C29" i="59"/>
  <c r="AB28" i="59"/>
  <c r="AD28" i="59" s="1"/>
  <c r="J28" i="59" s="1"/>
  <c r="I28" i="59" s="1"/>
  <c r="Y28" i="59"/>
  <c r="X28" i="59"/>
  <c r="P28" i="59"/>
  <c r="O28" i="59"/>
  <c r="Q28" i="59" s="1"/>
  <c r="M28" i="59"/>
  <c r="H28" i="59"/>
  <c r="C28" i="59"/>
  <c r="AB27" i="59"/>
  <c r="AD27" i="59" s="1"/>
  <c r="X27" i="59"/>
  <c r="Q27" i="59"/>
  <c r="P27" i="59"/>
  <c r="O27" i="59"/>
  <c r="M27" i="59"/>
  <c r="H27" i="59"/>
  <c r="C27" i="59"/>
  <c r="AG3" i="59"/>
  <c r="AF3" i="59"/>
  <c r="W3" i="59"/>
  <c r="V3" i="59"/>
  <c r="U3" i="59"/>
  <c r="T3" i="59"/>
  <c r="O3" i="59"/>
  <c r="G3" i="59"/>
  <c r="F3" i="59"/>
  <c r="D3" i="59"/>
  <c r="A2" i="59"/>
  <c r="A1" i="59"/>
  <c r="AB31" i="58"/>
  <c r="AD31" i="58" s="1"/>
  <c r="Y31" i="58"/>
  <c r="X31" i="58"/>
  <c r="P31" i="58"/>
  <c r="O31" i="58"/>
  <c r="Q31" i="58" s="1"/>
  <c r="M31" i="58"/>
  <c r="J31" i="58"/>
  <c r="H31" i="58"/>
  <c r="C31" i="58"/>
  <c r="AB30" i="58"/>
  <c r="AD30" i="58" s="1"/>
  <c r="Y30" i="58"/>
  <c r="X30" i="58"/>
  <c r="P30" i="58"/>
  <c r="Q30" i="58" s="1"/>
  <c r="O30" i="58"/>
  <c r="M30" i="58"/>
  <c r="J30" i="58"/>
  <c r="K30" i="58" s="1"/>
  <c r="I30" i="58"/>
  <c r="H30" i="58"/>
  <c r="C30" i="58"/>
  <c r="AB29" i="58"/>
  <c r="AD29" i="58" s="1"/>
  <c r="J29" i="58" s="1"/>
  <c r="Y29" i="58"/>
  <c r="X29" i="58"/>
  <c r="P29" i="58"/>
  <c r="O29" i="58"/>
  <c r="Q29" i="58" s="1"/>
  <c r="M29" i="58"/>
  <c r="H29" i="58"/>
  <c r="C29" i="58"/>
  <c r="AD28" i="58"/>
  <c r="J28" i="58" s="1"/>
  <c r="K28" i="58" s="1"/>
  <c r="AB28" i="58"/>
  <c r="Y28" i="58"/>
  <c r="X28" i="58"/>
  <c r="P28" i="58"/>
  <c r="O28" i="58"/>
  <c r="Q28" i="58" s="1"/>
  <c r="M28" i="58"/>
  <c r="H28" i="58"/>
  <c r="C28" i="58"/>
  <c r="AB27" i="58"/>
  <c r="AD27" i="58" s="1"/>
  <c r="X27" i="58"/>
  <c r="P27" i="58"/>
  <c r="O27" i="58"/>
  <c r="Q27" i="58" s="1"/>
  <c r="M27" i="58"/>
  <c r="H27" i="58"/>
  <c r="C27" i="58"/>
  <c r="AG3" i="58"/>
  <c r="AF3" i="58"/>
  <c r="W3" i="58"/>
  <c r="V3" i="58"/>
  <c r="U3" i="58"/>
  <c r="T3" i="58"/>
  <c r="O3" i="58"/>
  <c r="F3" i="58"/>
  <c r="D3" i="58"/>
  <c r="A2" i="58"/>
  <c r="A1" i="58"/>
  <c r="AB31" i="57"/>
  <c r="AD31" i="57" s="1"/>
  <c r="J31" i="57" s="1"/>
  <c r="Y31" i="57"/>
  <c r="X31" i="57"/>
  <c r="P31" i="57"/>
  <c r="O31" i="57"/>
  <c r="M31" i="57"/>
  <c r="H31" i="57"/>
  <c r="C31" i="57"/>
  <c r="AD30" i="57"/>
  <c r="J30" i="57" s="1"/>
  <c r="AB30" i="57"/>
  <c r="Y30" i="57"/>
  <c r="X30" i="57"/>
  <c r="P30" i="57"/>
  <c r="O30" i="57"/>
  <c r="Q30" i="57" s="1"/>
  <c r="M30" i="57"/>
  <c r="H30" i="57"/>
  <c r="C30" i="57"/>
  <c r="AB29" i="57"/>
  <c r="AD29" i="57" s="1"/>
  <c r="J29" i="57" s="1"/>
  <c r="Y29" i="57"/>
  <c r="X29" i="57"/>
  <c r="P29" i="57"/>
  <c r="O29" i="57"/>
  <c r="M29" i="57"/>
  <c r="H29" i="57"/>
  <c r="C29" i="57"/>
  <c r="AB28" i="57"/>
  <c r="AD28" i="57" s="1"/>
  <c r="J28" i="57" s="1"/>
  <c r="Y28" i="57"/>
  <c r="X28" i="57"/>
  <c r="P28" i="57"/>
  <c r="Q28" i="57" s="1"/>
  <c r="O28" i="57"/>
  <c r="M28" i="57"/>
  <c r="H28" i="57"/>
  <c r="C28" i="57"/>
  <c r="AB27" i="57"/>
  <c r="AD27" i="57" s="1"/>
  <c r="X27" i="57"/>
  <c r="P27" i="57"/>
  <c r="Q27" i="57" s="1"/>
  <c r="O27" i="57"/>
  <c r="M27" i="57"/>
  <c r="H27" i="57"/>
  <c r="C27" i="57"/>
  <c r="AG3" i="57"/>
  <c r="AF3" i="57"/>
  <c r="W3" i="57"/>
  <c r="X3" i="57" s="1"/>
  <c r="V3" i="57"/>
  <c r="U3" i="57"/>
  <c r="T3" i="57"/>
  <c r="O3" i="57"/>
  <c r="G3" i="57"/>
  <c r="D3" i="57"/>
  <c r="A2" i="57"/>
  <c r="A1" i="57"/>
  <c r="AB31" i="56"/>
  <c r="AD31" i="56" s="1"/>
  <c r="J31" i="56" s="1"/>
  <c r="Y31" i="56"/>
  <c r="X31" i="56"/>
  <c r="P31" i="56"/>
  <c r="O31" i="56"/>
  <c r="M31" i="56"/>
  <c r="H31" i="56"/>
  <c r="C31" i="56"/>
  <c r="AB30" i="56"/>
  <c r="AD30" i="56" s="1"/>
  <c r="J30" i="56" s="1"/>
  <c r="Y30" i="56"/>
  <c r="X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O29" i="56"/>
  <c r="M29" i="56"/>
  <c r="H29" i="56"/>
  <c r="C29" i="56"/>
  <c r="AB28" i="56"/>
  <c r="AD28" i="56" s="1"/>
  <c r="J28" i="56" s="1"/>
  <c r="Y28" i="56"/>
  <c r="X28" i="56"/>
  <c r="P28" i="56"/>
  <c r="O28" i="56"/>
  <c r="M28" i="56"/>
  <c r="H28" i="56"/>
  <c r="C28" i="56"/>
  <c r="AB27" i="56"/>
  <c r="AD27" i="56" s="1"/>
  <c r="X27" i="56"/>
  <c r="P27" i="56"/>
  <c r="O27" i="56"/>
  <c r="Q27" i="56" s="1"/>
  <c r="M27" i="56"/>
  <c r="H27" i="56"/>
  <c r="C27" i="56"/>
  <c r="AG3" i="56"/>
  <c r="AF3" i="56"/>
  <c r="W3" i="56"/>
  <c r="V3" i="56"/>
  <c r="U3" i="56"/>
  <c r="T3" i="56"/>
  <c r="O3" i="56"/>
  <c r="G3" i="56"/>
  <c r="D3" i="56"/>
  <c r="X3" i="56" s="1"/>
  <c r="A2" i="56"/>
  <c r="A1" i="56"/>
  <c r="AB31" i="55"/>
  <c r="AD31" i="55" s="1"/>
  <c r="J31" i="55" s="1"/>
  <c r="Y31" i="55"/>
  <c r="X31" i="55"/>
  <c r="P31" i="55"/>
  <c r="O31" i="55"/>
  <c r="Q31" i="55" s="1"/>
  <c r="M31" i="55"/>
  <c r="H31" i="55"/>
  <c r="C31" i="55"/>
  <c r="AB30" i="55"/>
  <c r="AD30" i="55" s="1"/>
  <c r="J30" i="55" s="1"/>
  <c r="K30" i="55" s="1"/>
  <c r="Y30" i="55"/>
  <c r="X30" i="55"/>
  <c r="P30" i="55"/>
  <c r="O30" i="55"/>
  <c r="Q30" i="55" s="1"/>
  <c r="M30" i="55"/>
  <c r="H30" i="55"/>
  <c r="C30" i="55"/>
  <c r="AB29" i="55"/>
  <c r="AD29" i="55" s="1"/>
  <c r="J29" i="55" s="1"/>
  <c r="Y29" i="55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Q28" i="55"/>
  <c r="P28" i="55"/>
  <c r="O28" i="55"/>
  <c r="M28" i="55"/>
  <c r="H28" i="55"/>
  <c r="C28" i="55"/>
  <c r="AB27" i="55"/>
  <c r="AD27" i="55" s="1"/>
  <c r="X27" i="55"/>
  <c r="P27" i="55"/>
  <c r="O27" i="55"/>
  <c r="Q27" i="55" s="1"/>
  <c r="M27" i="55"/>
  <c r="H27" i="55"/>
  <c r="C27" i="55"/>
  <c r="AG3" i="55"/>
  <c r="AF3" i="55"/>
  <c r="V3" i="55"/>
  <c r="U3" i="55"/>
  <c r="T3" i="55"/>
  <c r="O3" i="55"/>
  <c r="G3" i="55"/>
  <c r="F3" i="55"/>
  <c r="D3" i="55"/>
  <c r="A2" i="55"/>
  <c r="A1" i="55"/>
  <c r="AB31" i="54"/>
  <c r="AD31" i="54" s="1"/>
  <c r="J31" i="54" s="1"/>
  <c r="Y31" i="54"/>
  <c r="X31" i="54"/>
  <c r="P31" i="54"/>
  <c r="Q31" i="54" s="1"/>
  <c r="O31" i="54"/>
  <c r="M31" i="54"/>
  <c r="H31" i="54"/>
  <c r="C31" i="54"/>
  <c r="AB30" i="54"/>
  <c r="AD30" i="54" s="1"/>
  <c r="J30" i="54" s="1"/>
  <c r="Y30" i="54"/>
  <c r="X30" i="54"/>
  <c r="Q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Q29" i="54" s="1"/>
  <c r="M29" i="54"/>
  <c r="H29" i="54"/>
  <c r="C29" i="54"/>
  <c r="AB28" i="54"/>
  <c r="AD28" i="54" s="1"/>
  <c r="J28" i="54" s="1"/>
  <c r="K28" i="54" s="1"/>
  <c r="Y28" i="54"/>
  <c r="X28" i="54"/>
  <c r="P28" i="54"/>
  <c r="O28" i="54"/>
  <c r="Q28" i="54" s="1"/>
  <c r="M28" i="54"/>
  <c r="H28" i="54"/>
  <c r="C28" i="54"/>
  <c r="AB27" i="54"/>
  <c r="AD27" i="54" s="1"/>
  <c r="X27" i="54"/>
  <c r="P27" i="54"/>
  <c r="O27" i="54"/>
  <c r="M27" i="54"/>
  <c r="H27" i="54"/>
  <c r="C27" i="54"/>
  <c r="AG3" i="54"/>
  <c r="AF3" i="54"/>
  <c r="W3" i="54"/>
  <c r="V3" i="54"/>
  <c r="U3" i="54"/>
  <c r="T3" i="54"/>
  <c r="O3" i="54"/>
  <c r="G3" i="54"/>
  <c r="F3" i="54"/>
  <c r="A2" i="54"/>
  <c r="A1" i="54"/>
  <c r="AB31" i="53"/>
  <c r="AD31" i="53" s="1"/>
  <c r="J31" i="53" s="1"/>
  <c r="Y31" i="53"/>
  <c r="X31" i="53"/>
  <c r="P31" i="53"/>
  <c r="O31" i="53"/>
  <c r="M31" i="53"/>
  <c r="H31" i="53"/>
  <c r="C31" i="53"/>
  <c r="AB30" i="53"/>
  <c r="AD30" i="53" s="1"/>
  <c r="J30" i="53" s="1"/>
  <c r="Y30" i="53"/>
  <c r="X30" i="53"/>
  <c r="P30" i="53"/>
  <c r="O30" i="53"/>
  <c r="M30" i="53"/>
  <c r="H30" i="53"/>
  <c r="C30" i="53"/>
  <c r="AB29" i="53"/>
  <c r="AD29" i="53" s="1"/>
  <c r="J29" i="53" s="1"/>
  <c r="Y29" i="53"/>
  <c r="X29" i="53"/>
  <c r="P29" i="53"/>
  <c r="Q29" i="53" s="1"/>
  <c r="O29" i="53"/>
  <c r="M29" i="53"/>
  <c r="H29" i="53"/>
  <c r="C29" i="53"/>
  <c r="AB28" i="53"/>
  <c r="AD28" i="53" s="1"/>
  <c r="J28" i="53" s="1"/>
  <c r="Y28" i="53"/>
  <c r="X28" i="53"/>
  <c r="P28" i="53"/>
  <c r="O28" i="53"/>
  <c r="Q28" i="53" s="1"/>
  <c r="M28" i="53"/>
  <c r="H28" i="53"/>
  <c r="C28" i="53"/>
  <c r="AB27" i="53"/>
  <c r="AD27" i="53" s="1"/>
  <c r="X27" i="53"/>
  <c r="P27" i="53"/>
  <c r="O27" i="53"/>
  <c r="Q27" i="53" s="1"/>
  <c r="M27" i="53"/>
  <c r="H27" i="53"/>
  <c r="C27" i="53"/>
  <c r="AG3" i="53"/>
  <c r="AF3" i="53"/>
  <c r="W3" i="53"/>
  <c r="V3" i="53"/>
  <c r="U3" i="53"/>
  <c r="T3" i="53"/>
  <c r="O3" i="53"/>
  <c r="G3" i="53"/>
  <c r="F3" i="53"/>
  <c r="D3" i="53"/>
  <c r="A2" i="53"/>
  <c r="A1" i="53"/>
  <c r="AB31" i="52"/>
  <c r="AD31" i="52" s="1"/>
  <c r="J31" i="52" s="1"/>
  <c r="Y31" i="52"/>
  <c r="X31" i="52"/>
  <c r="P31" i="52"/>
  <c r="O31" i="52"/>
  <c r="M31" i="52"/>
  <c r="H31" i="52"/>
  <c r="C31" i="52"/>
  <c r="AB30" i="52"/>
  <c r="AD30" i="52" s="1"/>
  <c r="J30" i="52" s="1"/>
  <c r="Y30" i="52"/>
  <c r="X30" i="52"/>
  <c r="P30" i="52"/>
  <c r="Q30" i="52" s="1"/>
  <c r="O30" i="52"/>
  <c r="M30" i="52"/>
  <c r="H30" i="52"/>
  <c r="C30" i="52"/>
  <c r="AB29" i="52"/>
  <c r="AD29" i="52" s="1"/>
  <c r="J29" i="52" s="1"/>
  <c r="Y29" i="52"/>
  <c r="X29" i="52"/>
  <c r="P29" i="52"/>
  <c r="O29" i="52"/>
  <c r="M29" i="52"/>
  <c r="H29" i="52"/>
  <c r="C29" i="52"/>
  <c r="AB28" i="52"/>
  <c r="AD28" i="52" s="1"/>
  <c r="J28" i="52" s="1"/>
  <c r="Y28" i="52"/>
  <c r="X28" i="52"/>
  <c r="P28" i="52"/>
  <c r="O28" i="52"/>
  <c r="M28" i="52"/>
  <c r="H28" i="52"/>
  <c r="C28" i="52"/>
  <c r="AB27" i="52"/>
  <c r="AD27" i="52" s="1"/>
  <c r="X27" i="52"/>
  <c r="P27" i="52"/>
  <c r="O27" i="52"/>
  <c r="Q27" i="52" s="1"/>
  <c r="M27" i="52"/>
  <c r="H27" i="52"/>
  <c r="C27" i="52"/>
  <c r="AG3" i="52"/>
  <c r="AF3" i="52"/>
  <c r="W3" i="52"/>
  <c r="V3" i="52"/>
  <c r="U3" i="52"/>
  <c r="T3" i="52"/>
  <c r="O3" i="52"/>
  <c r="G3" i="52"/>
  <c r="F3" i="52"/>
  <c r="D3" i="52"/>
  <c r="A2" i="52"/>
  <c r="A1" i="52"/>
  <c r="AB31" i="51"/>
  <c r="AD31" i="51" s="1"/>
  <c r="J31" i="51" s="1"/>
  <c r="Y31" i="51"/>
  <c r="X31" i="51"/>
  <c r="P31" i="51"/>
  <c r="Q31" i="51" s="1"/>
  <c r="O31" i="51"/>
  <c r="M31" i="51"/>
  <c r="H31" i="51"/>
  <c r="C31" i="51"/>
  <c r="AB30" i="51"/>
  <c r="AD30" i="51" s="1"/>
  <c r="J30" i="51" s="1"/>
  <c r="K30" i="51" s="1"/>
  <c r="Y30" i="51"/>
  <c r="X30" i="51"/>
  <c r="P30" i="51"/>
  <c r="O30" i="51"/>
  <c r="M30" i="51"/>
  <c r="H30" i="51"/>
  <c r="C30" i="51"/>
  <c r="AB29" i="51"/>
  <c r="AD29" i="51" s="1"/>
  <c r="J29" i="51" s="1"/>
  <c r="Y29" i="51"/>
  <c r="X29" i="51"/>
  <c r="P29" i="51"/>
  <c r="O29" i="51"/>
  <c r="M29" i="51"/>
  <c r="H29" i="51"/>
  <c r="C29" i="51"/>
  <c r="AD28" i="51"/>
  <c r="AB28" i="51"/>
  <c r="Y28" i="51"/>
  <c r="X28" i="51"/>
  <c r="P28" i="51"/>
  <c r="O28" i="51"/>
  <c r="Q28" i="51" s="1"/>
  <c r="M28" i="51"/>
  <c r="H28" i="51"/>
  <c r="C28" i="51"/>
  <c r="AD27" i="51"/>
  <c r="AB27" i="51"/>
  <c r="X27" i="51"/>
  <c r="P27" i="51"/>
  <c r="O27" i="51"/>
  <c r="Q27" i="51" s="1"/>
  <c r="M27" i="51"/>
  <c r="J27" i="51"/>
  <c r="I27" i="51" s="1"/>
  <c r="H27" i="51"/>
  <c r="C27" i="51"/>
  <c r="AG3" i="51"/>
  <c r="AF3" i="51"/>
  <c r="W3" i="51"/>
  <c r="V3" i="51"/>
  <c r="U3" i="51"/>
  <c r="T3" i="51"/>
  <c r="O3" i="51"/>
  <c r="G3" i="51"/>
  <c r="H3" i="51" s="1"/>
  <c r="F3" i="51"/>
  <c r="D3" i="51"/>
  <c r="X3" i="51" s="1"/>
  <c r="A2" i="51"/>
  <c r="A1" i="51"/>
  <c r="AB31" i="50"/>
  <c r="AD31" i="50" s="1"/>
  <c r="J31" i="50" s="1"/>
  <c r="Y31" i="50"/>
  <c r="X31" i="50"/>
  <c r="P31" i="50"/>
  <c r="Q31" i="50" s="1"/>
  <c r="O31" i="50"/>
  <c r="M31" i="50"/>
  <c r="H31" i="50"/>
  <c r="C31" i="50"/>
  <c r="AD30" i="50"/>
  <c r="J30" i="50" s="1"/>
  <c r="AB30" i="50"/>
  <c r="Y30" i="50"/>
  <c r="X30" i="50"/>
  <c r="P30" i="50"/>
  <c r="O30" i="50"/>
  <c r="Q30" i="50" s="1"/>
  <c r="M30" i="50"/>
  <c r="H30" i="50"/>
  <c r="C30" i="50"/>
  <c r="AB29" i="50"/>
  <c r="AD29" i="50" s="1"/>
  <c r="J29" i="50" s="1"/>
  <c r="Y29" i="50"/>
  <c r="X29" i="50"/>
  <c r="P29" i="50"/>
  <c r="O29" i="50"/>
  <c r="Q29" i="50" s="1"/>
  <c r="M29" i="50"/>
  <c r="H29" i="50"/>
  <c r="C29" i="50"/>
  <c r="AB28" i="50"/>
  <c r="AD28" i="50" s="1"/>
  <c r="J28" i="50" s="1"/>
  <c r="K28" i="50" s="1"/>
  <c r="Y28" i="50"/>
  <c r="X28" i="50"/>
  <c r="P28" i="50"/>
  <c r="O28" i="50"/>
  <c r="Q28" i="50" s="1"/>
  <c r="M28" i="50"/>
  <c r="I28" i="50"/>
  <c r="H28" i="50"/>
  <c r="C28" i="50"/>
  <c r="AB27" i="50"/>
  <c r="AD27" i="50" s="1"/>
  <c r="X27" i="50"/>
  <c r="P27" i="50"/>
  <c r="O27" i="50"/>
  <c r="Q27" i="50" s="1"/>
  <c r="M27" i="50"/>
  <c r="H27" i="50"/>
  <c r="C27" i="50"/>
  <c r="AG3" i="50"/>
  <c r="AF3" i="50"/>
  <c r="V3" i="50"/>
  <c r="U3" i="50"/>
  <c r="T3" i="50"/>
  <c r="O3" i="50"/>
  <c r="G3" i="50"/>
  <c r="H3" i="50" s="1"/>
  <c r="F3" i="50"/>
  <c r="D3" i="50"/>
  <c r="A2" i="50"/>
  <c r="A1" i="50"/>
  <c r="AB31" i="49"/>
  <c r="AD31" i="49" s="1"/>
  <c r="J31" i="49" s="1"/>
  <c r="Y31" i="49"/>
  <c r="X31" i="49"/>
  <c r="P31" i="49"/>
  <c r="O31" i="49"/>
  <c r="Q31" i="49" s="1"/>
  <c r="M31" i="49"/>
  <c r="H31" i="49"/>
  <c r="C31" i="49"/>
  <c r="AB30" i="49"/>
  <c r="AD30" i="49" s="1"/>
  <c r="J30" i="49" s="1"/>
  <c r="Y30" i="49"/>
  <c r="X30" i="49"/>
  <c r="P30" i="49"/>
  <c r="O30" i="49"/>
  <c r="Q30" i="49" s="1"/>
  <c r="M30" i="49"/>
  <c r="H30" i="49"/>
  <c r="C30" i="49"/>
  <c r="AB29" i="49"/>
  <c r="AD29" i="49" s="1"/>
  <c r="J29" i="49" s="1"/>
  <c r="Y29" i="49"/>
  <c r="X29" i="49"/>
  <c r="P29" i="49"/>
  <c r="O29" i="49"/>
  <c r="Q29" i="49" s="1"/>
  <c r="M29" i="49"/>
  <c r="H29" i="49"/>
  <c r="C29" i="49"/>
  <c r="AB28" i="49"/>
  <c r="AD28" i="49" s="1"/>
  <c r="J28" i="49" s="1"/>
  <c r="Y28" i="49"/>
  <c r="X28" i="49"/>
  <c r="P28" i="49"/>
  <c r="Q28" i="49" s="1"/>
  <c r="O28" i="49"/>
  <c r="M28" i="49"/>
  <c r="H28" i="49"/>
  <c r="C28" i="49"/>
  <c r="AB27" i="49"/>
  <c r="AD27" i="49" s="1"/>
  <c r="X27" i="49"/>
  <c r="P27" i="49"/>
  <c r="Q27" i="49" s="1"/>
  <c r="O27" i="49"/>
  <c r="M27" i="49"/>
  <c r="H27" i="49"/>
  <c r="C27" i="49"/>
  <c r="AG3" i="49"/>
  <c r="AF3" i="49"/>
  <c r="W3" i="49"/>
  <c r="V3" i="49"/>
  <c r="U3" i="49"/>
  <c r="T3" i="49"/>
  <c r="O3" i="49"/>
  <c r="H3" i="49"/>
  <c r="G3" i="49"/>
  <c r="F3" i="49"/>
  <c r="D3" i="49"/>
  <c r="A2" i="49"/>
  <c r="A1" i="49"/>
  <c r="AB31" i="48"/>
  <c r="AD31" i="48" s="1"/>
  <c r="J31" i="48" s="1"/>
  <c r="Y31" i="48"/>
  <c r="X31" i="48"/>
  <c r="P31" i="48"/>
  <c r="O31" i="48"/>
  <c r="M31" i="48"/>
  <c r="H31" i="48"/>
  <c r="C31" i="48"/>
  <c r="AB30" i="48"/>
  <c r="AD30" i="48" s="1"/>
  <c r="J30" i="48" s="1"/>
  <c r="Y30" i="48"/>
  <c r="X30" i="48"/>
  <c r="Q30" i="48"/>
  <c r="P30" i="48"/>
  <c r="O30" i="48"/>
  <c r="M30" i="48"/>
  <c r="H30" i="48"/>
  <c r="C30" i="48"/>
  <c r="AD29" i="48"/>
  <c r="J29" i="48" s="1"/>
  <c r="AB29" i="48"/>
  <c r="Y29" i="48"/>
  <c r="X29" i="48"/>
  <c r="P29" i="48"/>
  <c r="O29" i="48"/>
  <c r="Q29" i="48" s="1"/>
  <c r="M29" i="48"/>
  <c r="H29" i="48"/>
  <c r="C29" i="48"/>
  <c r="AB28" i="48"/>
  <c r="AD28" i="48" s="1"/>
  <c r="J28" i="48" s="1"/>
  <c r="K28" i="48" s="1"/>
  <c r="Y28" i="48"/>
  <c r="X28" i="48"/>
  <c r="P28" i="48"/>
  <c r="O28" i="48"/>
  <c r="M28" i="48"/>
  <c r="I28" i="48"/>
  <c r="H28" i="48"/>
  <c r="C28" i="48"/>
  <c r="AB27" i="48"/>
  <c r="AD27" i="48" s="1"/>
  <c r="X27" i="48"/>
  <c r="P27" i="48"/>
  <c r="O27" i="48"/>
  <c r="M27" i="48"/>
  <c r="H27" i="48"/>
  <c r="C27" i="48"/>
  <c r="AF3" i="48"/>
  <c r="W3" i="48"/>
  <c r="X3" i="48" s="1"/>
  <c r="V3" i="48"/>
  <c r="U3" i="48"/>
  <c r="T3" i="48"/>
  <c r="O3" i="48"/>
  <c r="G3" i="48"/>
  <c r="F3" i="48"/>
  <c r="D3" i="48"/>
  <c r="A2" i="48"/>
  <c r="A1" i="48"/>
  <c r="AB31" i="47"/>
  <c r="AD31" i="47" s="1"/>
  <c r="J31" i="47" s="1"/>
  <c r="I31" i="47" s="1"/>
  <c r="Y31" i="47"/>
  <c r="X31" i="47"/>
  <c r="Q31" i="47"/>
  <c r="P31" i="47"/>
  <c r="O31" i="47"/>
  <c r="M31" i="47"/>
  <c r="H31" i="47"/>
  <c r="C31" i="47"/>
  <c r="AB30" i="47"/>
  <c r="AD30" i="47" s="1"/>
  <c r="J30" i="47" s="1"/>
  <c r="K30" i="47" s="1"/>
  <c r="Y30" i="47"/>
  <c r="X30" i="47"/>
  <c r="P30" i="47"/>
  <c r="O30" i="47"/>
  <c r="Q30" i="47" s="1"/>
  <c r="M30" i="47"/>
  <c r="H30" i="47"/>
  <c r="C30" i="47"/>
  <c r="AB29" i="47"/>
  <c r="AD29" i="47" s="1"/>
  <c r="J29" i="47" s="1"/>
  <c r="Y29" i="47"/>
  <c r="X29" i="47"/>
  <c r="P29" i="47"/>
  <c r="O29" i="47"/>
  <c r="Q29" i="47" s="1"/>
  <c r="M29" i="47"/>
  <c r="H29" i="47"/>
  <c r="C29" i="47"/>
  <c r="AD28" i="47"/>
  <c r="AB28" i="47"/>
  <c r="Y28" i="47"/>
  <c r="X28" i="47"/>
  <c r="P28" i="47"/>
  <c r="O28" i="47"/>
  <c r="Q28" i="47" s="1"/>
  <c r="M28" i="47"/>
  <c r="H28" i="47"/>
  <c r="C28" i="47"/>
  <c r="AB27" i="47"/>
  <c r="AD27" i="47" s="1"/>
  <c r="J27" i="47" s="1"/>
  <c r="X27" i="47"/>
  <c r="P27" i="47"/>
  <c r="Q27" i="47" s="1"/>
  <c r="O27" i="47"/>
  <c r="M27" i="47"/>
  <c r="H27" i="47"/>
  <c r="C27" i="47"/>
  <c r="AG3" i="47"/>
  <c r="AF3" i="47"/>
  <c r="W3" i="47"/>
  <c r="V3" i="47"/>
  <c r="U3" i="47"/>
  <c r="T3" i="47"/>
  <c r="O3" i="47"/>
  <c r="G3" i="47"/>
  <c r="F3" i="47"/>
  <c r="H3" i="47" s="1"/>
  <c r="D3" i="47"/>
  <c r="A2" i="47"/>
  <c r="A1" i="47"/>
  <c r="AB31" i="46"/>
  <c r="AD31" i="46" s="1"/>
  <c r="J31" i="46" s="1"/>
  <c r="K31" i="46" s="1"/>
  <c r="Y31" i="46"/>
  <c r="X31" i="46"/>
  <c r="P31" i="46"/>
  <c r="O31" i="46"/>
  <c r="M31" i="46"/>
  <c r="H31" i="46"/>
  <c r="C31" i="46"/>
  <c r="AB30" i="46"/>
  <c r="AD30" i="46" s="1"/>
  <c r="J30" i="46" s="1"/>
  <c r="Y30" i="46"/>
  <c r="X30" i="46"/>
  <c r="Q30" i="46"/>
  <c r="P30" i="46"/>
  <c r="O30" i="46"/>
  <c r="M30" i="46"/>
  <c r="H30" i="46"/>
  <c r="C30" i="46"/>
  <c r="AB29" i="46"/>
  <c r="AD29" i="46" s="1"/>
  <c r="J29" i="46" s="1"/>
  <c r="Y29" i="46"/>
  <c r="X29" i="46"/>
  <c r="P29" i="46"/>
  <c r="O29" i="46"/>
  <c r="Q29" i="46" s="1"/>
  <c r="M29" i="46"/>
  <c r="H29" i="46"/>
  <c r="C29" i="46"/>
  <c r="AB28" i="46"/>
  <c r="AD28" i="46" s="1"/>
  <c r="J28" i="46" s="1"/>
  <c r="Y28" i="46"/>
  <c r="X28" i="46"/>
  <c r="P28" i="46"/>
  <c r="O28" i="46"/>
  <c r="M28" i="46"/>
  <c r="H28" i="46"/>
  <c r="C28" i="46"/>
  <c r="AB27" i="46"/>
  <c r="AD27" i="46" s="1"/>
  <c r="X27" i="46"/>
  <c r="P27" i="46"/>
  <c r="O27" i="46"/>
  <c r="Q27" i="46" s="1"/>
  <c r="M27" i="46"/>
  <c r="J27" i="46"/>
  <c r="K27" i="46" s="1"/>
  <c r="H27" i="46"/>
  <c r="C27" i="46"/>
  <c r="AG3" i="46"/>
  <c r="AF3" i="46"/>
  <c r="W3" i="46"/>
  <c r="V3" i="46"/>
  <c r="U3" i="46"/>
  <c r="T3" i="46"/>
  <c r="O3" i="46"/>
  <c r="G3" i="46"/>
  <c r="F3" i="46"/>
  <c r="D3" i="46"/>
  <c r="A2" i="46"/>
  <c r="A1" i="46"/>
  <c r="AB31" i="45"/>
  <c r="AD31" i="45" s="1"/>
  <c r="J31" i="45" s="1"/>
  <c r="Y31" i="45"/>
  <c r="X31" i="45"/>
  <c r="P31" i="45"/>
  <c r="O31" i="45"/>
  <c r="M31" i="45"/>
  <c r="H31" i="45"/>
  <c r="C31" i="45"/>
  <c r="AB30" i="45"/>
  <c r="AD30" i="45" s="1"/>
  <c r="Y30" i="45"/>
  <c r="X30" i="45"/>
  <c r="P30" i="45"/>
  <c r="O30" i="45"/>
  <c r="M30" i="45"/>
  <c r="J30" i="45"/>
  <c r="K30" i="45" s="1"/>
  <c r="H30" i="45"/>
  <c r="C30" i="45"/>
  <c r="AB29" i="45"/>
  <c r="AD29" i="45" s="1"/>
  <c r="J29" i="45" s="1"/>
  <c r="Y29" i="45"/>
  <c r="X29" i="45"/>
  <c r="P29" i="45"/>
  <c r="O29" i="45"/>
  <c r="M29" i="45"/>
  <c r="H29" i="45"/>
  <c r="C29" i="45"/>
  <c r="AB28" i="45"/>
  <c r="AD28" i="45" s="1"/>
  <c r="J28" i="45" s="1"/>
  <c r="Y28" i="45"/>
  <c r="X28" i="45"/>
  <c r="Q28" i="45"/>
  <c r="P28" i="45"/>
  <c r="O28" i="45"/>
  <c r="M28" i="45"/>
  <c r="H28" i="45"/>
  <c r="C28" i="45"/>
  <c r="AB27" i="45"/>
  <c r="AD27" i="45" s="1"/>
  <c r="J27" i="45" s="1"/>
  <c r="K27" i="45" s="1"/>
  <c r="X27" i="45"/>
  <c r="Q27" i="45"/>
  <c r="P27" i="45"/>
  <c r="O27" i="45"/>
  <c r="M27" i="45"/>
  <c r="H27" i="45"/>
  <c r="C27" i="45"/>
  <c r="AG3" i="45"/>
  <c r="AF3" i="45"/>
  <c r="W3" i="45"/>
  <c r="X3" i="45" s="1"/>
  <c r="V3" i="45"/>
  <c r="U3" i="45"/>
  <c r="T3" i="45"/>
  <c r="O3" i="45"/>
  <c r="G3" i="45"/>
  <c r="F3" i="45"/>
  <c r="D3" i="45"/>
  <c r="A2" i="45"/>
  <c r="A1" i="45"/>
  <c r="AB31" i="44"/>
  <c r="AD31" i="44" s="1"/>
  <c r="J31" i="44" s="1"/>
  <c r="Y31" i="44"/>
  <c r="X31" i="44"/>
  <c r="P31" i="44"/>
  <c r="O31" i="44"/>
  <c r="M31" i="44"/>
  <c r="H31" i="44"/>
  <c r="C31" i="44"/>
  <c r="AD30" i="44"/>
  <c r="J30" i="44" s="1"/>
  <c r="I30" i="44" s="1"/>
  <c r="AB30" i="44"/>
  <c r="Y30" i="44"/>
  <c r="X30" i="44"/>
  <c r="P30" i="44"/>
  <c r="O30" i="44"/>
  <c r="Q30" i="44" s="1"/>
  <c r="M30" i="44"/>
  <c r="K30" i="44"/>
  <c r="H30" i="44"/>
  <c r="C30" i="44"/>
  <c r="AD29" i="44"/>
  <c r="J29" i="44" s="1"/>
  <c r="AB29" i="44"/>
  <c r="Y29" i="44"/>
  <c r="X29" i="44"/>
  <c r="P29" i="44"/>
  <c r="O29" i="44"/>
  <c r="Q29" i="44" s="1"/>
  <c r="M29" i="44"/>
  <c r="H29" i="44"/>
  <c r="C29" i="44"/>
  <c r="AB28" i="44"/>
  <c r="AD28" i="44" s="1"/>
  <c r="J28" i="44" s="1"/>
  <c r="Y28" i="44"/>
  <c r="X28" i="44"/>
  <c r="P28" i="44"/>
  <c r="O28" i="44"/>
  <c r="M28" i="44"/>
  <c r="H28" i="44"/>
  <c r="C28" i="44"/>
  <c r="AB27" i="44"/>
  <c r="AD27" i="44" s="1"/>
  <c r="X27" i="44"/>
  <c r="P27" i="44"/>
  <c r="O27" i="44"/>
  <c r="Q27" i="44" s="1"/>
  <c r="M27" i="44"/>
  <c r="H27" i="44"/>
  <c r="C27" i="44"/>
  <c r="AG3" i="44"/>
  <c r="AF3" i="44"/>
  <c r="W3" i="44"/>
  <c r="V3" i="44"/>
  <c r="U3" i="44"/>
  <c r="T3" i="44"/>
  <c r="O3" i="44"/>
  <c r="G3" i="44"/>
  <c r="F3" i="44"/>
  <c r="D3" i="44"/>
  <c r="A2" i="44"/>
  <c r="A1" i="44"/>
  <c r="AB31" i="43"/>
  <c r="AD31" i="43" s="1"/>
  <c r="J31" i="43" s="1"/>
  <c r="I31" i="43" s="1"/>
  <c r="Y31" i="43"/>
  <c r="X31" i="43"/>
  <c r="P31" i="43"/>
  <c r="O31" i="43"/>
  <c r="Q31" i="43" s="1"/>
  <c r="M31" i="43"/>
  <c r="K31" i="43"/>
  <c r="H31" i="43"/>
  <c r="C31" i="43"/>
  <c r="AB30" i="43"/>
  <c r="AD30" i="43" s="1"/>
  <c r="J30" i="43" s="1"/>
  <c r="K30" i="43" s="1"/>
  <c r="Y30" i="43"/>
  <c r="X30" i="43"/>
  <c r="P30" i="43"/>
  <c r="O30" i="43"/>
  <c r="Q30" i="43" s="1"/>
  <c r="M30" i="43"/>
  <c r="H30" i="43"/>
  <c r="C30" i="43"/>
  <c r="AD29" i="43"/>
  <c r="AB29" i="43"/>
  <c r="Y29" i="43"/>
  <c r="X29" i="43"/>
  <c r="P29" i="43"/>
  <c r="O29" i="43"/>
  <c r="M29" i="43"/>
  <c r="H29" i="43"/>
  <c r="C29" i="43"/>
  <c r="AD28" i="43"/>
  <c r="J28" i="43" s="1"/>
  <c r="AB28" i="43"/>
  <c r="Y28" i="43"/>
  <c r="X28" i="43"/>
  <c r="P28" i="43"/>
  <c r="O28" i="43"/>
  <c r="Q28" i="43" s="1"/>
  <c r="M28" i="43"/>
  <c r="H28" i="43"/>
  <c r="C28" i="43"/>
  <c r="AB27" i="43"/>
  <c r="AD27" i="43" s="1"/>
  <c r="J27" i="43" s="1"/>
  <c r="X27" i="43"/>
  <c r="P27" i="43"/>
  <c r="O27" i="43"/>
  <c r="Q27" i="43" s="1"/>
  <c r="M27" i="43"/>
  <c r="H27" i="43"/>
  <c r="C27" i="43"/>
  <c r="AG3" i="43"/>
  <c r="AF3" i="43"/>
  <c r="W3" i="43"/>
  <c r="V3" i="43"/>
  <c r="U3" i="43"/>
  <c r="T3" i="43"/>
  <c r="O3" i="43"/>
  <c r="G3" i="43"/>
  <c r="F3" i="43"/>
  <c r="H3" i="43" s="1"/>
  <c r="D3" i="43"/>
  <c r="A2" i="43"/>
  <c r="A1" i="43"/>
  <c r="AB31" i="42"/>
  <c r="AD31" i="42" s="1"/>
  <c r="J31" i="42" s="1"/>
  <c r="K31" i="42" s="1"/>
  <c r="Y31" i="42"/>
  <c r="X31" i="42"/>
  <c r="P31" i="42"/>
  <c r="O31" i="42"/>
  <c r="M31" i="42"/>
  <c r="I31" i="42"/>
  <c r="H31" i="42"/>
  <c r="C31" i="42"/>
  <c r="AD30" i="42"/>
  <c r="AB30" i="42"/>
  <c r="Y30" i="42"/>
  <c r="X30" i="42"/>
  <c r="P30" i="42"/>
  <c r="O30" i="42"/>
  <c r="Q30" i="42" s="1"/>
  <c r="M30" i="42"/>
  <c r="H30" i="42"/>
  <c r="C30" i="42"/>
  <c r="AB29" i="42"/>
  <c r="AD29" i="42" s="1"/>
  <c r="Y29" i="42"/>
  <c r="X29" i="42"/>
  <c r="P29" i="42"/>
  <c r="Q29" i="42" s="1"/>
  <c r="O29" i="42"/>
  <c r="M29" i="42"/>
  <c r="J29" i="42"/>
  <c r="H29" i="42"/>
  <c r="C29" i="42"/>
  <c r="AB28" i="42"/>
  <c r="AD28" i="42" s="1"/>
  <c r="J28" i="42" s="1"/>
  <c r="K28" i="42" s="1"/>
  <c r="Y28" i="42"/>
  <c r="X28" i="42"/>
  <c r="P28" i="42"/>
  <c r="O28" i="42"/>
  <c r="M28" i="42"/>
  <c r="H28" i="42"/>
  <c r="C28" i="42"/>
  <c r="AG3" i="42"/>
  <c r="AF3" i="42"/>
  <c r="W3" i="42"/>
  <c r="V3" i="42"/>
  <c r="U3" i="42"/>
  <c r="T3" i="42"/>
  <c r="O3" i="42"/>
  <c r="G3" i="42"/>
  <c r="F3" i="42"/>
  <c r="D3" i="42"/>
  <c r="A2" i="42"/>
  <c r="A1" i="42"/>
  <c r="AB31" i="41"/>
  <c r="AD31" i="41" s="1"/>
  <c r="Y31" i="41"/>
  <c r="X31" i="41"/>
  <c r="P31" i="41"/>
  <c r="O31" i="41"/>
  <c r="M31" i="41"/>
  <c r="J31" i="41"/>
  <c r="I31" i="41" s="1"/>
  <c r="H31" i="41"/>
  <c r="C31" i="41"/>
  <c r="AB30" i="41"/>
  <c r="AD30" i="41" s="1"/>
  <c r="J30" i="41" s="1"/>
  <c r="Y30" i="41"/>
  <c r="X30" i="41"/>
  <c r="P30" i="41"/>
  <c r="O30" i="41"/>
  <c r="Q30" i="41" s="1"/>
  <c r="M30" i="41"/>
  <c r="H30" i="41"/>
  <c r="C30" i="41"/>
  <c r="AD29" i="41"/>
  <c r="J29" i="41" s="1"/>
  <c r="I29" i="41" s="1"/>
  <c r="AB29" i="41"/>
  <c r="Y29" i="41"/>
  <c r="X29" i="41"/>
  <c r="P29" i="41"/>
  <c r="O29" i="41"/>
  <c r="Q29" i="41" s="1"/>
  <c r="M29" i="41"/>
  <c r="H29" i="41"/>
  <c r="C29" i="41"/>
  <c r="AB28" i="41"/>
  <c r="AD28" i="41" s="1"/>
  <c r="Y28" i="41"/>
  <c r="X28" i="41"/>
  <c r="P28" i="41"/>
  <c r="O28" i="41"/>
  <c r="M28" i="41"/>
  <c r="H28" i="41"/>
  <c r="C28" i="41"/>
  <c r="AB27" i="41"/>
  <c r="AD27" i="41" s="1"/>
  <c r="J27" i="41" s="1"/>
  <c r="X27" i="41"/>
  <c r="P27" i="41"/>
  <c r="Q27" i="41" s="1"/>
  <c r="O27" i="41"/>
  <c r="M27" i="41"/>
  <c r="H27" i="41"/>
  <c r="C27" i="41"/>
  <c r="AG3" i="41"/>
  <c r="AF3" i="41"/>
  <c r="W3" i="41"/>
  <c r="V3" i="41"/>
  <c r="U3" i="41"/>
  <c r="T3" i="41"/>
  <c r="O3" i="41"/>
  <c r="G3" i="41"/>
  <c r="H3" i="41" s="1"/>
  <c r="F3" i="41"/>
  <c r="D3" i="41"/>
  <c r="A2" i="41"/>
  <c r="A1" i="41"/>
  <c r="AD31" i="40"/>
  <c r="J31" i="40" s="1"/>
  <c r="I31" i="40" s="1"/>
  <c r="AB31" i="40"/>
  <c r="Y31" i="40"/>
  <c r="X31" i="40"/>
  <c r="P31" i="40"/>
  <c r="Q31" i="40" s="1"/>
  <c r="O31" i="40"/>
  <c r="M31" i="40"/>
  <c r="H31" i="40"/>
  <c r="C31" i="40"/>
  <c r="AB30" i="40"/>
  <c r="AD30" i="40" s="1"/>
  <c r="J30" i="40" s="1"/>
  <c r="Y30" i="40"/>
  <c r="X30" i="40"/>
  <c r="P30" i="40"/>
  <c r="O30" i="40"/>
  <c r="Q30" i="40" s="1"/>
  <c r="M30" i="40"/>
  <c r="H30" i="40"/>
  <c r="C30" i="40"/>
  <c r="AD29" i="40"/>
  <c r="J29" i="40" s="1"/>
  <c r="K29" i="40" s="1"/>
  <c r="AB29" i="40"/>
  <c r="Y29" i="40"/>
  <c r="X29" i="40"/>
  <c r="P29" i="40"/>
  <c r="O29" i="40"/>
  <c r="M29" i="40"/>
  <c r="H29" i="40"/>
  <c r="C29" i="40"/>
  <c r="AB28" i="40"/>
  <c r="AD28" i="40" s="1"/>
  <c r="J28" i="40" s="1"/>
  <c r="Y28" i="40"/>
  <c r="X28" i="40"/>
  <c r="P28" i="40"/>
  <c r="O28" i="40"/>
  <c r="M28" i="40"/>
  <c r="H28" i="40"/>
  <c r="C28" i="40"/>
  <c r="AD27" i="40"/>
  <c r="AB27" i="40"/>
  <c r="X27" i="40"/>
  <c r="P27" i="40"/>
  <c r="O27" i="40"/>
  <c r="M27" i="40"/>
  <c r="H27" i="40"/>
  <c r="C27" i="40"/>
  <c r="AG3" i="40"/>
  <c r="AF3" i="40"/>
  <c r="W3" i="40"/>
  <c r="V3" i="40"/>
  <c r="U3" i="40"/>
  <c r="T3" i="40"/>
  <c r="O3" i="40"/>
  <c r="F3" i="40"/>
  <c r="D3" i="40"/>
  <c r="A2" i="40"/>
  <c r="A1" i="40"/>
  <c r="AB31" i="39"/>
  <c r="AD31" i="39" s="1"/>
  <c r="J31" i="39" s="1"/>
  <c r="Y31" i="39"/>
  <c r="X31" i="39"/>
  <c r="P31" i="39"/>
  <c r="O31" i="39"/>
  <c r="M31" i="39"/>
  <c r="H31" i="39"/>
  <c r="C31" i="39"/>
  <c r="AB30" i="39"/>
  <c r="AD30" i="39" s="1"/>
  <c r="Y30" i="39"/>
  <c r="X30" i="39"/>
  <c r="P30" i="39"/>
  <c r="O30" i="39"/>
  <c r="M30" i="39"/>
  <c r="J30" i="39"/>
  <c r="H30" i="39"/>
  <c r="C30" i="39"/>
  <c r="AB29" i="39"/>
  <c r="AD29" i="39" s="1"/>
  <c r="J29" i="39" s="1"/>
  <c r="Y29" i="39"/>
  <c r="X29" i="39"/>
  <c r="P29" i="39"/>
  <c r="O29" i="39"/>
  <c r="Q29" i="39" s="1"/>
  <c r="M29" i="39"/>
  <c r="H29" i="39"/>
  <c r="C29" i="39"/>
  <c r="AB28" i="39"/>
  <c r="AD28" i="39" s="1"/>
  <c r="J28" i="39" s="1"/>
  <c r="Y28" i="39"/>
  <c r="X28" i="39"/>
  <c r="P28" i="39"/>
  <c r="O28" i="39"/>
  <c r="Q28" i="39" s="1"/>
  <c r="M28" i="39"/>
  <c r="H28" i="39"/>
  <c r="C28" i="39"/>
  <c r="AD27" i="39"/>
  <c r="J27" i="39" s="1"/>
  <c r="I27" i="39" s="1"/>
  <c r="AB27" i="39"/>
  <c r="X27" i="39"/>
  <c r="P27" i="39"/>
  <c r="O27" i="39"/>
  <c r="M27" i="39"/>
  <c r="H27" i="39"/>
  <c r="C27" i="39"/>
  <c r="AG3" i="39"/>
  <c r="AF3" i="39"/>
  <c r="W3" i="39"/>
  <c r="X3" i="39" s="1"/>
  <c r="V3" i="39"/>
  <c r="U3" i="39"/>
  <c r="T3" i="39"/>
  <c r="O3" i="39"/>
  <c r="G3" i="39"/>
  <c r="F3" i="39"/>
  <c r="H3" i="39" s="1"/>
  <c r="D3" i="39"/>
  <c r="A2" i="39"/>
  <c r="A1" i="39"/>
  <c r="AD31" i="38"/>
  <c r="J31" i="38" s="1"/>
  <c r="I31" i="38" s="1"/>
  <c r="AB31" i="38"/>
  <c r="Y31" i="38"/>
  <c r="X31" i="38"/>
  <c r="P31" i="38"/>
  <c r="O31" i="38"/>
  <c r="Q31" i="38" s="1"/>
  <c r="M31" i="38"/>
  <c r="K31" i="38"/>
  <c r="H31" i="38"/>
  <c r="C31" i="38"/>
  <c r="AB30" i="38"/>
  <c r="AD30" i="38" s="1"/>
  <c r="J30" i="38" s="1"/>
  <c r="Y30" i="38"/>
  <c r="X30" i="38"/>
  <c r="P30" i="38"/>
  <c r="O30" i="38"/>
  <c r="Q30" i="38" s="1"/>
  <c r="M30" i="38"/>
  <c r="H30" i="38"/>
  <c r="C30" i="38"/>
  <c r="AB29" i="38"/>
  <c r="AD29" i="38" s="1"/>
  <c r="J29" i="38" s="1"/>
  <c r="Y29" i="38"/>
  <c r="X29" i="38"/>
  <c r="P29" i="38"/>
  <c r="O29" i="38"/>
  <c r="Q29" i="38" s="1"/>
  <c r="M29" i="38"/>
  <c r="H29" i="38"/>
  <c r="C29" i="38"/>
  <c r="AB28" i="38"/>
  <c r="AD28" i="38" s="1"/>
  <c r="J28" i="38" s="1"/>
  <c r="Y28" i="38"/>
  <c r="X28" i="38"/>
  <c r="P28" i="38"/>
  <c r="O28" i="38"/>
  <c r="Q28" i="38" s="1"/>
  <c r="M28" i="38"/>
  <c r="H28" i="38"/>
  <c r="C28" i="38"/>
  <c r="AB27" i="38"/>
  <c r="AD27" i="38" s="1"/>
  <c r="X27" i="38"/>
  <c r="P27" i="38"/>
  <c r="O27" i="38"/>
  <c r="Q27" i="38" s="1"/>
  <c r="M27" i="38"/>
  <c r="H27" i="38"/>
  <c r="C27" i="38"/>
  <c r="AG3" i="38"/>
  <c r="AF3" i="38"/>
  <c r="W3" i="38"/>
  <c r="V3" i="38"/>
  <c r="U3" i="38"/>
  <c r="T3" i="38"/>
  <c r="O3" i="38"/>
  <c r="G3" i="38"/>
  <c r="F3" i="38"/>
  <c r="D3" i="38"/>
  <c r="X3" i="38" s="1"/>
  <c r="A2" i="38"/>
  <c r="A1" i="38"/>
  <c r="AB31" i="37"/>
  <c r="AD31" i="37" s="1"/>
  <c r="J31" i="37" s="1"/>
  <c r="K31" i="37" s="1"/>
  <c r="Y31" i="37"/>
  <c r="X31" i="37"/>
  <c r="P31" i="37"/>
  <c r="Q31" i="37" s="1"/>
  <c r="O31" i="37"/>
  <c r="M31" i="37"/>
  <c r="H31" i="37"/>
  <c r="C31" i="37"/>
  <c r="AD30" i="37"/>
  <c r="J30" i="37" s="1"/>
  <c r="AB30" i="37"/>
  <c r="Y30" i="37"/>
  <c r="X30" i="37"/>
  <c r="P30" i="37"/>
  <c r="O30" i="37"/>
  <c r="Q30" i="37" s="1"/>
  <c r="M30" i="37"/>
  <c r="H30" i="37"/>
  <c r="C30" i="37"/>
  <c r="AB29" i="37"/>
  <c r="AD29" i="37" s="1"/>
  <c r="Y29" i="37"/>
  <c r="X29" i="37"/>
  <c r="P29" i="37"/>
  <c r="O29" i="37"/>
  <c r="Q29" i="37" s="1"/>
  <c r="M29" i="37"/>
  <c r="H29" i="37"/>
  <c r="C29" i="37"/>
  <c r="AB28" i="37"/>
  <c r="AD28" i="37" s="1"/>
  <c r="J28" i="37" s="1"/>
  <c r="Y28" i="37"/>
  <c r="X28" i="37"/>
  <c r="P28" i="37"/>
  <c r="O28" i="37"/>
  <c r="M28" i="37"/>
  <c r="H28" i="37"/>
  <c r="C28" i="37"/>
  <c r="AB27" i="37"/>
  <c r="AD27" i="37" s="1"/>
  <c r="J27" i="37" s="1"/>
  <c r="X27" i="37"/>
  <c r="P27" i="37"/>
  <c r="Q27" i="37" s="1"/>
  <c r="O27" i="37"/>
  <c r="M27" i="37"/>
  <c r="H27" i="37"/>
  <c r="C27" i="37"/>
  <c r="AG3" i="37"/>
  <c r="AF3" i="37"/>
  <c r="W3" i="37"/>
  <c r="V3" i="37"/>
  <c r="U3" i="37"/>
  <c r="T3" i="37"/>
  <c r="O3" i="37"/>
  <c r="G3" i="37"/>
  <c r="F3" i="37"/>
  <c r="D3" i="37"/>
  <c r="A2" i="37"/>
  <c r="A1" i="37"/>
  <c r="AB31" i="36"/>
  <c r="AD31" i="36" s="1"/>
  <c r="J31" i="36" s="1"/>
  <c r="Y31" i="36"/>
  <c r="X31" i="36"/>
  <c r="Q31" i="36"/>
  <c r="P31" i="36"/>
  <c r="O31" i="36"/>
  <c r="M31" i="36"/>
  <c r="H31" i="36"/>
  <c r="C31" i="36"/>
  <c r="AB30" i="36"/>
  <c r="AD30" i="36" s="1"/>
  <c r="J30" i="36" s="1"/>
  <c r="Y30" i="36"/>
  <c r="X30" i="36"/>
  <c r="P30" i="36"/>
  <c r="O30" i="36"/>
  <c r="Q30" i="36" s="1"/>
  <c r="M30" i="36"/>
  <c r="H30" i="36"/>
  <c r="C30" i="36"/>
  <c r="AB29" i="36"/>
  <c r="AD29" i="36" s="1"/>
  <c r="J29" i="36" s="1"/>
  <c r="K29" i="36" s="1"/>
  <c r="Y29" i="36"/>
  <c r="X29" i="36"/>
  <c r="P29" i="36"/>
  <c r="O29" i="36"/>
  <c r="M29" i="36"/>
  <c r="H29" i="36"/>
  <c r="C29" i="36"/>
  <c r="AD28" i="36"/>
  <c r="J28" i="36" s="1"/>
  <c r="AB28" i="36"/>
  <c r="Y28" i="36"/>
  <c r="X28" i="36"/>
  <c r="P28" i="36"/>
  <c r="O28" i="36"/>
  <c r="M28" i="36"/>
  <c r="H28" i="36"/>
  <c r="C28" i="36"/>
  <c r="AB27" i="36"/>
  <c r="AD27" i="36" s="1"/>
  <c r="X27" i="36"/>
  <c r="P27" i="36"/>
  <c r="O27" i="36"/>
  <c r="Q27" i="36" s="1"/>
  <c r="M27" i="36"/>
  <c r="H27" i="36"/>
  <c r="C27" i="36"/>
  <c r="AG3" i="36"/>
  <c r="AF3" i="36"/>
  <c r="W3" i="36"/>
  <c r="V3" i="36"/>
  <c r="U3" i="36"/>
  <c r="T3" i="36"/>
  <c r="O3" i="36"/>
  <c r="G3" i="36"/>
  <c r="F3" i="36"/>
  <c r="A2" i="36"/>
  <c r="A1" i="36"/>
  <c r="AB31" i="35"/>
  <c r="AD31" i="35" s="1"/>
  <c r="J31" i="35" s="1"/>
  <c r="Y31" i="35"/>
  <c r="X31" i="35"/>
  <c r="P31" i="35"/>
  <c r="O31" i="35"/>
  <c r="Q31" i="35" s="1"/>
  <c r="M31" i="35"/>
  <c r="H31" i="35"/>
  <c r="C31" i="35"/>
  <c r="AB30" i="35"/>
  <c r="AD30" i="35" s="1"/>
  <c r="J30" i="35" s="1"/>
  <c r="Y30" i="35"/>
  <c r="X30" i="35"/>
  <c r="P30" i="35"/>
  <c r="O30" i="35"/>
  <c r="Q30" i="35" s="1"/>
  <c r="M30" i="35"/>
  <c r="H30" i="35"/>
  <c r="C30" i="35"/>
  <c r="AB29" i="35"/>
  <c r="AD29" i="35" s="1"/>
  <c r="J29" i="35" s="1"/>
  <c r="Y29" i="35"/>
  <c r="X29" i="35"/>
  <c r="P29" i="35"/>
  <c r="Q29" i="35" s="1"/>
  <c r="O29" i="35"/>
  <c r="M29" i="35"/>
  <c r="H29" i="35"/>
  <c r="C29" i="35"/>
  <c r="AB28" i="35"/>
  <c r="AD28" i="35" s="1"/>
  <c r="J28" i="35" s="1"/>
  <c r="Y28" i="35"/>
  <c r="X28" i="35"/>
  <c r="Q28" i="35"/>
  <c r="P28" i="35"/>
  <c r="O28" i="35"/>
  <c r="M28" i="35"/>
  <c r="H28" i="35"/>
  <c r="C28" i="35"/>
  <c r="AB27" i="35"/>
  <c r="AD27" i="35" s="1"/>
  <c r="J27" i="35" s="1"/>
  <c r="K27" i="35" s="1"/>
  <c r="Y27" i="35"/>
  <c r="X27" i="35"/>
  <c r="P27" i="35"/>
  <c r="Q27" i="35" s="1"/>
  <c r="O27" i="35"/>
  <c r="M27" i="35"/>
  <c r="H27" i="35"/>
  <c r="C27" i="35"/>
  <c r="AB26" i="35"/>
  <c r="AD26" i="35" s="1"/>
  <c r="J26" i="35" s="1"/>
  <c r="Y26" i="35"/>
  <c r="X26" i="35"/>
  <c r="P26" i="35"/>
  <c r="O26" i="35"/>
  <c r="M26" i="35"/>
  <c r="H26" i="35"/>
  <c r="C26" i="35"/>
  <c r="AD25" i="35"/>
  <c r="J25" i="35" s="1"/>
  <c r="I25" i="35" s="1"/>
  <c r="AB25" i="35"/>
  <c r="Y25" i="35"/>
  <c r="X25" i="35"/>
  <c r="P25" i="35"/>
  <c r="O25" i="35"/>
  <c r="M25" i="35"/>
  <c r="H25" i="35"/>
  <c r="C25" i="35"/>
  <c r="AB24" i="35"/>
  <c r="AD24" i="35" s="1"/>
  <c r="J24" i="35" s="1"/>
  <c r="Y24" i="35"/>
  <c r="X24" i="35"/>
  <c r="P24" i="35"/>
  <c r="O24" i="35"/>
  <c r="M24" i="35"/>
  <c r="H24" i="35"/>
  <c r="C24" i="35"/>
  <c r="AB23" i="35"/>
  <c r="AD23" i="35" s="1"/>
  <c r="J23" i="35" s="1"/>
  <c r="Y23" i="35"/>
  <c r="X23" i="35"/>
  <c r="P23" i="35"/>
  <c r="O23" i="35"/>
  <c r="M23" i="35"/>
  <c r="H23" i="35"/>
  <c r="C23" i="35"/>
  <c r="AB22" i="35"/>
  <c r="AD22" i="35" s="1"/>
  <c r="J22" i="35" s="1"/>
  <c r="Y22" i="35"/>
  <c r="X22" i="35"/>
  <c r="P22" i="35"/>
  <c r="O22" i="35"/>
  <c r="M22" i="35"/>
  <c r="H22" i="35"/>
  <c r="C22" i="35"/>
  <c r="AB21" i="35"/>
  <c r="AD21" i="35" s="1"/>
  <c r="J21" i="35" s="1"/>
  <c r="Y21" i="35"/>
  <c r="X21" i="35"/>
  <c r="Q21" i="35"/>
  <c r="P21" i="35"/>
  <c r="O21" i="35"/>
  <c r="M21" i="35"/>
  <c r="H21" i="35"/>
  <c r="C21" i="35"/>
  <c r="AB20" i="35"/>
  <c r="AD20" i="35" s="1"/>
  <c r="J20" i="35" s="1"/>
  <c r="Y20" i="35"/>
  <c r="X20" i="35"/>
  <c r="P20" i="35"/>
  <c r="O20" i="35"/>
  <c r="Q20" i="35" s="1"/>
  <c r="M20" i="35"/>
  <c r="H20" i="35"/>
  <c r="C20" i="35"/>
  <c r="AB19" i="35"/>
  <c r="AD19" i="35" s="1"/>
  <c r="J19" i="35" s="1"/>
  <c r="Y19" i="35"/>
  <c r="X19" i="35"/>
  <c r="P19" i="35"/>
  <c r="Q19" i="35" s="1"/>
  <c r="O19" i="35"/>
  <c r="M19" i="35"/>
  <c r="H19" i="35"/>
  <c r="C19" i="35"/>
  <c r="AD18" i="35"/>
  <c r="J18" i="35" s="1"/>
  <c r="AB18" i="35"/>
  <c r="Y18" i="35"/>
  <c r="X18" i="35"/>
  <c r="P18" i="35"/>
  <c r="O18" i="35"/>
  <c r="Q18" i="35" s="1"/>
  <c r="M18" i="35"/>
  <c r="H18" i="35"/>
  <c r="C18" i="35"/>
  <c r="AB17" i="35"/>
  <c r="AD17" i="35" s="1"/>
  <c r="J17" i="35" s="1"/>
  <c r="Y17" i="35"/>
  <c r="X17" i="35"/>
  <c r="P17" i="35"/>
  <c r="Q17" i="35" s="1"/>
  <c r="O17" i="35"/>
  <c r="M17" i="35"/>
  <c r="H17" i="35"/>
  <c r="C17" i="35"/>
  <c r="AD16" i="35"/>
  <c r="J16" i="35" s="1"/>
  <c r="AB16" i="35"/>
  <c r="Y16" i="35"/>
  <c r="X16" i="35"/>
  <c r="P16" i="35"/>
  <c r="O16" i="35"/>
  <c r="Q16" i="35" s="1"/>
  <c r="M16" i="35"/>
  <c r="H16" i="35"/>
  <c r="C16" i="35"/>
  <c r="AB15" i="35"/>
  <c r="AD15" i="35" s="1"/>
  <c r="J15" i="35" s="1"/>
  <c r="Y15" i="35"/>
  <c r="X15" i="35"/>
  <c r="P15" i="35"/>
  <c r="O15" i="35"/>
  <c r="Q15" i="35" s="1"/>
  <c r="M15" i="35"/>
  <c r="H15" i="35"/>
  <c r="C15" i="35"/>
  <c r="AB14" i="35"/>
  <c r="AD14" i="35" s="1"/>
  <c r="Y14" i="35"/>
  <c r="X14" i="35"/>
  <c r="P14" i="35"/>
  <c r="O14" i="35"/>
  <c r="Q14" i="35" s="1"/>
  <c r="M14" i="35"/>
  <c r="J14" i="35"/>
  <c r="H14" i="35"/>
  <c r="C14" i="35"/>
  <c r="AB13" i="35"/>
  <c r="AD13" i="35" s="1"/>
  <c r="J13" i="35" s="1"/>
  <c r="Y13" i="35"/>
  <c r="X13" i="35"/>
  <c r="Q13" i="35"/>
  <c r="P13" i="35"/>
  <c r="O13" i="35"/>
  <c r="M13" i="35"/>
  <c r="H13" i="35"/>
  <c r="C13" i="35"/>
  <c r="AB12" i="35"/>
  <c r="AD12" i="35" s="1"/>
  <c r="J12" i="35" s="1"/>
  <c r="Y12" i="35"/>
  <c r="X12" i="35"/>
  <c r="P12" i="35"/>
  <c r="O12" i="35"/>
  <c r="Q12" i="35" s="1"/>
  <c r="M12" i="35"/>
  <c r="H12" i="35"/>
  <c r="C12" i="35"/>
  <c r="AB11" i="35"/>
  <c r="AD11" i="35" s="1"/>
  <c r="J11" i="35" s="1"/>
  <c r="Y11" i="35"/>
  <c r="X11" i="35"/>
  <c r="P11" i="35"/>
  <c r="Q11" i="35" s="1"/>
  <c r="O11" i="35"/>
  <c r="M11" i="35"/>
  <c r="H11" i="35"/>
  <c r="C11" i="35"/>
  <c r="AB10" i="35"/>
  <c r="AD10" i="35" s="1"/>
  <c r="J10" i="35" s="1"/>
  <c r="Y10" i="35"/>
  <c r="X10" i="35"/>
  <c r="P10" i="35"/>
  <c r="O10" i="35"/>
  <c r="M10" i="35"/>
  <c r="H10" i="35"/>
  <c r="C10" i="35"/>
  <c r="AB9" i="35"/>
  <c r="AD9" i="35" s="1"/>
  <c r="J9" i="35" s="1"/>
  <c r="I9" i="35" s="1"/>
  <c r="Y9" i="35"/>
  <c r="X9" i="35"/>
  <c r="P9" i="35"/>
  <c r="O9" i="35"/>
  <c r="Q9" i="35" s="1"/>
  <c r="M9" i="35"/>
  <c r="H9" i="35"/>
  <c r="C9" i="35"/>
  <c r="AD8" i="35"/>
  <c r="J8" i="35" s="1"/>
  <c r="AB8" i="35"/>
  <c r="Y8" i="35"/>
  <c r="X8" i="35"/>
  <c r="P8" i="35"/>
  <c r="O8" i="35"/>
  <c r="Q8" i="35" s="1"/>
  <c r="M8" i="35"/>
  <c r="H8" i="35"/>
  <c r="C8" i="35"/>
  <c r="AB7" i="35"/>
  <c r="AD7" i="35" s="1"/>
  <c r="J7" i="35" s="1"/>
  <c r="Y7" i="35"/>
  <c r="X7" i="35"/>
  <c r="P7" i="35"/>
  <c r="O7" i="35"/>
  <c r="Q7" i="35" s="1"/>
  <c r="M7" i="35"/>
  <c r="H7" i="35"/>
  <c r="C7" i="35"/>
  <c r="AB6" i="35"/>
  <c r="AD6" i="35" s="1"/>
  <c r="J6" i="35" s="1"/>
  <c r="Y6" i="35"/>
  <c r="X6" i="35"/>
  <c r="P6" i="35"/>
  <c r="O6" i="35"/>
  <c r="Q6" i="35" s="1"/>
  <c r="M6" i="35"/>
  <c r="H6" i="35"/>
  <c r="C6" i="35"/>
  <c r="AB5" i="35"/>
  <c r="AD5" i="35" s="1"/>
  <c r="Y5" i="35"/>
  <c r="X5" i="35"/>
  <c r="P5" i="35"/>
  <c r="Q5" i="35" s="1"/>
  <c r="O5" i="35"/>
  <c r="M5" i="35"/>
  <c r="H5" i="35"/>
  <c r="C5" i="35"/>
  <c r="AB4" i="35"/>
  <c r="AD4" i="35" s="1"/>
  <c r="J4" i="35" s="1"/>
  <c r="Y4" i="35"/>
  <c r="X4" i="35"/>
  <c r="Q4" i="35"/>
  <c r="P4" i="35"/>
  <c r="O4" i="35"/>
  <c r="M4" i="35"/>
  <c r="H4" i="35"/>
  <c r="C4" i="35"/>
  <c r="AG3" i="35"/>
  <c r="AF3" i="35"/>
  <c r="W3" i="35"/>
  <c r="X3" i="35" s="1"/>
  <c r="V3" i="35"/>
  <c r="U3" i="35"/>
  <c r="T3" i="35"/>
  <c r="O3" i="35"/>
  <c r="G3" i="35"/>
  <c r="H3" i="35" s="1"/>
  <c r="F3" i="35"/>
  <c r="D3" i="35"/>
  <c r="A2" i="35"/>
  <c r="A1" i="35"/>
  <c r="AB31" i="34"/>
  <c r="AD31" i="34" s="1"/>
  <c r="J31" i="34" s="1"/>
  <c r="Y31" i="34"/>
  <c r="X31" i="34"/>
  <c r="P31" i="34"/>
  <c r="O31" i="34"/>
  <c r="Q31" i="34" s="1"/>
  <c r="M31" i="34"/>
  <c r="H31" i="34"/>
  <c r="C31" i="34"/>
  <c r="AB30" i="34"/>
  <c r="AD30" i="34" s="1"/>
  <c r="J30" i="34" s="1"/>
  <c r="Y30" i="34"/>
  <c r="X30" i="34"/>
  <c r="P30" i="34"/>
  <c r="Q30" i="34" s="1"/>
  <c r="O30" i="34"/>
  <c r="M30" i="34"/>
  <c r="H30" i="34"/>
  <c r="C30" i="34"/>
  <c r="AD29" i="34"/>
  <c r="J29" i="34" s="1"/>
  <c r="K29" i="34" s="1"/>
  <c r="AB29" i="34"/>
  <c r="Y29" i="34"/>
  <c r="X29" i="34"/>
  <c r="P29" i="34"/>
  <c r="O29" i="34"/>
  <c r="M29" i="34"/>
  <c r="H29" i="34"/>
  <c r="C29" i="34"/>
  <c r="AB28" i="34"/>
  <c r="AD28" i="34" s="1"/>
  <c r="J28" i="34" s="1"/>
  <c r="Y28" i="34"/>
  <c r="X28" i="34"/>
  <c r="P28" i="34"/>
  <c r="O28" i="34"/>
  <c r="M28" i="34"/>
  <c r="H28" i="34"/>
  <c r="C28" i="34"/>
  <c r="AD27" i="34"/>
  <c r="J27" i="34" s="1"/>
  <c r="AB27" i="34"/>
  <c r="Y27" i="34"/>
  <c r="X27" i="34"/>
  <c r="P27" i="34"/>
  <c r="O27" i="34"/>
  <c r="M27" i="34"/>
  <c r="H27" i="34"/>
  <c r="C27" i="34"/>
  <c r="AD26" i="34"/>
  <c r="J26" i="34" s="1"/>
  <c r="I26" i="34" s="1"/>
  <c r="AB26" i="34"/>
  <c r="Y26" i="34"/>
  <c r="X26" i="34"/>
  <c r="P26" i="34"/>
  <c r="O26" i="34"/>
  <c r="Q26" i="34" s="1"/>
  <c r="M26" i="34"/>
  <c r="H26" i="34"/>
  <c r="C26" i="34"/>
  <c r="AB25" i="34"/>
  <c r="AD25" i="34" s="1"/>
  <c r="J25" i="34" s="1"/>
  <c r="Y25" i="34"/>
  <c r="X25" i="34"/>
  <c r="P25" i="34"/>
  <c r="O25" i="34"/>
  <c r="Q25" i="34" s="1"/>
  <c r="M25" i="34"/>
  <c r="H25" i="34"/>
  <c r="C25" i="34"/>
  <c r="AB24" i="34"/>
  <c r="AD24" i="34" s="1"/>
  <c r="J24" i="34" s="1"/>
  <c r="Y24" i="34"/>
  <c r="X24" i="34"/>
  <c r="P24" i="34"/>
  <c r="O24" i="34"/>
  <c r="Q24" i="34" s="1"/>
  <c r="M24" i="34"/>
  <c r="H24" i="34"/>
  <c r="C24" i="34"/>
  <c r="AB23" i="34"/>
  <c r="AD23" i="34" s="1"/>
  <c r="J23" i="34" s="1"/>
  <c r="Y23" i="34"/>
  <c r="X23" i="34"/>
  <c r="P23" i="34"/>
  <c r="Q23" i="34" s="1"/>
  <c r="O23" i="34"/>
  <c r="M23" i="34"/>
  <c r="H23" i="34"/>
  <c r="C23" i="34"/>
  <c r="AB22" i="34"/>
  <c r="AD22" i="34" s="1"/>
  <c r="J22" i="34" s="1"/>
  <c r="Y22" i="34"/>
  <c r="X22" i="34"/>
  <c r="P22" i="34"/>
  <c r="O22" i="34"/>
  <c r="Q22" i="34" s="1"/>
  <c r="M22" i="34"/>
  <c r="H22" i="34"/>
  <c r="C22" i="34"/>
  <c r="AB21" i="34"/>
  <c r="AD21" i="34" s="1"/>
  <c r="J21" i="34" s="1"/>
  <c r="Y21" i="34"/>
  <c r="X21" i="34"/>
  <c r="P21" i="34"/>
  <c r="O21" i="34"/>
  <c r="M21" i="34"/>
  <c r="H21" i="34"/>
  <c r="C21" i="34"/>
  <c r="AB20" i="34"/>
  <c r="AD20" i="34" s="1"/>
  <c r="J20" i="34" s="1"/>
  <c r="K20" i="34" s="1"/>
  <c r="Y20" i="34"/>
  <c r="X20" i="34"/>
  <c r="P20" i="34"/>
  <c r="O20" i="34"/>
  <c r="M20" i="34"/>
  <c r="H20" i="34"/>
  <c r="C20" i="34"/>
  <c r="AB19" i="34"/>
  <c r="AD19" i="34" s="1"/>
  <c r="J19" i="34" s="1"/>
  <c r="I19" i="34" s="1"/>
  <c r="Y19" i="34"/>
  <c r="X19" i="34"/>
  <c r="P19" i="34"/>
  <c r="O19" i="34"/>
  <c r="M19" i="34"/>
  <c r="H19" i="34"/>
  <c r="C19" i="34"/>
  <c r="AB18" i="34"/>
  <c r="AD18" i="34" s="1"/>
  <c r="J18" i="34" s="1"/>
  <c r="I18" i="34" s="1"/>
  <c r="Y18" i="34"/>
  <c r="X18" i="34"/>
  <c r="P18" i="34"/>
  <c r="O18" i="34"/>
  <c r="M18" i="34"/>
  <c r="H18" i="34"/>
  <c r="C18" i="34"/>
  <c r="AB17" i="34"/>
  <c r="AD17" i="34" s="1"/>
  <c r="J17" i="34" s="1"/>
  <c r="Y17" i="34"/>
  <c r="X17" i="34"/>
  <c r="P17" i="34"/>
  <c r="O17" i="34"/>
  <c r="M17" i="34"/>
  <c r="H17" i="34"/>
  <c r="C17" i="34"/>
  <c r="AB16" i="34"/>
  <c r="AD16" i="34" s="1"/>
  <c r="J16" i="34" s="1"/>
  <c r="Y16" i="34"/>
  <c r="X16" i="34"/>
  <c r="P16" i="34"/>
  <c r="O16" i="34"/>
  <c r="M16" i="34"/>
  <c r="H16" i="34"/>
  <c r="C16" i="34"/>
  <c r="AB15" i="34"/>
  <c r="AD15" i="34" s="1"/>
  <c r="J15" i="34" s="1"/>
  <c r="Y15" i="34"/>
  <c r="X15" i="34"/>
  <c r="P15" i="34"/>
  <c r="O15" i="34"/>
  <c r="Q15" i="34" s="1"/>
  <c r="M15" i="34"/>
  <c r="H15" i="34"/>
  <c r="C15" i="34"/>
  <c r="AB14" i="34"/>
  <c r="AD14" i="34" s="1"/>
  <c r="J14" i="34" s="1"/>
  <c r="Y14" i="34"/>
  <c r="X14" i="34"/>
  <c r="P14" i="34"/>
  <c r="O14" i="34"/>
  <c r="Q14" i="34" s="1"/>
  <c r="M14" i="34"/>
  <c r="H14" i="34"/>
  <c r="C14" i="34"/>
  <c r="AD13" i="34"/>
  <c r="J13" i="34" s="1"/>
  <c r="K13" i="34" s="1"/>
  <c r="AB13" i="34"/>
  <c r="Y13" i="34"/>
  <c r="X13" i="34"/>
  <c r="P13" i="34"/>
  <c r="O13" i="34"/>
  <c r="M13" i="34"/>
  <c r="H13" i="34"/>
  <c r="C13" i="34"/>
  <c r="AB12" i="34"/>
  <c r="AD12" i="34" s="1"/>
  <c r="J12" i="34" s="1"/>
  <c r="K12" i="34" s="1"/>
  <c r="Y12" i="34"/>
  <c r="X12" i="34"/>
  <c r="P12" i="34"/>
  <c r="O12" i="34"/>
  <c r="M12" i="34"/>
  <c r="H12" i="34"/>
  <c r="C12" i="34"/>
  <c r="AD11" i="34"/>
  <c r="J11" i="34" s="1"/>
  <c r="I11" i="34" s="1"/>
  <c r="AB11" i="34"/>
  <c r="Y11" i="34"/>
  <c r="X11" i="34"/>
  <c r="P11" i="34"/>
  <c r="O11" i="34"/>
  <c r="M11" i="34"/>
  <c r="H11" i="34"/>
  <c r="C11" i="34"/>
  <c r="AB10" i="34"/>
  <c r="AD10" i="34" s="1"/>
  <c r="J10" i="34" s="1"/>
  <c r="Y10" i="34"/>
  <c r="X10" i="34"/>
  <c r="P10" i="34"/>
  <c r="O10" i="34"/>
  <c r="M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J8" i="34" s="1"/>
  <c r="Y8" i="34"/>
  <c r="X8" i="34"/>
  <c r="P8" i="34"/>
  <c r="O8" i="34"/>
  <c r="Q8" i="34" s="1"/>
  <c r="M8" i="34"/>
  <c r="H8" i="34"/>
  <c r="C8" i="34"/>
  <c r="AB7" i="34"/>
  <c r="AD7" i="34" s="1"/>
  <c r="Y7" i="34"/>
  <c r="X7" i="34"/>
  <c r="P7" i="34"/>
  <c r="O7" i="34"/>
  <c r="Q7" i="34" s="1"/>
  <c r="M7" i="34"/>
  <c r="J7" i="34"/>
  <c r="H7" i="34"/>
  <c r="C7" i="34"/>
  <c r="AB6" i="34"/>
  <c r="AD6" i="34" s="1"/>
  <c r="J6" i="34" s="1"/>
  <c r="Y6" i="34"/>
  <c r="X6" i="34"/>
  <c r="P6" i="34"/>
  <c r="O6" i="34"/>
  <c r="Q6" i="34" s="1"/>
  <c r="M6" i="34"/>
  <c r="H6" i="34"/>
  <c r="C6" i="34"/>
  <c r="AB5" i="34"/>
  <c r="AD5" i="34" s="1"/>
  <c r="J5" i="34" s="1"/>
  <c r="K5" i="34" s="1"/>
  <c r="Y5" i="34"/>
  <c r="X5" i="34"/>
  <c r="P5" i="34"/>
  <c r="Q5" i="34" s="1"/>
  <c r="O5" i="34"/>
  <c r="M5" i="34"/>
  <c r="I5" i="34"/>
  <c r="H5" i="34"/>
  <c r="C5" i="34"/>
  <c r="AB4" i="34"/>
  <c r="AD4" i="34" s="1"/>
  <c r="Y4" i="34"/>
  <c r="X4" i="34"/>
  <c r="P4" i="34"/>
  <c r="O4" i="34"/>
  <c r="Q4" i="34" s="1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A2" i="34"/>
  <c r="A1" i="34"/>
  <c r="AD31" i="33"/>
  <c r="J31" i="33" s="1"/>
  <c r="K31" i="33" s="1"/>
  <c r="AB31" i="33"/>
  <c r="Y31" i="33"/>
  <c r="X31" i="33"/>
  <c r="P31" i="33"/>
  <c r="O31" i="33"/>
  <c r="Q31" i="33" s="1"/>
  <c r="M31" i="33"/>
  <c r="H31" i="33"/>
  <c r="C31" i="33"/>
  <c r="AB30" i="33"/>
  <c r="AD30" i="33" s="1"/>
  <c r="J30" i="33" s="1"/>
  <c r="K30" i="33" s="1"/>
  <c r="Y30" i="33"/>
  <c r="X30" i="33"/>
  <c r="P30" i="33"/>
  <c r="O30" i="33"/>
  <c r="M30" i="33"/>
  <c r="H30" i="33"/>
  <c r="C30" i="33"/>
  <c r="AD29" i="33"/>
  <c r="J29" i="33" s="1"/>
  <c r="K29" i="33" s="1"/>
  <c r="AB29" i="33"/>
  <c r="Y29" i="33"/>
  <c r="X29" i="33"/>
  <c r="P29" i="33"/>
  <c r="Q29" i="33" s="1"/>
  <c r="O29" i="33"/>
  <c r="M29" i="33"/>
  <c r="I29" i="33"/>
  <c r="H29" i="33"/>
  <c r="C29" i="33"/>
  <c r="AD28" i="33"/>
  <c r="J28" i="33" s="1"/>
  <c r="I28" i="33" s="1"/>
  <c r="AB28" i="33"/>
  <c r="Y28" i="33"/>
  <c r="X28" i="33"/>
  <c r="P28" i="33"/>
  <c r="O28" i="33"/>
  <c r="Q28" i="33" s="1"/>
  <c r="M28" i="33"/>
  <c r="H28" i="33"/>
  <c r="C28" i="33"/>
  <c r="AB27" i="33"/>
  <c r="AD27" i="33" s="1"/>
  <c r="J27" i="33" s="1"/>
  <c r="K27" i="33" s="1"/>
  <c r="Y27" i="33"/>
  <c r="X27" i="33"/>
  <c r="P27" i="33"/>
  <c r="O27" i="33"/>
  <c r="Q27" i="33" s="1"/>
  <c r="M27" i="33"/>
  <c r="H27" i="33"/>
  <c r="C27" i="33"/>
  <c r="AB26" i="33"/>
  <c r="AD26" i="33" s="1"/>
  <c r="J26" i="33" s="1"/>
  <c r="Y26" i="33"/>
  <c r="X26" i="33"/>
  <c r="P26" i="33"/>
  <c r="O26" i="33"/>
  <c r="Q26" i="33" s="1"/>
  <c r="M26" i="33"/>
  <c r="H26" i="33"/>
  <c r="C26" i="33"/>
  <c r="AD25" i="33"/>
  <c r="J25" i="33" s="1"/>
  <c r="AB25" i="33"/>
  <c r="Y25" i="33"/>
  <c r="X25" i="33"/>
  <c r="Q25" i="33"/>
  <c r="P25" i="33"/>
  <c r="O25" i="33"/>
  <c r="M25" i="33"/>
  <c r="H25" i="33"/>
  <c r="C25" i="33"/>
  <c r="AB24" i="33"/>
  <c r="AD24" i="33" s="1"/>
  <c r="J24" i="33" s="1"/>
  <c r="Y24" i="33"/>
  <c r="X24" i="33"/>
  <c r="P24" i="33"/>
  <c r="O24" i="33"/>
  <c r="Q24" i="33" s="1"/>
  <c r="M24" i="33"/>
  <c r="H24" i="33"/>
  <c r="C24" i="33"/>
  <c r="AB23" i="33"/>
  <c r="AD23" i="33" s="1"/>
  <c r="J23" i="33" s="1"/>
  <c r="Y23" i="33"/>
  <c r="X23" i="33"/>
  <c r="P23" i="33"/>
  <c r="O23" i="33"/>
  <c r="M23" i="33"/>
  <c r="H23" i="33"/>
  <c r="C23" i="33"/>
  <c r="AB22" i="33"/>
  <c r="AD22" i="33" s="1"/>
  <c r="J22" i="33" s="1"/>
  <c r="I22" i="33" s="1"/>
  <c r="Y22" i="33"/>
  <c r="X22" i="33"/>
  <c r="P22" i="33"/>
  <c r="O22" i="33"/>
  <c r="M22" i="33"/>
  <c r="K22" i="33"/>
  <c r="H22" i="33"/>
  <c r="C22" i="33"/>
  <c r="AD21" i="33"/>
  <c r="J21" i="33" s="1"/>
  <c r="AB21" i="33"/>
  <c r="Y21" i="33"/>
  <c r="X21" i="33"/>
  <c r="P21" i="33"/>
  <c r="O21" i="33"/>
  <c r="M21" i="33"/>
  <c r="H21" i="33"/>
  <c r="C21" i="33"/>
  <c r="AB20" i="33"/>
  <c r="AD20" i="33" s="1"/>
  <c r="J20" i="33" s="1"/>
  <c r="Y20" i="33"/>
  <c r="X20" i="33"/>
  <c r="P20" i="33"/>
  <c r="O20" i="33"/>
  <c r="M20" i="33"/>
  <c r="H20" i="33"/>
  <c r="C20" i="33"/>
  <c r="AB19" i="33"/>
  <c r="AD19" i="33" s="1"/>
  <c r="J19" i="33" s="1"/>
  <c r="Y19" i="33"/>
  <c r="X19" i="33"/>
  <c r="Q19" i="33"/>
  <c r="P19" i="33"/>
  <c r="O19" i="33"/>
  <c r="M19" i="33"/>
  <c r="H19" i="33"/>
  <c r="C19" i="33"/>
  <c r="AB18" i="33"/>
  <c r="AD18" i="33" s="1"/>
  <c r="Y18" i="33"/>
  <c r="X18" i="33"/>
  <c r="P18" i="33"/>
  <c r="O18" i="33"/>
  <c r="Q18" i="33" s="1"/>
  <c r="M18" i="33"/>
  <c r="J18" i="33"/>
  <c r="I18" i="33" s="1"/>
  <c r="H18" i="33"/>
  <c r="C18" i="33"/>
  <c r="AB17" i="33"/>
  <c r="AD17" i="33" s="1"/>
  <c r="Y17" i="33"/>
  <c r="X17" i="33"/>
  <c r="P17" i="33"/>
  <c r="O17" i="33"/>
  <c r="M17" i="33"/>
  <c r="J17" i="33"/>
  <c r="H17" i="33"/>
  <c r="C17" i="33"/>
  <c r="AB16" i="33"/>
  <c r="AD16" i="33" s="1"/>
  <c r="J16" i="33" s="1"/>
  <c r="Y16" i="33"/>
  <c r="X16" i="33"/>
  <c r="P16" i="33"/>
  <c r="O16" i="33"/>
  <c r="Q16" i="33" s="1"/>
  <c r="M16" i="33"/>
  <c r="H16" i="33"/>
  <c r="C16" i="33"/>
  <c r="AB15" i="33"/>
  <c r="AD15" i="33" s="1"/>
  <c r="J15" i="33" s="1"/>
  <c r="Y15" i="33"/>
  <c r="X15" i="33"/>
  <c r="P15" i="33"/>
  <c r="O15" i="33"/>
  <c r="Q15" i="33" s="1"/>
  <c r="M15" i="33"/>
  <c r="H15" i="33"/>
  <c r="C15" i="33"/>
  <c r="AB14" i="33"/>
  <c r="AD14" i="33" s="1"/>
  <c r="J14" i="33" s="1"/>
  <c r="K14" i="33" s="1"/>
  <c r="Y14" i="33"/>
  <c r="X14" i="33"/>
  <c r="P14" i="33"/>
  <c r="O14" i="33"/>
  <c r="Q14" i="33" s="1"/>
  <c r="M14" i="33"/>
  <c r="H14" i="33"/>
  <c r="C14" i="33"/>
  <c r="AB13" i="33"/>
  <c r="AD13" i="33" s="1"/>
  <c r="J13" i="33" s="1"/>
  <c r="Y13" i="33"/>
  <c r="X13" i="33"/>
  <c r="P13" i="33"/>
  <c r="O13" i="33"/>
  <c r="M13" i="33"/>
  <c r="H13" i="33"/>
  <c r="C13" i="33"/>
  <c r="AB12" i="33"/>
  <c r="AD12" i="33" s="1"/>
  <c r="J12" i="33" s="1"/>
  <c r="I12" i="33" s="1"/>
  <c r="Y12" i="33"/>
  <c r="X12" i="33"/>
  <c r="P12" i="33"/>
  <c r="Q12" i="33" s="1"/>
  <c r="O12" i="33"/>
  <c r="M12" i="33"/>
  <c r="H12" i="33"/>
  <c r="C12" i="33"/>
  <c r="AD11" i="33"/>
  <c r="J11" i="33" s="1"/>
  <c r="K11" i="33" s="1"/>
  <c r="AB11" i="33"/>
  <c r="Y11" i="33"/>
  <c r="X11" i="33"/>
  <c r="P11" i="33"/>
  <c r="O11" i="33"/>
  <c r="M11" i="33"/>
  <c r="H11" i="33"/>
  <c r="C11" i="33"/>
  <c r="AB10" i="33"/>
  <c r="AD10" i="33" s="1"/>
  <c r="J10" i="33" s="1"/>
  <c r="Y10" i="33"/>
  <c r="X10" i="33"/>
  <c r="P10" i="33"/>
  <c r="O10" i="33"/>
  <c r="Q10" i="33" s="1"/>
  <c r="M10" i="33"/>
  <c r="H10" i="33"/>
  <c r="C10" i="33"/>
  <c r="AB9" i="33"/>
  <c r="AD9" i="33" s="1"/>
  <c r="J9" i="33" s="1"/>
  <c r="Y9" i="33"/>
  <c r="X9" i="33"/>
  <c r="P9" i="33"/>
  <c r="O9" i="33"/>
  <c r="Q9" i="33" s="1"/>
  <c r="M9" i="33"/>
  <c r="H9" i="33"/>
  <c r="C9" i="33"/>
  <c r="AB8" i="33"/>
  <c r="AD8" i="33" s="1"/>
  <c r="J8" i="33" s="1"/>
  <c r="Y8" i="33"/>
  <c r="X8" i="33"/>
  <c r="P8" i="33"/>
  <c r="O8" i="33"/>
  <c r="M8" i="33"/>
  <c r="H8" i="33"/>
  <c r="C8" i="33"/>
  <c r="AB7" i="33"/>
  <c r="AD7" i="33" s="1"/>
  <c r="J7" i="33" s="1"/>
  <c r="Y7" i="33"/>
  <c r="X7" i="33"/>
  <c r="P7" i="33"/>
  <c r="O7" i="33"/>
  <c r="M7" i="33"/>
  <c r="H7" i="33"/>
  <c r="C7" i="33"/>
  <c r="AB6" i="33"/>
  <c r="AD6" i="33" s="1"/>
  <c r="J6" i="33" s="1"/>
  <c r="Y6" i="33"/>
  <c r="X6" i="33"/>
  <c r="Q6" i="33"/>
  <c r="P6" i="33"/>
  <c r="O6" i="33"/>
  <c r="M6" i="33"/>
  <c r="H6" i="33"/>
  <c r="C6" i="33"/>
  <c r="AB5" i="33"/>
  <c r="AD5" i="33" s="1"/>
  <c r="J5" i="33" s="1"/>
  <c r="Y5" i="33"/>
  <c r="X5" i="33"/>
  <c r="P5" i="33"/>
  <c r="Q5" i="33" s="1"/>
  <c r="O5" i="33"/>
  <c r="M5" i="33"/>
  <c r="H5" i="33"/>
  <c r="C5" i="33"/>
  <c r="AD4" i="33"/>
  <c r="J4" i="33" s="1"/>
  <c r="I4" i="33" s="1"/>
  <c r="AB4" i="33"/>
  <c r="Y4" i="33"/>
  <c r="X4" i="33"/>
  <c r="P4" i="33"/>
  <c r="O4" i="33"/>
  <c r="M4" i="33"/>
  <c r="H4" i="33"/>
  <c r="C4" i="33"/>
  <c r="AG3" i="33"/>
  <c r="AF3" i="33"/>
  <c r="W3" i="33"/>
  <c r="X3" i="33" s="1"/>
  <c r="V3" i="33"/>
  <c r="U3" i="33"/>
  <c r="T3" i="33"/>
  <c r="O3" i="33"/>
  <c r="G3" i="33"/>
  <c r="F3" i="33"/>
  <c r="D3" i="33"/>
  <c r="A2" i="33"/>
  <c r="A1" i="33"/>
  <c r="AD31" i="32"/>
  <c r="J31" i="32" s="1"/>
  <c r="AB31" i="32"/>
  <c r="Y31" i="32"/>
  <c r="X31" i="32"/>
  <c r="P31" i="32"/>
  <c r="O31" i="32"/>
  <c r="M31" i="32"/>
  <c r="H31" i="32"/>
  <c r="C31" i="32"/>
  <c r="AB30" i="32"/>
  <c r="AD30" i="32" s="1"/>
  <c r="J30" i="32" s="1"/>
  <c r="I30" i="32" s="1"/>
  <c r="Y30" i="32"/>
  <c r="X30" i="32"/>
  <c r="P30" i="32"/>
  <c r="Q30" i="32" s="1"/>
  <c r="O30" i="32"/>
  <c r="M30" i="32"/>
  <c r="H30" i="32"/>
  <c r="C30" i="32"/>
  <c r="AB29" i="32"/>
  <c r="AD29" i="32" s="1"/>
  <c r="J29" i="32" s="1"/>
  <c r="Y29" i="32"/>
  <c r="X29" i="32"/>
  <c r="P29" i="32"/>
  <c r="O29" i="32"/>
  <c r="M29" i="32"/>
  <c r="H29" i="32"/>
  <c r="C29" i="32"/>
  <c r="AB28" i="32"/>
  <c r="AD28" i="32" s="1"/>
  <c r="J28" i="32" s="1"/>
  <c r="Y28" i="32"/>
  <c r="X28" i="32"/>
  <c r="P28" i="32"/>
  <c r="O28" i="32"/>
  <c r="M28" i="32"/>
  <c r="H28" i="32"/>
  <c r="C28" i="32"/>
  <c r="AB27" i="32"/>
  <c r="AD27" i="32" s="1"/>
  <c r="J27" i="32" s="1"/>
  <c r="I27" i="32" s="1"/>
  <c r="Y27" i="32"/>
  <c r="X27" i="32"/>
  <c r="P27" i="32"/>
  <c r="O27" i="32"/>
  <c r="M27" i="32"/>
  <c r="H27" i="32"/>
  <c r="C27" i="32"/>
  <c r="AB26" i="32"/>
  <c r="AD26" i="32" s="1"/>
  <c r="J26" i="32" s="1"/>
  <c r="Y26" i="32"/>
  <c r="X26" i="32"/>
  <c r="P26" i="32"/>
  <c r="O26" i="32"/>
  <c r="Q26" i="32" s="1"/>
  <c r="M26" i="32"/>
  <c r="H26" i="32"/>
  <c r="C26" i="32"/>
  <c r="AB25" i="32"/>
  <c r="AD25" i="32" s="1"/>
  <c r="J25" i="32" s="1"/>
  <c r="Y25" i="32"/>
  <c r="X25" i="32"/>
  <c r="P25" i="32"/>
  <c r="O25" i="32"/>
  <c r="Q25" i="32" s="1"/>
  <c r="M25" i="32"/>
  <c r="H25" i="32"/>
  <c r="C25" i="32"/>
  <c r="AB24" i="32"/>
  <c r="AD24" i="32" s="1"/>
  <c r="J24" i="32" s="1"/>
  <c r="Y24" i="32"/>
  <c r="X24" i="32"/>
  <c r="P24" i="32"/>
  <c r="Q24" i="32" s="1"/>
  <c r="O24" i="32"/>
  <c r="M24" i="32"/>
  <c r="H24" i="32"/>
  <c r="C24" i="32"/>
  <c r="AB23" i="32"/>
  <c r="AD23" i="32" s="1"/>
  <c r="J23" i="32" s="1"/>
  <c r="Y23" i="32"/>
  <c r="X23" i="32"/>
  <c r="P23" i="32"/>
  <c r="Q23" i="32" s="1"/>
  <c r="O23" i="32"/>
  <c r="M23" i="32"/>
  <c r="H23" i="32"/>
  <c r="C23" i="32"/>
  <c r="AD22" i="32"/>
  <c r="J22" i="32" s="1"/>
  <c r="I22" i="32" s="1"/>
  <c r="AB22" i="32"/>
  <c r="Y22" i="32"/>
  <c r="X22" i="32"/>
  <c r="P22" i="32"/>
  <c r="O22" i="32"/>
  <c r="M22" i="32"/>
  <c r="K22" i="32"/>
  <c r="H22" i="32"/>
  <c r="C22" i="32"/>
  <c r="AB21" i="32"/>
  <c r="AD21" i="32" s="1"/>
  <c r="J21" i="32" s="1"/>
  <c r="Y21" i="32"/>
  <c r="X21" i="32"/>
  <c r="P21" i="32"/>
  <c r="O21" i="32"/>
  <c r="M21" i="32"/>
  <c r="H21" i="32"/>
  <c r="C21" i="32"/>
  <c r="AB20" i="32"/>
  <c r="AD20" i="32" s="1"/>
  <c r="J20" i="32" s="1"/>
  <c r="Y20" i="32"/>
  <c r="X20" i="32"/>
  <c r="P20" i="32"/>
  <c r="O20" i="32"/>
  <c r="M20" i="32"/>
  <c r="H20" i="32"/>
  <c r="C20" i="32"/>
  <c r="AB19" i="32"/>
  <c r="AD19" i="32" s="1"/>
  <c r="J19" i="32" s="1"/>
  <c r="Y19" i="32"/>
  <c r="X19" i="32"/>
  <c r="P19" i="32"/>
  <c r="O19" i="32"/>
  <c r="M19" i="32"/>
  <c r="H19" i="32"/>
  <c r="C19" i="32"/>
  <c r="AB18" i="32"/>
  <c r="AD18" i="32" s="1"/>
  <c r="J18" i="32" s="1"/>
  <c r="Y18" i="32"/>
  <c r="X18" i="32"/>
  <c r="Q18" i="32"/>
  <c r="P18" i="32"/>
  <c r="O18" i="32"/>
  <c r="M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B15" i="32"/>
  <c r="AD15" i="32" s="1"/>
  <c r="J15" i="32" s="1"/>
  <c r="Y15" i="32"/>
  <c r="X15" i="32"/>
  <c r="P15" i="32"/>
  <c r="Q15" i="32" s="1"/>
  <c r="O15" i="32"/>
  <c r="M15" i="32"/>
  <c r="H15" i="32"/>
  <c r="C15" i="32"/>
  <c r="AD14" i="32"/>
  <c r="J14" i="32" s="1"/>
  <c r="I14" i="32" s="1"/>
  <c r="AB14" i="32"/>
  <c r="Y14" i="32"/>
  <c r="X14" i="32"/>
  <c r="P14" i="32"/>
  <c r="O14" i="32"/>
  <c r="M14" i="32"/>
  <c r="K14" i="32"/>
  <c r="H14" i="32"/>
  <c r="C14" i="32"/>
  <c r="AB13" i="32"/>
  <c r="AD13" i="32" s="1"/>
  <c r="J13" i="32" s="1"/>
  <c r="Y13" i="32"/>
  <c r="X13" i="32"/>
  <c r="P13" i="32"/>
  <c r="O13" i="32"/>
  <c r="M13" i="32"/>
  <c r="H13" i="32"/>
  <c r="C13" i="32"/>
  <c r="AD12" i="32"/>
  <c r="J12" i="32" s="1"/>
  <c r="AB12" i="32"/>
  <c r="Y12" i="32"/>
  <c r="X12" i="32"/>
  <c r="P12" i="32"/>
  <c r="O12" i="32"/>
  <c r="M12" i="32"/>
  <c r="H12" i="32"/>
  <c r="C12" i="32"/>
  <c r="AB11" i="32"/>
  <c r="AD11" i="32" s="1"/>
  <c r="J11" i="32" s="1"/>
  <c r="Y11" i="32"/>
  <c r="X11" i="32"/>
  <c r="P11" i="32"/>
  <c r="O11" i="32"/>
  <c r="M11" i="32"/>
  <c r="H11" i="32"/>
  <c r="C11" i="32"/>
  <c r="AB10" i="32"/>
  <c r="AD10" i="32" s="1"/>
  <c r="J10" i="32" s="1"/>
  <c r="Y10" i="32"/>
  <c r="X10" i="32"/>
  <c r="Q10" i="32"/>
  <c r="P10" i="32"/>
  <c r="O10" i="32"/>
  <c r="M10" i="32"/>
  <c r="H10" i="32"/>
  <c r="C10" i="32"/>
  <c r="AB9" i="32"/>
  <c r="AD9" i="32" s="1"/>
  <c r="J9" i="32" s="1"/>
  <c r="Y9" i="32"/>
  <c r="X9" i="32"/>
  <c r="P9" i="32"/>
  <c r="O9" i="32"/>
  <c r="M9" i="32"/>
  <c r="H9" i="32"/>
  <c r="C9" i="32"/>
  <c r="AB8" i="32"/>
  <c r="AD8" i="32" s="1"/>
  <c r="J8" i="32" s="1"/>
  <c r="Y8" i="32"/>
  <c r="X8" i="32"/>
  <c r="Q8" i="32"/>
  <c r="P8" i="32"/>
  <c r="O8" i="32"/>
  <c r="M8" i="32"/>
  <c r="H8" i="32"/>
  <c r="C8" i="32"/>
  <c r="AB7" i="32"/>
  <c r="AD7" i="32" s="1"/>
  <c r="J7" i="32" s="1"/>
  <c r="Y7" i="32"/>
  <c r="X7" i="32"/>
  <c r="P7" i="32"/>
  <c r="O7" i="32"/>
  <c r="Q7" i="32" s="1"/>
  <c r="M7" i="32"/>
  <c r="H7" i="32"/>
  <c r="C7" i="32"/>
  <c r="AD6" i="32"/>
  <c r="J6" i="32" s="1"/>
  <c r="I6" i="32" s="1"/>
  <c r="AB6" i="32"/>
  <c r="Y6" i="32"/>
  <c r="X6" i="32"/>
  <c r="P6" i="32"/>
  <c r="Q6" i="32" s="1"/>
  <c r="O6" i="32"/>
  <c r="M6" i="32"/>
  <c r="H6" i="32"/>
  <c r="C6" i="32"/>
  <c r="AB5" i="32"/>
  <c r="AD5" i="32" s="1"/>
  <c r="J5" i="32" s="1"/>
  <c r="K5" i="32" s="1"/>
  <c r="Y5" i="32"/>
  <c r="X5" i="32"/>
  <c r="P5" i="32"/>
  <c r="Q5" i="32" s="1"/>
  <c r="O5" i="32"/>
  <c r="M5" i="32"/>
  <c r="H5" i="32"/>
  <c r="C5" i="32"/>
  <c r="AB4" i="32"/>
  <c r="AD4" i="32" s="1"/>
  <c r="Y4" i="32"/>
  <c r="X4" i="32"/>
  <c r="P4" i="32"/>
  <c r="O4" i="32"/>
  <c r="Q4" i="32" s="1"/>
  <c r="M4" i="32"/>
  <c r="H4" i="32"/>
  <c r="C4" i="32"/>
  <c r="AG3" i="32"/>
  <c r="AF3" i="32"/>
  <c r="W3" i="32"/>
  <c r="V3" i="32"/>
  <c r="U3" i="32"/>
  <c r="T3" i="32"/>
  <c r="O3" i="32"/>
  <c r="G3" i="32"/>
  <c r="F3" i="32"/>
  <c r="D3" i="32"/>
  <c r="X3" i="32" s="1"/>
  <c r="A2" i="32"/>
  <c r="A1" i="32"/>
  <c r="AB31" i="31"/>
  <c r="AD31" i="31" s="1"/>
  <c r="J31" i="31" s="1"/>
  <c r="K31" i="31" s="1"/>
  <c r="Y31" i="31"/>
  <c r="X31" i="31"/>
  <c r="P31" i="31"/>
  <c r="Q31" i="31" s="1"/>
  <c r="O31" i="31"/>
  <c r="M31" i="31"/>
  <c r="H31" i="31"/>
  <c r="C31" i="31"/>
  <c r="AD30" i="31"/>
  <c r="J30" i="31" s="1"/>
  <c r="AB30" i="31"/>
  <c r="Y30" i="31"/>
  <c r="X30" i="31"/>
  <c r="P30" i="31"/>
  <c r="O30" i="31"/>
  <c r="M30" i="31"/>
  <c r="H30" i="31"/>
  <c r="C30" i="31"/>
  <c r="AB29" i="31"/>
  <c r="AD29" i="31" s="1"/>
  <c r="J29" i="31" s="1"/>
  <c r="I29" i="31" s="1"/>
  <c r="Y29" i="31"/>
  <c r="X29" i="31"/>
  <c r="P29" i="31"/>
  <c r="O29" i="31"/>
  <c r="Q29" i="31" s="1"/>
  <c r="M29" i="31"/>
  <c r="H29" i="31"/>
  <c r="C29" i="31"/>
  <c r="AB28" i="31"/>
  <c r="AD28" i="31" s="1"/>
  <c r="J28" i="31" s="1"/>
  <c r="Y28" i="31"/>
  <c r="X28" i="31"/>
  <c r="Q28" i="31"/>
  <c r="P28" i="31"/>
  <c r="O28" i="31"/>
  <c r="M28" i="31"/>
  <c r="H28" i="31"/>
  <c r="C28" i="31"/>
  <c r="AB27" i="31"/>
  <c r="AD27" i="31" s="1"/>
  <c r="J27" i="31" s="1"/>
  <c r="Y27" i="31"/>
  <c r="X27" i="31"/>
  <c r="P27" i="31"/>
  <c r="O27" i="31"/>
  <c r="Q27" i="31" s="1"/>
  <c r="M27" i="31"/>
  <c r="H27" i="31"/>
  <c r="C27" i="31"/>
  <c r="AB26" i="31"/>
  <c r="AD26" i="31" s="1"/>
  <c r="Y26" i="31"/>
  <c r="X26" i="31"/>
  <c r="P26" i="31"/>
  <c r="O26" i="31"/>
  <c r="M26" i="31"/>
  <c r="J26" i="31"/>
  <c r="H26" i="31"/>
  <c r="C26" i="31"/>
  <c r="AB25" i="31"/>
  <c r="AD25" i="31" s="1"/>
  <c r="J25" i="31" s="1"/>
  <c r="Y25" i="31"/>
  <c r="X25" i="31"/>
  <c r="P25" i="31"/>
  <c r="Q25" i="31" s="1"/>
  <c r="O25" i="31"/>
  <c r="M25" i="31"/>
  <c r="H25" i="31"/>
  <c r="C25" i="31"/>
  <c r="AD24" i="31"/>
  <c r="J24" i="31" s="1"/>
  <c r="I24" i="31" s="1"/>
  <c r="AB24" i="31"/>
  <c r="Y24" i="31"/>
  <c r="X24" i="31"/>
  <c r="P24" i="31"/>
  <c r="O24" i="31"/>
  <c r="M24" i="31"/>
  <c r="H24" i="31"/>
  <c r="C24" i="31"/>
  <c r="AB23" i="31"/>
  <c r="AD23" i="31" s="1"/>
  <c r="J23" i="31" s="1"/>
  <c r="K23" i="31" s="1"/>
  <c r="Y23" i="31"/>
  <c r="X23" i="31"/>
  <c r="P23" i="31"/>
  <c r="O23" i="31"/>
  <c r="M23" i="31"/>
  <c r="H23" i="31"/>
  <c r="C23" i="31"/>
  <c r="AB22" i="31"/>
  <c r="AD22" i="31" s="1"/>
  <c r="J22" i="31" s="1"/>
  <c r="Y22" i="31"/>
  <c r="X22" i="31"/>
  <c r="P22" i="31"/>
  <c r="O22" i="31"/>
  <c r="M22" i="31"/>
  <c r="H22" i="31"/>
  <c r="C22" i="31"/>
  <c r="AD21" i="31"/>
  <c r="J21" i="31" s="1"/>
  <c r="I21" i="31" s="1"/>
  <c r="AB21" i="31"/>
  <c r="Y21" i="31"/>
  <c r="X21" i="31"/>
  <c r="P21" i="31"/>
  <c r="O21" i="31"/>
  <c r="M21" i="31"/>
  <c r="H21" i="31"/>
  <c r="C21" i="31"/>
  <c r="AB20" i="31"/>
  <c r="AD20" i="31" s="1"/>
  <c r="J20" i="31" s="1"/>
  <c r="Y20" i="31"/>
  <c r="X20" i="31"/>
  <c r="P20" i="31"/>
  <c r="O20" i="31"/>
  <c r="Q20" i="31" s="1"/>
  <c r="M20" i="31"/>
  <c r="H20" i="31"/>
  <c r="C20" i="31"/>
  <c r="AB19" i="31"/>
  <c r="AD19" i="31" s="1"/>
  <c r="J19" i="31" s="1"/>
  <c r="Y19" i="31"/>
  <c r="X19" i="31"/>
  <c r="P19" i="31"/>
  <c r="O19" i="31"/>
  <c r="Q19" i="31" s="1"/>
  <c r="M19" i="31"/>
  <c r="H19" i="31"/>
  <c r="C19" i="31"/>
  <c r="AB18" i="31"/>
  <c r="AD18" i="31" s="1"/>
  <c r="J18" i="31" s="1"/>
  <c r="K18" i="31" s="1"/>
  <c r="Y18" i="31"/>
  <c r="X18" i="31"/>
  <c r="P18" i="31"/>
  <c r="O18" i="31"/>
  <c r="Q18" i="31" s="1"/>
  <c r="M18" i="31"/>
  <c r="H18" i="31"/>
  <c r="C18" i="31"/>
  <c r="AB17" i="31"/>
  <c r="AD17" i="31" s="1"/>
  <c r="J17" i="31" s="1"/>
  <c r="Y17" i="31"/>
  <c r="X17" i="31"/>
  <c r="P17" i="31"/>
  <c r="O17" i="31"/>
  <c r="M17" i="31"/>
  <c r="H17" i="31"/>
  <c r="C17" i="31"/>
  <c r="AD16" i="31"/>
  <c r="J16" i="31" s="1"/>
  <c r="I16" i="31" s="1"/>
  <c r="AB16" i="31"/>
  <c r="Y16" i="31"/>
  <c r="X16" i="31"/>
  <c r="P16" i="31"/>
  <c r="Q16" i="31" s="1"/>
  <c r="O16" i="31"/>
  <c r="M16" i="31"/>
  <c r="H16" i="31"/>
  <c r="C16" i="31"/>
  <c r="AB15" i="31"/>
  <c r="AD15" i="31" s="1"/>
  <c r="J15" i="31" s="1"/>
  <c r="K15" i="31" s="1"/>
  <c r="Y15" i="31"/>
  <c r="X15" i="31"/>
  <c r="P15" i="31"/>
  <c r="Q15" i="31" s="1"/>
  <c r="O15" i="31"/>
  <c r="M15" i="31"/>
  <c r="H15" i="31"/>
  <c r="C15" i="31"/>
  <c r="AB14" i="31"/>
  <c r="AD14" i="31" s="1"/>
  <c r="J14" i="31" s="1"/>
  <c r="Y14" i="31"/>
  <c r="X14" i="31"/>
  <c r="P14" i="31"/>
  <c r="O14" i="31"/>
  <c r="M14" i="31"/>
  <c r="H14" i="31"/>
  <c r="C14" i="31"/>
  <c r="AB13" i="31"/>
  <c r="AD13" i="31" s="1"/>
  <c r="J13" i="31" s="1"/>
  <c r="Y13" i="31"/>
  <c r="X13" i="31"/>
  <c r="P13" i="31"/>
  <c r="O13" i="31"/>
  <c r="M13" i="31"/>
  <c r="H13" i="31"/>
  <c r="C13" i="31"/>
  <c r="AB12" i="31"/>
  <c r="AD12" i="31" s="1"/>
  <c r="J12" i="31" s="1"/>
  <c r="Y12" i="31"/>
  <c r="X12" i="31"/>
  <c r="P12" i="31"/>
  <c r="O12" i="31"/>
  <c r="Q12" i="31" s="1"/>
  <c r="M12" i="31"/>
  <c r="H12" i="31"/>
  <c r="C12" i="31"/>
  <c r="AB11" i="31"/>
  <c r="AD11" i="31" s="1"/>
  <c r="J11" i="31" s="1"/>
  <c r="Y11" i="31"/>
  <c r="X11" i="31"/>
  <c r="P11" i="31"/>
  <c r="O11" i="31"/>
  <c r="Q11" i="31" s="1"/>
  <c r="M11" i="31"/>
  <c r="H11" i="31"/>
  <c r="C11" i="31"/>
  <c r="AB10" i="31"/>
  <c r="AD10" i="31" s="1"/>
  <c r="J10" i="31" s="1"/>
  <c r="K10" i="31" s="1"/>
  <c r="Y10" i="31"/>
  <c r="X10" i="31"/>
  <c r="P10" i="31"/>
  <c r="Q10" i="31" s="1"/>
  <c r="O10" i="31"/>
  <c r="M10" i="31"/>
  <c r="H10" i="31"/>
  <c r="C10" i="31"/>
  <c r="AB9" i="31"/>
  <c r="AD9" i="31" s="1"/>
  <c r="J9" i="31" s="1"/>
  <c r="Y9" i="31"/>
  <c r="X9" i="31"/>
  <c r="P9" i="31"/>
  <c r="O9" i="31"/>
  <c r="M9" i="31"/>
  <c r="H9" i="31"/>
  <c r="C9" i="31"/>
  <c r="AD8" i="31"/>
  <c r="J8" i="31" s="1"/>
  <c r="I8" i="31" s="1"/>
  <c r="AB8" i="31"/>
  <c r="Y8" i="31"/>
  <c r="X8" i="31"/>
  <c r="P8" i="31"/>
  <c r="O8" i="31"/>
  <c r="M8" i="31"/>
  <c r="H8" i="31"/>
  <c r="C8" i="31"/>
  <c r="AB7" i="31"/>
  <c r="AD7" i="31" s="1"/>
  <c r="J7" i="31" s="1"/>
  <c r="Y7" i="31"/>
  <c r="X7" i="31"/>
  <c r="P7" i="31"/>
  <c r="O7" i="31"/>
  <c r="M7" i="31"/>
  <c r="H7" i="31"/>
  <c r="C7" i="31"/>
  <c r="AB6" i="31"/>
  <c r="AD6" i="31" s="1"/>
  <c r="J6" i="31" s="1"/>
  <c r="Y6" i="31"/>
  <c r="X6" i="31"/>
  <c r="P6" i="31"/>
  <c r="O6" i="31"/>
  <c r="Q6" i="31" s="1"/>
  <c r="M6" i="31"/>
  <c r="H6" i="31"/>
  <c r="C6" i="31"/>
  <c r="AB5" i="31"/>
  <c r="AD5" i="31" s="1"/>
  <c r="J5" i="31" s="1"/>
  <c r="Y5" i="31"/>
  <c r="X5" i="31"/>
  <c r="P5" i="31"/>
  <c r="O5" i="31"/>
  <c r="Q5" i="31" s="1"/>
  <c r="M5" i="31"/>
  <c r="H5" i="31"/>
  <c r="C5" i="31"/>
  <c r="AB4" i="31"/>
  <c r="AD4" i="31" s="1"/>
  <c r="Y4" i="31"/>
  <c r="X4" i="31"/>
  <c r="P4" i="31"/>
  <c r="Q4" i="31" s="1"/>
  <c r="O4" i="31"/>
  <c r="M4" i="31"/>
  <c r="H4" i="31"/>
  <c r="C4" i="31"/>
  <c r="AG3" i="31"/>
  <c r="AF3" i="31"/>
  <c r="W3" i="31"/>
  <c r="V3" i="31"/>
  <c r="U3" i="31"/>
  <c r="T3" i="31"/>
  <c r="O3" i="31"/>
  <c r="G3" i="31"/>
  <c r="F3" i="31"/>
  <c r="D3" i="31"/>
  <c r="A2" i="31"/>
  <c r="A1" i="31"/>
  <c r="AB31" i="30"/>
  <c r="AD31" i="30" s="1"/>
  <c r="J31" i="30" s="1"/>
  <c r="I31" i="30" s="1"/>
  <c r="Y31" i="30"/>
  <c r="X31" i="30"/>
  <c r="P31" i="30"/>
  <c r="O31" i="30"/>
  <c r="M31" i="30"/>
  <c r="H31" i="30"/>
  <c r="C31" i="30"/>
  <c r="AB30" i="30"/>
  <c r="AD30" i="30" s="1"/>
  <c r="J30" i="30" s="1"/>
  <c r="Y30" i="30"/>
  <c r="X30" i="30"/>
  <c r="Q30" i="30"/>
  <c r="P30" i="30"/>
  <c r="O30" i="30"/>
  <c r="M30" i="30"/>
  <c r="H30" i="30"/>
  <c r="C30" i="30"/>
  <c r="AB29" i="30"/>
  <c r="AD29" i="30" s="1"/>
  <c r="J29" i="30" s="1"/>
  <c r="Y29" i="30"/>
  <c r="X29" i="30"/>
  <c r="P29" i="30"/>
  <c r="O29" i="30"/>
  <c r="M29" i="30"/>
  <c r="H29" i="30"/>
  <c r="C29" i="30"/>
  <c r="AB28" i="30"/>
  <c r="AD28" i="30" s="1"/>
  <c r="Y28" i="30"/>
  <c r="X28" i="30"/>
  <c r="P28" i="30"/>
  <c r="O28" i="30"/>
  <c r="Q28" i="30" s="1"/>
  <c r="M28" i="30"/>
  <c r="J28" i="30"/>
  <c r="K28" i="30" s="1"/>
  <c r="H28" i="30"/>
  <c r="C28" i="30"/>
  <c r="AB27" i="30"/>
  <c r="AD27" i="30" s="1"/>
  <c r="J27" i="30" s="1"/>
  <c r="Y27" i="30"/>
  <c r="X27" i="30"/>
  <c r="P27" i="30"/>
  <c r="Q27" i="30" s="1"/>
  <c r="O27" i="30"/>
  <c r="M27" i="30"/>
  <c r="H27" i="30"/>
  <c r="C27" i="30"/>
  <c r="AD26" i="30"/>
  <c r="J26" i="30" s="1"/>
  <c r="I26" i="30" s="1"/>
  <c r="AB26" i="30"/>
  <c r="Y26" i="30"/>
  <c r="X26" i="30"/>
  <c r="P26" i="30"/>
  <c r="Q26" i="30" s="1"/>
  <c r="O26" i="30"/>
  <c r="M26" i="30"/>
  <c r="H26" i="30"/>
  <c r="C26" i="30"/>
  <c r="AD25" i="30"/>
  <c r="J25" i="30" s="1"/>
  <c r="K25" i="30" s="1"/>
  <c r="AB25" i="30"/>
  <c r="Y25" i="30"/>
  <c r="X25" i="30"/>
  <c r="P25" i="30"/>
  <c r="Q25" i="30" s="1"/>
  <c r="O25" i="30"/>
  <c r="M25" i="30"/>
  <c r="I25" i="30"/>
  <c r="H25" i="30"/>
  <c r="C25" i="30"/>
  <c r="AD24" i="30"/>
  <c r="J24" i="30" s="1"/>
  <c r="I24" i="30" s="1"/>
  <c r="AB24" i="30"/>
  <c r="Y24" i="30"/>
  <c r="X24" i="30"/>
  <c r="P24" i="30"/>
  <c r="O24" i="30"/>
  <c r="Q24" i="30" s="1"/>
  <c r="M24" i="30"/>
  <c r="H24" i="30"/>
  <c r="C24" i="30"/>
  <c r="AD23" i="30"/>
  <c r="AB23" i="30"/>
  <c r="Y23" i="30"/>
  <c r="X23" i="30"/>
  <c r="P23" i="30"/>
  <c r="O23" i="30"/>
  <c r="M23" i="30"/>
  <c r="J23" i="30"/>
  <c r="I23" i="30" s="1"/>
  <c r="H23" i="30"/>
  <c r="C23" i="30"/>
  <c r="AB22" i="30"/>
  <c r="AD22" i="30" s="1"/>
  <c r="J22" i="30" s="1"/>
  <c r="Y22" i="30"/>
  <c r="X22" i="30"/>
  <c r="P22" i="30"/>
  <c r="O22" i="30"/>
  <c r="Q22" i="30" s="1"/>
  <c r="M22" i="30"/>
  <c r="H22" i="30"/>
  <c r="C22" i="30"/>
  <c r="AB21" i="30"/>
  <c r="AD21" i="30" s="1"/>
  <c r="J21" i="30" s="1"/>
  <c r="Y21" i="30"/>
  <c r="X21" i="30"/>
  <c r="P21" i="30"/>
  <c r="O21" i="30"/>
  <c r="Q21" i="30" s="1"/>
  <c r="M21" i="30"/>
  <c r="H21" i="30"/>
  <c r="C21" i="30"/>
  <c r="AB20" i="30"/>
  <c r="AD20" i="30" s="1"/>
  <c r="J20" i="30" s="1"/>
  <c r="Y20" i="30"/>
  <c r="X20" i="30"/>
  <c r="P20" i="30"/>
  <c r="O20" i="30"/>
  <c r="Q20" i="30" s="1"/>
  <c r="M20" i="30"/>
  <c r="H20" i="30"/>
  <c r="C20" i="30"/>
  <c r="AB19" i="30"/>
  <c r="AD19" i="30" s="1"/>
  <c r="J19" i="30" s="1"/>
  <c r="K19" i="30" s="1"/>
  <c r="Y19" i="30"/>
  <c r="X19" i="30"/>
  <c r="Q19" i="30"/>
  <c r="P19" i="30"/>
  <c r="O19" i="30"/>
  <c r="M19" i="30"/>
  <c r="H19" i="30"/>
  <c r="C19" i="30"/>
  <c r="AD18" i="30"/>
  <c r="J18" i="30" s="1"/>
  <c r="AB18" i="30"/>
  <c r="Y18" i="30"/>
  <c r="X18" i="30"/>
  <c r="P18" i="30"/>
  <c r="Q18" i="30" s="1"/>
  <c r="O18" i="30"/>
  <c r="M18" i="30"/>
  <c r="K18" i="30"/>
  <c r="I18" i="30"/>
  <c r="H18" i="30"/>
  <c r="C18" i="30"/>
  <c r="AD17" i="30"/>
  <c r="J17" i="30" s="1"/>
  <c r="K17" i="30" s="1"/>
  <c r="AB17" i="30"/>
  <c r="Y17" i="30"/>
  <c r="X17" i="30"/>
  <c r="P17" i="30"/>
  <c r="Q17" i="30" s="1"/>
  <c r="O17" i="30"/>
  <c r="M17" i="30"/>
  <c r="I17" i="30"/>
  <c r="H17" i="30"/>
  <c r="C17" i="30"/>
  <c r="AB16" i="30"/>
  <c r="AD16" i="30" s="1"/>
  <c r="J16" i="30" s="1"/>
  <c r="I16" i="30" s="1"/>
  <c r="Y16" i="30"/>
  <c r="X16" i="30"/>
  <c r="P16" i="30"/>
  <c r="O16" i="30"/>
  <c r="Q16" i="30" s="1"/>
  <c r="M16" i="30"/>
  <c r="H16" i="30"/>
  <c r="C16" i="30"/>
  <c r="AB15" i="30"/>
  <c r="AD15" i="30" s="1"/>
  <c r="J15" i="30" s="1"/>
  <c r="Y15" i="30"/>
  <c r="X15" i="30"/>
  <c r="P15" i="30"/>
  <c r="O15" i="30"/>
  <c r="Q15" i="30" s="1"/>
  <c r="M15" i="30"/>
  <c r="H15" i="30"/>
  <c r="C15" i="30"/>
  <c r="AB14" i="30"/>
  <c r="AD14" i="30" s="1"/>
  <c r="J14" i="30" s="1"/>
  <c r="Y14" i="30"/>
  <c r="X14" i="30"/>
  <c r="Q14" i="30"/>
  <c r="P14" i="30"/>
  <c r="O14" i="30"/>
  <c r="M14" i="30"/>
  <c r="H14" i="30"/>
  <c r="C14" i="30"/>
  <c r="AB13" i="30"/>
  <c r="AD13" i="30" s="1"/>
  <c r="Y13" i="30"/>
  <c r="X13" i="30"/>
  <c r="Q13" i="30"/>
  <c r="P13" i="30"/>
  <c r="O13" i="30"/>
  <c r="M13" i="30"/>
  <c r="J13" i="30"/>
  <c r="H13" i="30"/>
  <c r="C13" i="30"/>
  <c r="AB12" i="30"/>
  <c r="AD12" i="30" s="1"/>
  <c r="J12" i="30" s="1"/>
  <c r="K12" i="30" s="1"/>
  <c r="Y12" i="30"/>
  <c r="X12" i="30"/>
  <c r="P12" i="30"/>
  <c r="O12" i="30"/>
  <c r="Q12" i="30" s="1"/>
  <c r="M12" i="30"/>
  <c r="H12" i="30"/>
  <c r="C12" i="30"/>
  <c r="AB11" i="30"/>
  <c r="AD11" i="30" s="1"/>
  <c r="J11" i="30" s="1"/>
  <c r="K11" i="30" s="1"/>
  <c r="Y11" i="30"/>
  <c r="X11" i="30"/>
  <c r="P11" i="30"/>
  <c r="O11" i="30"/>
  <c r="M11" i="30"/>
  <c r="H11" i="30"/>
  <c r="C11" i="30"/>
  <c r="AD10" i="30"/>
  <c r="J10" i="30" s="1"/>
  <c r="K10" i="30" s="1"/>
  <c r="AB10" i="30"/>
  <c r="Y10" i="30"/>
  <c r="X10" i="30"/>
  <c r="P10" i="30"/>
  <c r="Q10" i="30" s="1"/>
  <c r="O10" i="30"/>
  <c r="M10" i="30"/>
  <c r="I10" i="30"/>
  <c r="H10" i="30"/>
  <c r="C10" i="30"/>
  <c r="AD9" i="30"/>
  <c r="J9" i="30" s="1"/>
  <c r="AB9" i="30"/>
  <c r="Y9" i="30"/>
  <c r="X9" i="30"/>
  <c r="P9" i="30"/>
  <c r="Q9" i="30" s="1"/>
  <c r="O9" i="30"/>
  <c r="M9" i="30"/>
  <c r="H9" i="30"/>
  <c r="C9" i="30"/>
  <c r="AD8" i="30"/>
  <c r="J8" i="30" s="1"/>
  <c r="I8" i="30" s="1"/>
  <c r="AB8" i="30"/>
  <c r="Y8" i="30"/>
  <c r="X8" i="30"/>
  <c r="P8" i="30"/>
  <c r="O8" i="30"/>
  <c r="M8" i="30"/>
  <c r="K8" i="30"/>
  <c r="H8" i="30"/>
  <c r="C8" i="30"/>
  <c r="AD7" i="30"/>
  <c r="J7" i="30" s="1"/>
  <c r="I7" i="30" s="1"/>
  <c r="AB7" i="30"/>
  <c r="Y7" i="30"/>
  <c r="X7" i="30"/>
  <c r="P7" i="30"/>
  <c r="O7" i="30"/>
  <c r="Q7" i="30" s="1"/>
  <c r="M7" i="30"/>
  <c r="H7" i="30"/>
  <c r="C7" i="30"/>
  <c r="AB6" i="30"/>
  <c r="AD6" i="30" s="1"/>
  <c r="J6" i="30" s="1"/>
  <c r="Y6" i="30"/>
  <c r="X6" i="30"/>
  <c r="P6" i="30"/>
  <c r="O6" i="30"/>
  <c r="M6" i="30"/>
  <c r="H6" i="30"/>
  <c r="C6" i="30"/>
  <c r="AB5" i="30"/>
  <c r="AD5" i="30" s="1"/>
  <c r="J5" i="30" s="1"/>
  <c r="Y5" i="30"/>
  <c r="X5" i="30"/>
  <c r="P5" i="30"/>
  <c r="O5" i="30"/>
  <c r="M5" i="30"/>
  <c r="H5" i="30"/>
  <c r="C5" i="30"/>
  <c r="AB4" i="30"/>
  <c r="AD4" i="30" s="1"/>
  <c r="Y4" i="30"/>
  <c r="X4" i="30"/>
  <c r="Q4" i="30"/>
  <c r="P4" i="30"/>
  <c r="O4" i="30"/>
  <c r="M4" i="30"/>
  <c r="H4" i="30"/>
  <c r="C4" i="30"/>
  <c r="AG3" i="30"/>
  <c r="AF3" i="30"/>
  <c r="W3" i="30"/>
  <c r="V3" i="30"/>
  <c r="U3" i="30"/>
  <c r="T3" i="30"/>
  <c r="O3" i="30"/>
  <c r="G3" i="30"/>
  <c r="F3" i="30"/>
  <c r="D3" i="30"/>
  <c r="A2" i="30"/>
  <c r="A1" i="30"/>
  <c r="AB31" i="29"/>
  <c r="AD31" i="29" s="1"/>
  <c r="J31" i="29" s="1"/>
  <c r="Y31" i="29"/>
  <c r="X31" i="29"/>
  <c r="P31" i="29"/>
  <c r="O31" i="29"/>
  <c r="Q31" i="29" s="1"/>
  <c r="M31" i="29"/>
  <c r="H31" i="29"/>
  <c r="C31" i="29"/>
  <c r="AB30" i="29"/>
  <c r="AD30" i="29" s="1"/>
  <c r="J30" i="29" s="1"/>
  <c r="Y30" i="29"/>
  <c r="X30" i="29"/>
  <c r="P30" i="29"/>
  <c r="O30" i="29"/>
  <c r="Q30" i="29" s="1"/>
  <c r="M30" i="29"/>
  <c r="H30" i="29"/>
  <c r="C30" i="29"/>
  <c r="AB29" i="29"/>
  <c r="AD29" i="29" s="1"/>
  <c r="J29" i="29" s="1"/>
  <c r="K29" i="29" s="1"/>
  <c r="Y29" i="29"/>
  <c r="X29" i="29"/>
  <c r="Q29" i="29"/>
  <c r="P29" i="29"/>
  <c r="O29" i="29"/>
  <c r="M29" i="29"/>
  <c r="H29" i="29"/>
  <c r="C29" i="29"/>
  <c r="AD28" i="29"/>
  <c r="J28" i="29" s="1"/>
  <c r="AB28" i="29"/>
  <c r="Y28" i="29"/>
  <c r="X28" i="29"/>
  <c r="P28" i="29"/>
  <c r="O28" i="29"/>
  <c r="M28" i="29"/>
  <c r="K28" i="29"/>
  <c r="I28" i="29"/>
  <c r="H28" i="29"/>
  <c r="C28" i="29"/>
  <c r="AD27" i="29"/>
  <c r="J27" i="29" s="1"/>
  <c r="K27" i="29" s="1"/>
  <c r="AB27" i="29"/>
  <c r="Y27" i="29"/>
  <c r="X27" i="29"/>
  <c r="P27" i="29"/>
  <c r="Q27" i="29" s="1"/>
  <c r="O27" i="29"/>
  <c r="M27" i="29"/>
  <c r="I27" i="29"/>
  <c r="H27" i="29"/>
  <c r="C27" i="29"/>
  <c r="AB26" i="29"/>
  <c r="AD26" i="29" s="1"/>
  <c r="J26" i="29" s="1"/>
  <c r="I26" i="29" s="1"/>
  <c r="Y26" i="29"/>
  <c r="X26" i="29"/>
  <c r="P26" i="29"/>
  <c r="O26" i="29"/>
  <c r="Q26" i="29" s="1"/>
  <c r="M26" i="29"/>
  <c r="H26" i="29"/>
  <c r="C26" i="29"/>
  <c r="AB25" i="29"/>
  <c r="AD25" i="29" s="1"/>
  <c r="J25" i="29" s="1"/>
  <c r="Y25" i="29"/>
  <c r="X25" i="29"/>
  <c r="P25" i="29"/>
  <c r="O25" i="29"/>
  <c r="Q25" i="29" s="1"/>
  <c r="M25" i="29"/>
  <c r="H25" i="29"/>
  <c r="C25" i="29"/>
  <c r="AB24" i="29"/>
  <c r="AD24" i="29" s="1"/>
  <c r="J24" i="29" s="1"/>
  <c r="Y24" i="29"/>
  <c r="X24" i="29"/>
  <c r="Q24" i="29"/>
  <c r="P24" i="29"/>
  <c r="O24" i="29"/>
  <c r="M24" i="29"/>
  <c r="H24" i="29"/>
  <c r="C24" i="29"/>
  <c r="AB23" i="29"/>
  <c r="AD23" i="29" s="1"/>
  <c r="Y23" i="29"/>
  <c r="X23" i="29"/>
  <c r="P23" i="29"/>
  <c r="O23" i="29"/>
  <c r="M23" i="29"/>
  <c r="J23" i="29"/>
  <c r="H23" i="29"/>
  <c r="C23" i="29"/>
  <c r="AB22" i="29"/>
  <c r="AD22" i="29" s="1"/>
  <c r="J22" i="29" s="1"/>
  <c r="K22" i="29" s="1"/>
  <c r="Y22" i="29"/>
  <c r="X22" i="29"/>
  <c r="P22" i="29"/>
  <c r="O22" i="29"/>
  <c r="Q22" i="29" s="1"/>
  <c r="M22" i="29"/>
  <c r="H22" i="29"/>
  <c r="C22" i="29"/>
  <c r="AB21" i="29"/>
  <c r="AD21" i="29" s="1"/>
  <c r="Y21" i="29"/>
  <c r="X21" i="29"/>
  <c r="P21" i="29"/>
  <c r="O21" i="29"/>
  <c r="M21" i="29"/>
  <c r="J21" i="29"/>
  <c r="K21" i="29" s="1"/>
  <c r="H21" i="29"/>
  <c r="C21" i="29"/>
  <c r="AD20" i="29"/>
  <c r="J20" i="29" s="1"/>
  <c r="I20" i="29" s="1"/>
  <c r="AB20" i="29"/>
  <c r="Y20" i="29"/>
  <c r="X20" i="29"/>
  <c r="P20" i="29"/>
  <c r="Q20" i="29" s="1"/>
  <c r="O20" i="29"/>
  <c r="M20" i="29"/>
  <c r="K20" i="29"/>
  <c r="H20" i="29"/>
  <c r="C20" i="29"/>
  <c r="AB19" i="29"/>
  <c r="AD19" i="29" s="1"/>
  <c r="J19" i="29" s="1"/>
  <c r="Y19" i="29"/>
  <c r="X19" i="29"/>
  <c r="P19" i="29"/>
  <c r="Q19" i="29" s="1"/>
  <c r="O19" i="29"/>
  <c r="M19" i="29"/>
  <c r="H19" i="29"/>
  <c r="C19" i="29"/>
  <c r="AD18" i="29"/>
  <c r="J18" i="29" s="1"/>
  <c r="AB18" i="29"/>
  <c r="Y18" i="29"/>
  <c r="X18" i="29"/>
  <c r="P18" i="29"/>
  <c r="O18" i="29"/>
  <c r="M18" i="29"/>
  <c r="H18" i="29"/>
  <c r="C18" i="29"/>
  <c r="AB17" i="29"/>
  <c r="AD17" i="29" s="1"/>
  <c r="J17" i="29" s="1"/>
  <c r="Y17" i="29"/>
  <c r="X17" i="29"/>
  <c r="P17" i="29"/>
  <c r="O17" i="29"/>
  <c r="Q17" i="29" s="1"/>
  <c r="M17" i="29"/>
  <c r="H17" i="29"/>
  <c r="C17" i="29"/>
  <c r="AB16" i="29"/>
  <c r="AD16" i="29" s="1"/>
  <c r="J16" i="29" s="1"/>
  <c r="Y16" i="29"/>
  <c r="X16" i="29"/>
  <c r="P16" i="29"/>
  <c r="O16" i="29"/>
  <c r="Q16" i="29" s="1"/>
  <c r="M16" i="29"/>
  <c r="H16" i="29"/>
  <c r="C16" i="29"/>
  <c r="AB15" i="29"/>
  <c r="AD15" i="29" s="1"/>
  <c r="J15" i="29" s="1"/>
  <c r="Y15" i="29"/>
  <c r="X15" i="29"/>
  <c r="P15" i="29"/>
  <c r="O15" i="29"/>
  <c r="M15" i="29"/>
  <c r="H15" i="29"/>
  <c r="C15" i="29"/>
  <c r="AB14" i="29"/>
  <c r="AD14" i="29" s="1"/>
  <c r="J14" i="29" s="1"/>
  <c r="Y14" i="29"/>
  <c r="X14" i="29"/>
  <c r="P14" i="29"/>
  <c r="Q14" i="29" s="1"/>
  <c r="O14" i="29"/>
  <c r="M14" i="29"/>
  <c r="H14" i="29"/>
  <c r="C14" i="29"/>
  <c r="AD13" i="29"/>
  <c r="J13" i="29" s="1"/>
  <c r="I13" i="29" s="1"/>
  <c r="AB13" i="29"/>
  <c r="Y13" i="29"/>
  <c r="X13" i="29"/>
  <c r="P13" i="29"/>
  <c r="O13" i="29"/>
  <c r="M13" i="29"/>
  <c r="H13" i="29"/>
  <c r="C13" i="29"/>
  <c r="AB12" i="29"/>
  <c r="AD12" i="29" s="1"/>
  <c r="J12" i="29" s="1"/>
  <c r="Y12" i="29"/>
  <c r="X12" i="29"/>
  <c r="P12" i="29"/>
  <c r="Q12" i="29" s="1"/>
  <c r="O12" i="29"/>
  <c r="M12" i="29"/>
  <c r="H12" i="29"/>
  <c r="C12" i="29"/>
  <c r="AB11" i="29"/>
  <c r="AD11" i="29" s="1"/>
  <c r="J11" i="29" s="1"/>
  <c r="Y11" i="29"/>
  <c r="X11" i="29"/>
  <c r="P11" i="29"/>
  <c r="O11" i="29"/>
  <c r="Q11" i="29" s="1"/>
  <c r="M11" i="29"/>
  <c r="H11" i="29"/>
  <c r="C11" i="29"/>
  <c r="AB10" i="29"/>
  <c r="AD10" i="29" s="1"/>
  <c r="J10" i="29" s="1"/>
  <c r="Y10" i="29"/>
  <c r="X10" i="29"/>
  <c r="P10" i="29"/>
  <c r="O10" i="29"/>
  <c r="Q10" i="29" s="1"/>
  <c r="M10" i="29"/>
  <c r="H10" i="29"/>
  <c r="C10" i="29"/>
  <c r="AB9" i="29"/>
  <c r="AD9" i="29" s="1"/>
  <c r="J9" i="29" s="1"/>
  <c r="Y9" i="29"/>
  <c r="X9" i="29"/>
  <c r="P9" i="29"/>
  <c r="O9" i="29"/>
  <c r="Q9" i="29" s="1"/>
  <c r="M9" i="29"/>
  <c r="H9" i="29"/>
  <c r="C9" i="29"/>
  <c r="AB8" i="29"/>
  <c r="AD8" i="29" s="1"/>
  <c r="J8" i="29" s="1"/>
  <c r="Y8" i="29"/>
  <c r="X8" i="29"/>
  <c r="P8" i="29"/>
  <c r="O8" i="29"/>
  <c r="M8" i="29"/>
  <c r="H8" i="29"/>
  <c r="C8" i="29"/>
  <c r="AB7" i="29"/>
  <c r="AD7" i="29" s="1"/>
  <c r="J7" i="29" s="1"/>
  <c r="Y7" i="29"/>
  <c r="X7" i="29"/>
  <c r="Q7" i="29"/>
  <c r="P7" i="29"/>
  <c r="O7" i="29"/>
  <c r="M7" i="29"/>
  <c r="H7" i="29"/>
  <c r="C7" i="29"/>
  <c r="AB6" i="29"/>
  <c r="AD6" i="29" s="1"/>
  <c r="J6" i="29" s="1"/>
  <c r="Y6" i="29"/>
  <c r="X6" i="29"/>
  <c r="P6" i="29"/>
  <c r="Q6" i="29" s="1"/>
  <c r="O6" i="29"/>
  <c r="M6" i="29"/>
  <c r="H6" i="29"/>
  <c r="C6" i="29"/>
  <c r="AD5" i="29"/>
  <c r="J5" i="29" s="1"/>
  <c r="I5" i="29" s="1"/>
  <c r="AB5" i="29"/>
  <c r="Y5" i="29"/>
  <c r="X5" i="29"/>
  <c r="P5" i="29"/>
  <c r="O5" i="29"/>
  <c r="Q5" i="29" s="1"/>
  <c r="M5" i="29"/>
  <c r="H5" i="29"/>
  <c r="C5" i="29"/>
  <c r="AB4" i="29"/>
  <c r="AD4" i="29" s="1"/>
  <c r="Y4" i="29"/>
  <c r="X4" i="29"/>
  <c r="P4" i="29"/>
  <c r="O4" i="29"/>
  <c r="M4" i="29"/>
  <c r="H4" i="29"/>
  <c r="C4" i="29"/>
  <c r="AG3" i="29"/>
  <c r="AF3" i="29"/>
  <c r="W3" i="29"/>
  <c r="X3" i="29" s="1"/>
  <c r="V3" i="29"/>
  <c r="U3" i="29"/>
  <c r="T3" i="29"/>
  <c r="O3" i="29"/>
  <c r="G3" i="29"/>
  <c r="F3" i="29"/>
  <c r="D3" i="29"/>
  <c r="A2" i="29"/>
  <c r="A1" i="29"/>
  <c r="AD31" i="28"/>
  <c r="J31" i="28" s="1"/>
  <c r="I31" i="28" s="1"/>
  <c r="AB31" i="28"/>
  <c r="Y31" i="28"/>
  <c r="X31" i="28"/>
  <c r="P31" i="28"/>
  <c r="O31" i="28"/>
  <c r="M31" i="28"/>
  <c r="H31" i="28"/>
  <c r="C31" i="28"/>
  <c r="AB30" i="28"/>
  <c r="AD30" i="28" s="1"/>
  <c r="J30" i="28" s="1"/>
  <c r="Y30" i="28"/>
  <c r="X30" i="28"/>
  <c r="P30" i="28"/>
  <c r="Q30" i="28" s="1"/>
  <c r="O30" i="28"/>
  <c r="M30" i="28"/>
  <c r="H30" i="28"/>
  <c r="C30" i="28"/>
  <c r="AB29" i="28"/>
  <c r="AD29" i="28" s="1"/>
  <c r="J29" i="28" s="1"/>
  <c r="Y29" i="28"/>
  <c r="X29" i="28"/>
  <c r="P29" i="28"/>
  <c r="O29" i="28"/>
  <c r="Q29" i="28" s="1"/>
  <c r="M29" i="28"/>
  <c r="H29" i="28"/>
  <c r="C29" i="28"/>
  <c r="AB28" i="28"/>
  <c r="AD28" i="28" s="1"/>
  <c r="J28" i="28" s="1"/>
  <c r="Y28" i="28"/>
  <c r="X28" i="28"/>
  <c r="P28" i="28"/>
  <c r="O28" i="28"/>
  <c r="Q28" i="28" s="1"/>
  <c r="M28" i="28"/>
  <c r="H28" i="28"/>
  <c r="C28" i="28"/>
  <c r="AB27" i="28"/>
  <c r="AD27" i="28" s="1"/>
  <c r="J27" i="28" s="1"/>
  <c r="Y27" i="28"/>
  <c r="X27" i="28"/>
  <c r="Q27" i="28"/>
  <c r="P27" i="28"/>
  <c r="O27" i="28"/>
  <c r="M27" i="28"/>
  <c r="H27" i="28"/>
  <c r="C27" i="28"/>
  <c r="AB26" i="28"/>
  <c r="AD26" i="28" s="1"/>
  <c r="J26" i="28" s="1"/>
  <c r="Y26" i="28"/>
  <c r="X26" i="28"/>
  <c r="P26" i="28"/>
  <c r="O26" i="28"/>
  <c r="M26" i="28"/>
  <c r="H26" i="28"/>
  <c r="C26" i="28"/>
  <c r="AB25" i="28"/>
  <c r="AD25" i="28" s="1"/>
  <c r="J25" i="28" s="1"/>
  <c r="K25" i="28" s="1"/>
  <c r="Y25" i="28"/>
  <c r="X25" i="28"/>
  <c r="Q25" i="28"/>
  <c r="P25" i="28"/>
  <c r="O25" i="28"/>
  <c r="M25" i="28"/>
  <c r="I25" i="28"/>
  <c r="H25" i="28"/>
  <c r="C25" i="28"/>
  <c r="AB24" i="28"/>
  <c r="AD24" i="28" s="1"/>
  <c r="J24" i="28" s="1"/>
  <c r="Y24" i="28"/>
  <c r="X24" i="28"/>
  <c r="P24" i="28"/>
  <c r="O24" i="28"/>
  <c r="M24" i="28"/>
  <c r="H24" i="28"/>
  <c r="C24" i="28"/>
  <c r="AD23" i="28"/>
  <c r="J23" i="28" s="1"/>
  <c r="I23" i="28" s="1"/>
  <c r="AB23" i="28"/>
  <c r="Y23" i="28"/>
  <c r="X23" i="28"/>
  <c r="P23" i="28"/>
  <c r="O23" i="28"/>
  <c r="Q23" i="28" s="1"/>
  <c r="M23" i="28"/>
  <c r="H23" i="28"/>
  <c r="C23" i="28"/>
  <c r="AD22" i="28"/>
  <c r="J22" i="28" s="1"/>
  <c r="AB22" i="28"/>
  <c r="Y22" i="28"/>
  <c r="X22" i="28"/>
  <c r="P22" i="28"/>
  <c r="Q22" i="28" s="1"/>
  <c r="O22" i="28"/>
  <c r="M22" i="28"/>
  <c r="H22" i="28"/>
  <c r="C22" i="28"/>
  <c r="AB21" i="28"/>
  <c r="AD21" i="28" s="1"/>
  <c r="J21" i="28" s="1"/>
  <c r="Y21" i="28"/>
  <c r="X21" i="28"/>
  <c r="P21" i="28"/>
  <c r="O21" i="28"/>
  <c r="M21" i="28"/>
  <c r="H21" i="28"/>
  <c r="C21" i="28"/>
  <c r="AB20" i="28"/>
  <c r="AD20" i="28" s="1"/>
  <c r="Y20" i="28"/>
  <c r="X20" i="28"/>
  <c r="P20" i="28"/>
  <c r="O20" i="28"/>
  <c r="M20" i="28"/>
  <c r="J20" i="28"/>
  <c r="H20" i="28"/>
  <c r="C20" i="28"/>
  <c r="AB19" i="28"/>
  <c r="AD19" i="28" s="1"/>
  <c r="J19" i="28" s="1"/>
  <c r="Y19" i="28"/>
  <c r="X19" i="28"/>
  <c r="P19" i="28"/>
  <c r="O19" i="28"/>
  <c r="Q19" i="28" s="1"/>
  <c r="M19" i="28"/>
  <c r="H19" i="28"/>
  <c r="C19" i="28"/>
  <c r="AB18" i="28"/>
  <c r="AD18" i="28" s="1"/>
  <c r="J18" i="28" s="1"/>
  <c r="Y18" i="28"/>
  <c r="X18" i="28"/>
  <c r="P18" i="28"/>
  <c r="O18" i="28"/>
  <c r="M18" i="28"/>
  <c r="H18" i="28"/>
  <c r="C18" i="28"/>
  <c r="AB17" i="28"/>
  <c r="AD17" i="28" s="1"/>
  <c r="J17" i="28" s="1"/>
  <c r="K17" i="28" s="1"/>
  <c r="Y17" i="28"/>
  <c r="X17" i="28"/>
  <c r="Q17" i="28"/>
  <c r="P17" i="28"/>
  <c r="O17" i="28"/>
  <c r="M17" i="28"/>
  <c r="I17" i="28"/>
  <c r="H17" i="28"/>
  <c r="C17" i="28"/>
  <c r="AB16" i="28"/>
  <c r="AD16" i="28" s="1"/>
  <c r="J16" i="28" s="1"/>
  <c r="Y16" i="28"/>
  <c r="X16" i="28"/>
  <c r="P16" i="28"/>
  <c r="O16" i="28"/>
  <c r="M16" i="28"/>
  <c r="H16" i="28"/>
  <c r="C16" i="28"/>
  <c r="AB15" i="28"/>
  <c r="AD15" i="28" s="1"/>
  <c r="J15" i="28" s="1"/>
  <c r="I15" i="28" s="1"/>
  <c r="Y15" i="28"/>
  <c r="X15" i="28"/>
  <c r="P15" i="28"/>
  <c r="O15" i="28"/>
  <c r="Q15" i="28" s="1"/>
  <c r="M15" i="28"/>
  <c r="H15" i="28"/>
  <c r="C15" i="28"/>
  <c r="AD14" i="28"/>
  <c r="J14" i="28" s="1"/>
  <c r="AB14" i="28"/>
  <c r="Y14" i="28"/>
  <c r="X14" i="28"/>
  <c r="P14" i="28"/>
  <c r="O14" i="28"/>
  <c r="M14" i="28"/>
  <c r="H14" i="28"/>
  <c r="C14" i="28"/>
  <c r="AD13" i="28"/>
  <c r="J13" i="28" s="1"/>
  <c r="AB13" i="28"/>
  <c r="Y13" i="28"/>
  <c r="X13" i="28"/>
  <c r="P13" i="28"/>
  <c r="O13" i="28"/>
  <c r="M13" i="28"/>
  <c r="H13" i="28"/>
  <c r="C13" i="28"/>
  <c r="AB12" i="28"/>
  <c r="AD12" i="28" s="1"/>
  <c r="Y12" i="28"/>
  <c r="X12" i="28"/>
  <c r="P12" i="28"/>
  <c r="O12" i="28"/>
  <c r="M12" i="28"/>
  <c r="J12" i="28"/>
  <c r="H12" i="28"/>
  <c r="C12" i="28"/>
  <c r="AB11" i="28"/>
  <c r="AD11" i="28" s="1"/>
  <c r="J11" i="28" s="1"/>
  <c r="Y11" i="28"/>
  <c r="X11" i="28"/>
  <c r="P11" i="28"/>
  <c r="O11" i="28"/>
  <c r="Q11" i="28" s="1"/>
  <c r="M11" i="28"/>
  <c r="H11" i="28"/>
  <c r="C11" i="28"/>
  <c r="AB10" i="28"/>
  <c r="AD10" i="28" s="1"/>
  <c r="J10" i="28" s="1"/>
  <c r="Y10" i="28"/>
  <c r="X10" i="28"/>
  <c r="P10" i="28"/>
  <c r="O10" i="28"/>
  <c r="Q10" i="28" s="1"/>
  <c r="M10" i="28"/>
  <c r="H10" i="28"/>
  <c r="C10" i="28"/>
  <c r="AB9" i="28"/>
  <c r="AD9" i="28" s="1"/>
  <c r="J9" i="28" s="1"/>
  <c r="Y9" i="28"/>
  <c r="X9" i="28"/>
  <c r="P9" i="28"/>
  <c r="O9" i="28"/>
  <c r="Q9" i="28" s="1"/>
  <c r="M9" i="28"/>
  <c r="H9" i="28"/>
  <c r="C9" i="28"/>
  <c r="AB8" i="28"/>
  <c r="AD8" i="28" s="1"/>
  <c r="J8" i="28" s="1"/>
  <c r="Y8" i="28"/>
  <c r="X8" i="28"/>
  <c r="P8" i="28"/>
  <c r="Q8" i="28" s="1"/>
  <c r="O8" i="28"/>
  <c r="M8" i="28"/>
  <c r="H8" i="28"/>
  <c r="C8" i="28"/>
  <c r="AD7" i="28"/>
  <c r="J7" i="28" s="1"/>
  <c r="I7" i="28" s="1"/>
  <c r="AB7" i="28"/>
  <c r="Y7" i="28"/>
  <c r="X7" i="28"/>
  <c r="P7" i="28"/>
  <c r="O7" i="28"/>
  <c r="Q7" i="28" s="1"/>
  <c r="M7" i="28"/>
  <c r="H7" i="28"/>
  <c r="C7" i="28"/>
  <c r="AB6" i="28"/>
  <c r="AD6" i="28" s="1"/>
  <c r="J6" i="28" s="1"/>
  <c r="Y6" i="28"/>
  <c r="X6" i="28"/>
  <c r="P6" i="28"/>
  <c r="O6" i="28"/>
  <c r="M6" i="28"/>
  <c r="H6" i="28"/>
  <c r="C6" i="28"/>
  <c r="AD5" i="28"/>
  <c r="J5" i="28" s="1"/>
  <c r="AB5" i="28"/>
  <c r="Y5" i="28"/>
  <c r="X5" i="28"/>
  <c r="P5" i="28"/>
  <c r="O5" i="28"/>
  <c r="M5" i="28"/>
  <c r="H5" i="28"/>
  <c r="C5" i="28"/>
  <c r="AB4" i="28"/>
  <c r="AD4" i="28" s="1"/>
  <c r="J4" i="28" s="1"/>
  <c r="Y4" i="28"/>
  <c r="X4" i="28"/>
  <c r="P4" i="28"/>
  <c r="O4" i="28"/>
  <c r="M4" i="28"/>
  <c r="H4" i="28"/>
  <c r="C4" i="28"/>
  <c r="AG3" i="28"/>
  <c r="AF3" i="28"/>
  <c r="W3" i="28"/>
  <c r="V3" i="28"/>
  <c r="U3" i="28"/>
  <c r="T3" i="28"/>
  <c r="O3" i="28"/>
  <c r="G3" i="28"/>
  <c r="H3" i="28" s="1"/>
  <c r="F3" i="28"/>
  <c r="D3" i="28"/>
  <c r="A2" i="28"/>
  <c r="A1" i="28"/>
  <c r="AB31" i="27"/>
  <c r="AD31" i="27" s="1"/>
  <c r="J31" i="27" s="1"/>
  <c r="Y31" i="27"/>
  <c r="X31" i="27"/>
  <c r="P31" i="27"/>
  <c r="O31" i="27"/>
  <c r="M31" i="27"/>
  <c r="H31" i="27"/>
  <c r="C31" i="27"/>
  <c r="AB30" i="27"/>
  <c r="AD30" i="27" s="1"/>
  <c r="Y30" i="27"/>
  <c r="X30" i="27"/>
  <c r="P30" i="27"/>
  <c r="O30" i="27"/>
  <c r="M30" i="27"/>
  <c r="J30" i="27"/>
  <c r="H30" i="27"/>
  <c r="C30" i="27"/>
  <c r="AB29" i="27"/>
  <c r="AD29" i="27" s="1"/>
  <c r="J29" i="27" s="1"/>
  <c r="Y29" i="27"/>
  <c r="X29" i="27"/>
  <c r="P29" i="27"/>
  <c r="O29" i="27"/>
  <c r="Q29" i="27" s="1"/>
  <c r="M29" i="27"/>
  <c r="H29" i="27"/>
  <c r="C29" i="27"/>
  <c r="AB28" i="27"/>
  <c r="AD28" i="27" s="1"/>
  <c r="J28" i="27" s="1"/>
  <c r="Y28" i="27"/>
  <c r="X28" i="27"/>
  <c r="P28" i="27"/>
  <c r="O28" i="27"/>
  <c r="M28" i="27"/>
  <c r="H28" i="27"/>
  <c r="C28" i="27"/>
  <c r="AB27" i="27"/>
  <c r="AD27" i="27" s="1"/>
  <c r="J27" i="27" s="1"/>
  <c r="K27" i="27" s="1"/>
  <c r="Y27" i="27"/>
  <c r="X27" i="27"/>
  <c r="Q27" i="27"/>
  <c r="P27" i="27"/>
  <c r="O27" i="27"/>
  <c r="M27" i="27"/>
  <c r="H27" i="27"/>
  <c r="C27" i="27"/>
  <c r="AB26" i="27"/>
  <c r="AD26" i="27" s="1"/>
  <c r="J26" i="27" s="1"/>
  <c r="Y26" i="27"/>
  <c r="X26" i="27"/>
  <c r="P26" i="27"/>
  <c r="Q26" i="27" s="1"/>
  <c r="O26" i="27"/>
  <c r="M26" i="27"/>
  <c r="H26" i="27"/>
  <c r="C26" i="27"/>
  <c r="AD25" i="27"/>
  <c r="J25" i="27" s="1"/>
  <c r="AB25" i="27"/>
  <c r="Y25" i="27"/>
  <c r="X25" i="27"/>
  <c r="P25" i="27"/>
  <c r="O25" i="27"/>
  <c r="Q25" i="27" s="1"/>
  <c r="M25" i="27"/>
  <c r="H25" i="27"/>
  <c r="C25" i="27"/>
  <c r="AB24" i="27"/>
  <c r="AD24" i="27" s="1"/>
  <c r="J24" i="27" s="1"/>
  <c r="Y24" i="27"/>
  <c r="X24" i="27"/>
  <c r="P24" i="27"/>
  <c r="O24" i="27"/>
  <c r="M24" i="27"/>
  <c r="H24" i="27"/>
  <c r="C24" i="27"/>
  <c r="AD23" i="27"/>
  <c r="J23" i="27" s="1"/>
  <c r="AB23" i="27"/>
  <c r="Y23" i="27"/>
  <c r="X23" i="27"/>
  <c r="P23" i="27"/>
  <c r="O23" i="27"/>
  <c r="M23" i="27"/>
  <c r="H23" i="27"/>
  <c r="C23" i="27"/>
  <c r="AB22" i="27"/>
  <c r="AD22" i="27" s="1"/>
  <c r="J22" i="27" s="1"/>
  <c r="Y22" i="27"/>
  <c r="X22" i="27"/>
  <c r="P22" i="27"/>
  <c r="O22" i="27"/>
  <c r="M22" i="27"/>
  <c r="H22" i="27"/>
  <c r="C22" i="27"/>
  <c r="AB21" i="27"/>
  <c r="AD21" i="27" s="1"/>
  <c r="J21" i="27" s="1"/>
  <c r="Y21" i="27"/>
  <c r="X21" i="27"/>
  <c r="Q21" i="27"/>
  <c r="P21" i="27"/>
  <c r="O21" i="27"/>
  <c r="M21" i="27"/>
  <c r="H21" i="27"/>
  <c r="C21" i="27"/>
  <c r="AB20" i="27"/>
  <c r="AD20" i="27" s="1"/>
  <c r="J20" i="27" s="1"/>
  <c r="Y20" i="27"/>
  <c r="X20" i="27"/>
  <c r="P20" i="27"/>
  <c r="O20" i="27"/>
  <c r="M20" i="27"/>
  <c r="H20" i="27"/>
  <c r="C20" i="27"/>
  <c r="AB19" i="27"/>
  <c r="AD19" i="27" s="1"/>
  <c r="J19" i="27" s="1"/>
  <c r="K19" i="27" s="1"/>
  <c r="Y19" i="27"/>
  <c r="X19" i="27"/>
  <c r="P19" i="27"/>
  <c r="O19" i="27"/>
  <c r="Q19" i="27" s="1"/>
  <c r="M19" i="27"/>
  <c r="H19" i="27"/>
  <c r="C19" i="27"/>
  <c r="AB18" i="27"/>
  <c r="AD18" i="27" s="1"/>
  <c r="J18" i="27" s="1"/>
  <c r="Y18" i="27"/>
  <c r="X18" i="27"/>
  <c r="P18" i="27"/>
  <c r="O18" i="27"/>
  <c r="M18" i="27"/>
  <c r="H18" i="27"/>
  <c r="C18" i="27"/>
  <c r="AB17" i="27"/>
  <c r="AD17" i="27" s="1"/>
  <c r="J17" i="27" s="1"/>
  <c r="Y17" i="27"/>
  <c r="X17" i="27"/>
  <c r="P17" i="27"/>
  <c r="O17" i="27"/>
  <c r="M17" i="27"/>
  <c r="H17" i="27"/>
  <c r="C17" i="27"/>
  <c r="AD16" i="27"/>
  <c r="J16" i="27" s="1"/>
  <c r="AB16" i="27"/>
  <c r="Y16" i="27"/>
  <c r="X16" i="27"/>
  <c r="P16" i="27"/>
  <c r="Q16" i="27" s="1"/>
  <c r="O16" i="27"/>
  <c r="M16" i="27"/>
  <c r="H16" i="27"/>
  <c r="C16" i="27"/>
  <c r="AD15" i="27"/>
  <c r="J15" i="27" s="1"/>
  <c r="AB15" i="27"/>
  <c r="Y15" i="27"/>
  <c r="X15" i="27"/>
  <c r="P15" i="27"/>
  <c r="O15" i="27"/>
  <c r="Q15" i="27" s="1"/>
  <c r="M15" i="27"/>
  <c r="H15" i="27"/>
  <c r="C15" i="27"/>
  <c r="AB14" i="27"/>
  <c r="AD14" i="27" s="1"/>
  <c r="Y14" i="27"/>
  <c r="X14" i="27"/>
  <c r="P14" i="27"/>
  <c r="O14" i="27"/>
  <c r="Q14" i="27" s="1"/>
  <c r="M14" i="27"/>
  <c r="J14" i="27"/>
  <c r="H14" i="27"/>
  <c r="C14" i="27"/>
  <c r="AB13" i="27"/>
  <c r="AD13" i="27" s="1"/>
  <c r="J13" i="27" s="1"/>
  <c r="Y13" i="27"/>
  <c r="X13" i="27"/>
  <c r="P13" i="27"/>
  <c r="O13" i="27"/>
  <c r="Q13" i="27" s="1"/>
  <c r="M13" i="27"/>
  <c r="H13" i="27"/>
  <c r="C13" i="27"/>
  <c r="AB12" i="27"/>
  <c r="AD12" i="27" s="1"/>
  <c r="J12" i="27" s="1"/>
  <c r="Y12" i="27"/>
  <c r="X12" i="27"/>
  <c r="P12" i="27"/>
  <c r="O12" i="27"/>
  <c r="Q12" i="27" s="1"/>
  <c r="M12" i="27"/>
  <c r="H12" i="27"/>
  <c r="C12" i="27"/>
  <c r="AB11" i="27"/>
  <c r="AD11" i="27" s="1"/>
  <c r="J11" i="27" s="1"/>
  <c r="K11" i="27" s="1"/>
  <c r="Y11" i="27"/>
  <c r="X11" i="27"/>
  <c r="P11" i="27"/>
  <c r="Q11" i="27" s="1"/>
  <c r="O11" i="27"/>
  <c r="M11" i="27"/>
  <c r="H11" i="27"/>
  <c r="C11" i="27"/>
  <c r="AB10" i="27"/>
  <c r="AD10" i="27" s="1"/>
  <c r="J10" i="27" s="1"/>
  <c r="Y10" i="27"/>
  <c r="X10" i="27"/>
  <c r="P10" i="27"/>
  <c r="Q10" i="27" s="1"/>
  <c r="O10" i="27"/>
  <c r="M10" i="27"/>
  <c r="H10" i="27"/>
  <c r="C10" i="27"/>
  <c r="AB9" i="27"/>
  <c r="AD9" i="27" s="1"/>
  <c r="J9" i="27" s="1"/>
  <c r="Y9" i="27"/>
  <c r="X9" i="27"/>
  <c r="P9" i="27"/>
  <c r="O9" i="27"/>
  <c r="M9" i="27"/>
  <c r="H9" i="27"/>
  <c r="C9" i="27"/>
  <c r="AB8" i="27"/>
  <c r="AD8" i="27" s="1"/>
  <c r="J8" i="27" s="1"/>
  <c r="Y8" i="27"/>
  <c r="X8" i="27"/>
  <c r="P8" i="27"/>
  <c r="O8" i="27"/>
  <c r="M8" i="27"/>
  <c r="H8" i="27"/>
  <c r="C8" i="27"/>
  <c r="AD7" i="27"/>
  <c r="J7" i="27" s="1"/>
  <c r="AB7" i="27"/>
  <c r="Y7" i="27"/>
  <c r="X7" i="27"/>
  <c r="P7" i="27"/>
  <c r="O7" i="27"/>
  <c r="M7" i="27"/>
  <c r="H7" i="27"/>
  <c r="C7" i="27"/>
  <c r="AB6" i="27"/>
  <c r="AD6" i="27" s="1"/>
  <c r="J6" i="27" s="1"/>
  <c r="Y6" i="27"/>
  <c r="X6" i="27"/>
  <c r="P6" i="27"/>
  <c r="O6" i="27"/>
  <c r="M6" i="27"/>
  <c r="H6" i="27"/>
  <c r="C6" i="27"/>
  <c r="AB5" i="27"/>
  <c r="AD5" i="27" s="1"/>
  <c r="J5" i="27" s="1"/>
  <c r="Y5" i="27"/>
  <c r="X5" i="27"/>
  <c r="Q5" i="27"/>
  <c r="P5" i="27"/>
  <c r="O5" i="27"/>
  <c r="M5" i="27"/>
  <c r="H5" i="27"/>
  <c r="C5" i="27"/>
  <c r="AB4" i="27"/>
  <c r="AD4" i="27" s="1"/>
  <c r="J4" i="27" s="1"/>
  <c r="Y4" i="27"/>
  <c r="X4" i="27"/>
  <c r="P4" i="27"/>
  <c r="O4" i="27"/>
  <c r="Q4" i="27" s="1"/>
  <c r="M4" i="27"/>
  <c r="H4" i="27"/>
  <c r="C4" i="27"/>
  <c r="AG3" i="27"/>
  <c r="AF3" i="27"/>
  <c r="W3" i="27"/>
  <c r="V3" i="27"/>
  <c r="U3" i="27"/>
  <c r="T3" i="27"/>
  <c r="O3" i="27"/>
  <c r="G3" i="27"/>
  <c r="F3" i="27"/>
  <c r="D3" i="27"/>
  <c r="A2" i="27"/>
  <c r="A1" i="27"/>
  <c r="AB31" i="26"/>
  <c r="AD31" i="26" s="1"/>
  <c r="J31" i="26" s="1"/>
  <c r="Y31" i="26"/>
  <c r="X31" i="26"/>
  <c r="P31" i="26"/>
  <c r="O31" i="26"/>
  <c r="M31" i="26"/>
  <c r="H31" i="26"/>
  <c r="C31" i="26"/>
  <c r="AB30" i="26"/>
  <c r="AD30" i="26" s="1"/>
  <c r="J30" i="26" s="1"/>
  <c r="Y30" i="26"/>
  <c r="X30" i="26"/>
  <c r="P30" i="26"/>
  <c r="O30" i="26"/>
  <c r="M30" i="26"/>
  <c r="H30" i="26"/>
  <c r="C30" i="26"/>
  <c r="AB29" i="26"/>
  <c r="AD29" i="26" s="1"/>
  <c r="J29" i="26" s="1"/>
  <c r="K29" i="26" s="1"/>
  <c r="Y29" i="26"/>
  <c r="X29" i="26"/>
  <c r="Q29" i="26"/>
  <c r="P29" i="26"/>
  <c r="O29" i="26"/>
  <c r="M29" i="26"/>
  <c r="H29" i="26"/>
  <c r="C29" i="26"/>
  <c r="AB28" i="26"/>
  <c r="AD28" i="26" s="1"/>
  <c r="J28" i="26" s="1"/>
  <c r="Y28" i="26"/>
  <c r="X28" i="26"/>
  <c r="P28" i="26"/>
  <c r="Q28" i="26" s="1"/>
  <c r="O28" i="26"/>
  <c r="M28" i="26"/>
  <c r="H28" i="26"/>
  <c r="C28" i="26"/>
  <c r="AB27" i="26"/>
  <c r="AD27" i="26" s="1"/>
  <c r="J27" i="26" s="1"/>
  <c r="Y27" i="26"/>
  <c r="X27" i="26"/>
  <c r="P27" i="26"/>
  <c r="O27" i="26"/>
  <c r="Q27" i="26" s="1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D25" i="26"/>
  <c r="J25" i="26" s="1"/>
  <c r="AB25" i="26"/>
  <c r="Y25" i="26"/>
  <c r="X25" i="26"/>
  <c r="P25" i="26"/>
  <c r="O25" i="26"/>
  <c r="M25" i="26"/>
  <c r="H25" i="26"/>
  <c r="C25" i="26"/>
  <c r="AB24" i="26"/>
  <c r="AD24" i="26" s="1"/>
  <c r="J24" i="26" s="1"/>
  <c r="Y24" i="26"/>
  <c r="X24" i="26"/>
  <c r="P24" i="26"/>
  <c r="O24" i="26"/>
  <c r="M24" i="26"/>
  <c r="H24" i="26"/>
  <c r="C24" i="26"/>
  <c r="AB23" i="26"/>
  <c r="AD23" i="26" s="1"/>
  <c r="J23" i="26" s="1"/>
  <c r="Y23" i="26"/>
  <c r="X23" i="26"/>
  <c r="Q23" i="26"/>
  <c r="P23" i="26"/>
  <c r="O23" i="26"/>
  <c r="M23" i="26"/>
  <c r="H23" i="26"/>
  <c r="C23" i="26"/>
  <c r="AB22" i="26"/>
  <c r="AD22" i="26" s="1"/>
  <c r="J22" i="26" s="1"/>
  <c r="Y22" i="26"/>
  <c r="X22" i="26"/>
  <c r="P22" i="26"/>
  <c r="O22" i="26"/>
  <c r="Q22" i="26" s="1"/>
  <c r="M22" i="26"/>
  <c r="H22" i="26"/>
  <c r="C22" i="26"/>
  <c r="AB21" i="26"/>
  <c r="AD21" i="26" s="1"/>
  <c r="J21" i="26" s="1"/>
  <c r="Y21" i="26"/>
  <c r="X21" i="26"/>
  <c r="P21" i="26"/>
  <c r="O21" i="26"/>
  <c r="Q21" i="26" s="1"/>
  <c r="M21" i="26"/>
  <c r="H21" i="26"/>
  <c r="C21" i="26"/>
  <c r="AB20" i="26"/>
  <c r="AD20" i="26" s="1"/>
  <c r="J20" i="26" s="1"/>
  <c r="Y20" i="26"/>
  <c r="X20" i="26"/>
  <c r="P20" i="26"/>
  <c r="O20" i="26"/>
  <c r="Q20" i="26" s="1"/>
  <c r="M20" i="26"/>
  <c r="H20" i="26"/>
  <c r="C20" i="26"/>
  <c r="AD19" i="26"/>
  <c r="J19" i="26" s="1"/>
  <c r="I19" i="26" s="1"/>
  <c r="AB19" i="26"/>
  <c r="Y19" i="26"/>
  <c r="X19" i="26"/>
  <c r="P19" i="26"/>
  <c r="O19" i="26"/>
  <c r="M19" i="26"/>
  <c r="H19" i="26"/>
  <c r="C19" i="26"/>
  <c r="AB18" i="26"/>
  <c r="AD18" i="26" s="1"/>
  <c r="J18" i="26" s="1"/>
  <c r="Y18" i="26"/>
  <c r="X18" i="26"/>
  <c r="P18" i="26"/>
  <c r="O18" i="26"/>
  <c r="Q18" i="26" s="1"/>
  <c r="M18" i="26"/>
  <c r="H18" i="26"/>
  <c r="C18" i="26"/>
  <c r="AB17" i="26"/>
  <c r="AD17" i="26" s="1"/>
  <c r="J17" i="26" s="1"/>
  <c r="Y17" i="26"/>
  <c r="X17" i="26"/>
  <c r="P17" i="26"/>
  <c r="O17" i="26"/>
  <c r="M17" i="26"/>
  <c r="H17" i="26"/>
  <c r="C17" i="26"/>
  <c r="AD16" i="26"/>
  <c r="J16" i="26" s="1"/>
  <c r="AB16" i="26"/>
  <c r="Y16" i="26"/>
  <c r="X16" i="26"/>
  <c r="P16" i="26"/>
  <c r="O16" i="26"/>
  <c r="M16" i="26"/>
  <c r="H16" i="26"/>
  <c r="C16" i="26"/>
  <c r="AB15" i="26"/>
  <c r="AD15" i="26" s="1"/>
  <c r="J15" i="26" s="1"/>
  <c r="Y15" i="26"/>
  <c r="X15" i="26"/>
  <c r="P15" i="26"/>
  <c r="O15" i="26"/>
  <c r="Q15" i="26" s="1"/>
  <c r="M15" i="26"/>
  <c r="H15" i="26"/>
  <c r="C15" i="26"/>
  <c r="AB14" i="26"/>
  <c r="AD14" i="26" s="1"/>
  <c r="J14" i="26" s="1"/>
  <c r="Y14" i="26"/>
  <c r="X14" i="26"/>
  <c r="P14" i="26"/>
  <c r="O14" i="26"/>
  <c r="Q14" i="26" s="1"/>
  <c r="M14" i="26"/>
  <c r="H14" i="26"/>
  <c r="C14" i="26"/>
  <c r="AB13" i="26"/>
  <c r="AD13" i="26" s="1"/>
  <c r="J13" i="26" s="1"/>
  <c r="K13" i="26" s="1"/>
  <c r="Y13" i="26"/>
  <c r="X13" i="26"/>
  <c r="P13" i="26"/>
  <c r="O13" i="26"/>
  <c r="Q13" i="26" s="1"/>
  <c r="M13" i="26"/>
  <c r="H13" i="26"/>
  <c r="C13" i="26"/>
  <c r="AB12" i="26"/>
  <c r="AD12" i="26" s="1"/>
  <c r="J12" i="26" s="1"/>
  <c r="K12" i="26" s="1"/>
  <c r="Y12" i="26"/>
  <c r="X12" i="26"/>
  <c r="Q12" i="26"/>
  <c r="P12" i="26"/>
  <c r="O12" i="26"/>
  <c r="M12" i="26"/>
  <c r="I12" i="26"/>
  <c r="H12" i="26"/>
  <c r="C12" i="26"/>
  <c r="AB11" i="26"/>
  <c r="AD11" i="26" s="1"/>
  <c r="J11" i="26" s="1"/>
  <c r="Y11" i="26"/>
  <c r="X11" i="26"/>
  <c r="P11" i="26"/>
  <c r="O11" i="26"/>
  <c r="M11" i="26"/>
  <c r="H11" i="26"/>
  <c r="C11" i="26"/>
  <c r="AB10" i="26"/>
  <c r="AD10" i="26" s="1"/>
  <c r="J10" i="26" s="1"/>
  <c r="Y10" i="26"/>
  <c r="X10" i="26"/>
  <c r="P10" i="26"/>
  <c r="O10" i="26"/>
  <c r="M10" i="26"/>
  <c r="H10" i="26"/>
  <c r="C10" i="26"/>
  <c r="AD9" i="26"/>
  <c r="J9" i="26" s="1"/>
  <c r="I9" i="26" s="1"/>
  <c r="AB9" i="26"/>
  <c r="Y9" i="26"/>
  <c r="X9" i="26"/>
  <c r="P9" i="26"/>
  <c r="O9" i="26"/>
  <c r="M9" i="26"/>
  <c r="K9" i="26"/>
  <c r="H9" i="26"/>
  <c r="C9" i="26"/>
  <c r="AB8" i="26"/>
  <c r="AD8" i="26" s="1"/>
  <c r="J8" i="26" s="1"/>
  <c r="Y8" i="26"/>
  <c r="X8" i="26"/>
  <c r="P8" i="26"/>
  <c r="O8" i="26"/>
  <c r="Q8" i="26" s="1"/>
  <c r="M8" i="26"/>
  <c r="H8" i="26"/>
  <c r="C8" i="26"/>
  <c r="AB7" i="26"/>
  <c r="AD7" i="26" s="1"/>
  <c r="J7" i="26" s="1"/>
  <c r="Y7" i="26"/>
  <c r="X7" i="26"/>
  <c r="P7" i="26"/>
  <c r="O7" i="26"/>
  <c r="Q7" i="26" s="1"/>
  <c r="M7" i="26"/>
  <c r="H7" i="26"/>
  <c r="C7" i="26"/>
  <c r="AB6" i="26"/>
  <c r="AD6" i="26" s="1"/>
  <c r="J6" i="26" s="1"/>
  <c r="Y6" i="26"/>
  <c r="X6" i="26"/>
  <c r="P6" i="26"/>
  <c r="O6" i="26"/>
  <c r="Q6" i="26" s="1"/>
  <c r="M6" i="26"/>
  <c r="H6" i="26"/>
  <c r="C6" i="26"/>
  <c r="AD5" i="26"/>
  <c r="J5" i="26" s="1"/>
  <c r="AB5" i="26"/>
  <c r="Y5" i="26"/>
  <c r="X5" i="26"/>
  <c r="Q5" i="26"/>
  <c r="P5" i="26"/>
  <c r="O5" i="26"/>
  <c r="M5" i="26"/>
  <c r="H5" i="26"/>
  <c r="C5" i="26"/>
  <c r="AB4" i="26"/>
  <c r="AD4" i="26" s="1"/>
  <c r="J4" i="26" s="1"/>
  <c r="K4" i="26" s="1"/>
  <c r="Y4" i="26"/>
  <c r="X4" i="26"/>
  <c r="Q4" i="26"/>
  <c r="P4" i="26"/>
  <c r="O4" i="26"/>
  <c r="M4" i="26"/>
  <c r="I4" i="26"/>
  <c r="H4" i="26"/>
  <c r="C4" i="26"/>
  <c r="AG3" i="26"/>
  <c r="AF3" i="26"/>
  <c r="W3" i="26"/>
  <c r="V3" i="26"/>
  <c r="U3" i="26"/>
  <c r="T3" i="26"/>
  <c r="O3" i="26"/>
  <c r="G3" i="26"/>
  <c r="F3" i="26"/>
  <c r="D3" i="26"/>
  <c r="A1" i="26"/>
  <c r="AD31" i="25"/>
  <c r="J31" i="25" s="1"/>
  <c r="AB31" i="25"/>
  <c r="Y31" i="25"/>
  <c r="X31" i="25"/>
  <c r="P31" i="25"/>
  <c r="O31" i="25"/>
  <c r="M31" i="25"/>
  <c r="H31" i="25"/>
  <c r="C31" i="25"/>
  <c r="AD30" i="25"/>
  <c r="J30" i="25" s="1"/>
  <c r="I30" i="25" s="1"/>
  <c r="AB30" i="25"/>
  <c r="Y30" i="25"/>
  <c r="X30" i="25"/>
  <c r="P30" i="25"/>
  <c r="O30" i="25"/>
  <c r="M30" i="25"/>
  <c r="H30" i="25"/>
  <c r="C30" i="25"/>
  <c r="AD29" i="25"/>
  <c r="AB29" i="25"/>
  <c r="Y29" i="25"/>
  <c r="X29" i="25"/>
  <c r="P29" i="25"/>
  <c r="O29" i="25"/>
  <c r="Q29" i="25" s="1"/>
  <c r="M29" i="25"/>
  <c r="K29" i="25"/>
  <c r="J29" i="25"/>
  <c r="I29" i="25" s="1"/>
  <c r="H29" i="25"/>
  <c r="C29" i="25"/>
  <c r="AB28" i="25"/>
  <c r="AD28" i="25" s="1"/>
  <c r="J28" i="25" s="1"/>
  <c r="K28" i="25" s="1"/>
  <c r="Y28" i="25"/>
  <c r="X28" i="25"/>
  <c r="Q28" i="25"/>
  <c r="P28" i="25"/>
  <c r="O28" i="25"/>
  <c r="M28" i="25"/>
  <c r="H28" i="25"/>
  <c r="C28" i="25"/>
  <c r="AB27" i="25"/>
  <c r="AD27" i="25" s="1"/>
  <c r="J27" i="25" s="1"/>
  <c r="Y27" i="25"/>
  <c r="X27" i="25"/>
  <c r="P27" i="25"/>
  <c r="O27" i="25"/>
  <c r="M27" i="25"/>
  <c r="H27" i="25"/>
  <c r="C27" i="25"/>
  <c r="AB26" i="25"/>
  <c r="AD26" i="25" s="1"/>
  <c r="J26" i="25" s="1"/>
  <c r="Y26" i="25"/>
  <c r="X26" i="25"/>
  <c r="P26" i="25"/>
  <c r="O26" i="25"/>
  <c r="Q26" i="25" s="1"/>
  <c r="M26" i="25"/>
  <c r="H26" i="25"/>
  <c r="C26" i="25"/>
  <c r="AB25" i="25"/>
  <c r="AD25" i="25" s="1"/>
  <c r="J25" i="25" s="1"/>
  <c r="Y25" i="25"/>
  <c r="X25" i="25"/>
  <c r="P25" i="25"/>
  <c r="O25" i="25"/>
  <c r="M25" i="25"/>
  <c r="H25" i="25"/>
  <c r="C25" i="25"/>
  <c r="AD24" i="25"/>
  <c r="J24" i="25" s="1"/>
  <c r="I24" i="25" s="1"/>
  <c r="AB24" i="25"/>
  <c r="Y24" i="25"/>
  <c r="X24" i="25"/>
  <c r="Q24" i="25"/>
  <c r="P24" i="25"/>
  <c r="O24" i="25"/>
  <c r="M24" i="25"/>
  <c r="K24" i="25"/>
  <c r="H24" i="25"/>
  <c r="C24" i="25"/>
  <c r="AB23" i="25"/>
  <c r="AD23" i="25" s="1"/>
  <c r="J23" i="25" s="1"/>
  <c r="Y23" i="25"/>
  <c r="X23" i="25"/>
  <c r="P23" i="25"/>
  <c r="Q23" i="25" s="1"/>
  <c r="O23" i="25"/>
  <c r="M23" i="25"/>
  <c r="H23" i="25"/>
  <c r="C23" i="25"/>
  <c r="AD22" i="25"/>
  <c r="J22" i="25" s="1"/>
  <c r="I22" i="25" s="1"/>
  <c r="AB22" i="25"/>
  <c r="Y22" i="25"/>
  <c r="X22" i="25"/>
  <c r="Q22" i="25"/>
  <c r="P22" i="25"/>
  <c r="O22" i="25"/>
  <c r="M22" i="25"/>
  <c r="K22" i="25"/>
  <c r="H22" i="25"/>
  <c r="C22" i="25"/>
  <c r="AD21" i="25"/>
  <c r="J21" i="25" s="1"/>
  <c r="AB21" i="25"/>
  <c r="Y21" i="25"/>
  <c r="X21" i="25"/>
  <c r="P21" i="25"/>
  <c r="O21" i="25"/>
  <c r="M21" i="25"/>
  <c r="H21" i="25"/>
  <c r="C21" i="25"/>
  <c r="AD20" i="25"/>
  <c r="J20" i="25" s="1"/>
  <c r="AB20" i="25"/>
  <c r="Y20" i="25"/>
  <c r="X20" i="25"/>
  <c r="P20" i="25"/>
  <c r="Q20" i="25" s="1"/>
  <c r="O20" i="25"/>
  <c r="M20" i="25"/>
  <c r="H20" i="25"/>
  <c r="C20" i="25"/>
  <c r="AD19" i="25"/>
  <c r="J19" i="25" s="1"/>
  <c r="AB19" i="25"/>
  <c r="Y19" i="25"/>
  <c r="X19" i="25"/>
  <c r="P19" i="25"/>
  <c r="O19" i="25"/>
  <c r="Q19" i="25" s="1"/>
  <c r="M19" i="25"/>
  <c r="H19" i="25"/>
  <c r="C19" i="25"/>
  <c r="AB18" i="25"/>
  <c r="AD18" i="25" s="1"/>
  <c r="J18" i="25" s="1"/>
  <c r="Y18" i="25"/>
  <c r="X18" i="25"/>
  <c r="P18" i="25"/>
  <c r="O18" i="25"/>
  <c r="M18" i="25"/>
  <c r="H18" i="25"/>
  <c r="C18" i="25"/>
  <c r="AB17" i="25"/>
  <c r="AD17" i="25" s="1"/>
  <c r="J17" i="25" s="1"/>
  <c r="Y17" i="25"/>
  <c r="X17" i="25"/>
  <c r="P17" i="25"/>
  <c r="O17" i="25"/>
  <c r="Q17" i="25" s="1"/>
  <c r="M17" i="25"/>
  <c r="H17" i="25"/>
  <c r="C17" i="25"/>
  <c r="AB16" i="25"/>
  <c r="AD16" i="25" s="1"/>
  <c r="J16" i="25" s="1"/>
  <c r="Y16" i="25"/>
  <c r="X16" i="25"/>
  <c r="P16" i="25"/>
  <c r="O16" i="25"/>
  <c r="Q16" i="25" s="1"/>
  <c r="M16" i="25"/>
  <c r="H16" i="25"/>
  <c r="C16" i="25"/>
  <c r="AB15" i="25"/>
  <c r="AD15" i="25" s="1"/>
  <c r="J15" i="25" s="1"/>
  <c r="Y15" i="25"/>
  <c r="X15" i="25"/>
  <c r="P15" i="25"/>
  <c r="O15" i="25"/>
  <c r="Q15" i="25" s="1"/>
  <c r="M15" i="25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D13" i="25"/>
  <c r="J13" i="25" s="1"/>
  <c r="K13" i="25" s="1"/>
  <c r="AB13" i="25"/>
  <c r="Y13" i="25"/>
  <c r="X13" i="25"/>
  <c r="Q13" i="25"/>
  <c r="P13" i="25"/>
  <c r="O13" i="25"/>
  <c r="M13" i="25"/>
  <c r="I13" i="25"/>
  <c r="H13" i="25"/>
  <c r="C13" i="25"/>
  <c r="AB12" i="25"/>
  <c r="AD12" i="25" s="1"/>
  <c r="J12" i="25" s="1"/>
  <c r="Y12" i="25"/>
  <c r="X12" i="25"/>
  <c r="P12" i="25"/>
  <c r="O12" i="25"/>
  <c r="M12" i="25"/>
  <c r="H12" i="25"/>
  <c r="C12" i="25"/>
  <c r="AB11" i="25"/>
  <c r="AD11" i="25" s="1"/>
  <c r="J11" i="25" s="1"/>
  <c r="Y11" i="25"/>
  <c r="X11" i="25"/>
  <c r="P11" i="25"/>
  <c r="O11" i="25"/>
  <c r="M11" i="25"/>
  <c r="H11" i="25"/>
  <c r="C11" i="25"/>
  <c r="AB10" i="25"/>
  <c r="AD10" i="25" s="1"/>
  <c r="J10" i="25" s="1"/>
  <c r="Y10" i="25"/>
  <c r="X10" i="25"/>
  <c r="P10" i="25"/>
  <c r="Q10" i="25" s="1"/>
  <c r="O10" i="25"/>
  <c r="M10" i="25"/>
  <c r="H10" i="25"/>
  <c r="C10" i="25"/>
  <c r="AB9" i="25"/>
  <c r="AD9" i="25" s="1"/>
  <c r="J9" i="25" s="1"/>
  <c r="Y9" i="25"/>
  <c r="X9" i="25"/>
  <c r="P9" i="25"/>
  <c r="O9" i="25"/>
  <c r="Q9" i="25" s="1"/>
  <c r="M9" i="25"/>
  <c r="H9" i="25"/>
  <c r="C9" i="25"/>
  <c r="AB8" i="25"/>
  <c r="AD8" i="25" s="1"/>
  <c r="J8" i="25" s="1"/>
  <c r="Y8" i="25"/>
  <c r="X8" i="25"/>
  <c r="P8" i="25"/>
  <c r="O8" i="25"/>
  <c r="Q8" i="25" s="1"/>
  <c r="M8" i="25"/>
  <c r="H8" i="25"/>
  <c r="C8" i="25"/>
  <c r="AD7" i="25"/>
  <c r="J7" i="25" s="1"/>
  <c r="AB7" i="25"/>
  <c r="Y7" i="25"/>
  <c r="X7" i="25"/>
  <c r="P7" i="25"/>
  <c r="Q7" i="25" s="1"/>
  <c r="O7" i="25"/>
  <c r="M7" i="25"/>
  <c r="H7" i="25"/>
  <c r="C7" i="25"/>
  <c r="AB6" i="25"/>
  <c r="AD6" i="25" s="1"/>
  <c r="J6" i="25" s="1"/>
  <c r="Y6" i="25"/>
  <c r="X6" i="25"/>
  <c r="P6" i="25"/>
  <c r="O6" i="25"/>
  <c r="M6" i="25"/>
  <c r="H6" i="25"/>
  <c r="C6" i="25"/>
  <c r="AB5" i="25"/>
  <c r="AD5" i="25" s="1"/>
  <c r="Y5" i="25"/>
  <c r="X5" i="25"/>
  <c r="P5" i="25"/>
  <c r="O5" i="25"/>
  <c r="Q5" i="25" s="1"/>
  <c r="M5" i="25"/>
  <c r="H5" i="25"/>
  <c r="C5" i="25"/>
  <c r="AB4" i="25"/>
  <c r="AD4" i="25" s="1"/>
  <c r="J4" i="25" s="1"/>
  <c r="Y4" i="25"/>
  <c r="X4" i="25"/>
  <c r="P4" i="25"/>
  <c r="Q4" i="25" s="1"/>
  <c r="O4" i="25"/>
  <c r="M4" i="25"/>
  <c r="H4" i="25"/>
  <c r="C4" i="25"/>
  <c r="AG3" i="25"/>
  <c r="AF3" i="25"/>
  <c r="W3" i="25"/>
  <c r="V3" i="25"/>
  <c r="U3" i="25"/>
  <c r="T3" i="25"/>
  <c r="O3" i="25"/>
  <c r="G3" i="25"/>
  <c r="F3" i="25"/>
  <c r="D3" i="25"/>
  <c r="A2" i="25"/>
  <c r="A1" i="25"/>
  <c r="AB31" i="24"/>
  <c r="AD31" i="24" s="1"/>
  <c r="J31" i="24" s="1"/>
  <c r="I31" i="24" s="1"/>
  <c r="Y31" i="24"/>
  <c r="X31" i="24"/>
  <c r="Q31" i="24"/>
  <c r="P31" i="24"/>
  <c r="O31" i="24"/>
  <c r="M31" i="24"/>
  <c r="H31" i="24"/>
  <c r="C31" i="24"/>
  <c r="AB30" i="24"/>
  <c r="AD30" i="24" s="1"/>
  <c r="J30" i="24" s="1"/>
  <c r="Y30" i="24"/>
  <c r="X30" i="24"/>
  <c r="P30" i="24"/>
  <c r="O30" i="24"/>
  <c r="M30" i="24"/>
  <c r="H30" i="24"/>
  <c r="C30" i="24"/>
  <c r="AB29" i="24"/>
  <c r="AD29" i="24" s="1"/>
  <c r="J29" i="24" s="1"/>
  <c r="Y29" i="24"/>
  <c r="X29" i="24"/>
  <c r="P29" i="24"/>
  <c r="O29" i="24"/>
  <c r="Q29" i="24" s="1"/>
  <c r="M29" i="24"/>
  <c r="H29" i="24"/>
  <c r="C29" i="24"/>
  <c r="AB28" i="24"/>
  <c r="AD28" i="24" s="1"/>
  <c r="J28" i="24" s="1"/>
  <c r="Y28" i="24"/>
  <c r="X28" i="24"/>
  <c r="P28" i="24"/>
  <c r="Q28" i="24" s="1"/>
  <c r="O28" i="24"/>
  <c r="M28" i="24"/>
  <c r="H28" i="24"/>
  <c r="C28" i="24"/>
  <c r="AD27" i="24"/>
  <c r="J27" i="24" s="1"/>
  <c r="AB27" i="24"/>
  <c r="Y27" i="24"/>
  <c r="X27" i="24"/>
  <c r="P27" i="24"/>
  <c r="O27" i="24"/>
  <c r="M27" i="24"/>
  <c r="H27" i="24"/>
  <c r="C27" i="24"/>
  <c r="AB26" i="24"/>
  <c r="AD26" i="24" s="1"/>
  <c r="J26" i="24" s="1"/>
  <c r="Y26" i="24"/>
  <c r="X26" i="24"/>
  <c r="Q26" i="24"/>
  <c r="P26" i="24"/>
  <c r="O26" i="24"/>
  <c r="M26" i="24"/>
  <c r="H26" i="24"/>
  <c r="C26" i="24"/>
  <c r="AB25" i="24"/>
  <c r="AD25" i="24" s="1"/>
  <c r="J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Y24" i="24"/>
  <c r="X24" i="24"/>
  <c r="P24" i="24"/>
  <c r="O24" i="24"/>
  <c r="Q24" i="24" s="1"/>
  <c r="M24" i="24"/>
  <c r="H24" i="24"/>
  <c r="C24" i="24"/>
  <c r="AD23" i="24"/>
  <c r="J23" i="24" s="1"/>
  <c r="K23" i="24" s="1"/>
  <c r="AB23" i="24"/>
  <c r="Y23" i="24"/>
  <c r="X23" i="24"/>
  <c r="P23" i="24"/>
  <c r="Q23" i="24" s="1"/>
  <c r="O23" i="24"/>
  <c r="M23" i="24"/>
  <c r="I23" i="24"/>
  <c r="H23" i="24"/>
  <c r="C23" i="24"/>
  <c r="AB22" i="24"/>
  <c r="AD22" i="24" s="1"/>
  <c r="J22" i="24" s="1"/>
  <c r="Y22" i="24"/>
  <c r="X22" i="24"/>
  <c r="P22" i="24"/>
  <c r="O22" i="24"/>
  <c r="M22" i="24"/>
  <c r="H22" i="24"/>
  <c r="C22" i="24"/>
  <c r="AB21" i="24"/>
  <c r="AD21" i="24" s="1"/>
  <c r="J21" i="24" s="1"/>
  <c r="I21" i="24" s="1"/>
  <c r="Y21" i="24"/>
  <c r="X21" i="24"/>
  <c r="P21" i="24"/>
  <c r="O21" i="24"/>
  <c r="M21" i="24"/>
  <c r="H21" i="24"/>
  <c r="C21" i="24"/>
  <c r="AB20" i="24"/>
  <c r="AD20" i="24" s="1"/>
  <c r="J20" i="24" s="1"/>
  <c r="Y20" i="24"/>
  <c r="X20" i="24"/>
  <c r="P20" i="24"/>
  <c r="Q20" i="24" s="1"/>
  <c r="O20" i="24"/>
  <c r="M20" i="24"/>
  <c r="H20" i="24"/>
  <c r="C20" i="24"/>
  <c r="AD19" i="24"/>
  <c r="J19" i="24" s="1"/>
  <c r="AB19" i="24"/>
  <c r="Y19" i="24"/>
  <c r="X19" i="24"/>
  <c r="P19" i="24"/>
  <c r="O19" i="24"/>
  <c r="M19" i="24"/>
  <c r="H19" i="24"/>
  <c r="C19" i="24"/>
  <c r="AB18" i="24"/>
  <c r="AD18" i="24" s="1"/>
  <c r="Y18" i="24"/>
  <c r="X18" i="24"/>
  <c r="Q18" i="24"/>
  <c r="P18" i="24"/>
  <c r="O18" i="24"/>
  <c r="M18" i="24"/>
  <c r="J18" i="24"/>
  <c r="H18" i="24"/>
  <c r="C18" i="24"/>
  <c r="AB17" i="24"/>
  <c r="AD17" i="24" s="1"/>
  <c r="J17" i="24" s="1"/>
  <c r="Y17" i="24"/>
  <c r="X17" i="24"/>
  <c r="P17" i="24"/>
  <c r="O17" i="24"/>
  <c r="M17" i="24"/>
  <c r="H17" i="24"/>
  <c r="C17" i="24"/>
  <c r="AB16" i="24"/>
  <c r="AD16" i="24" s="1"/>
  <c r="J16" i="24" s="1"/>
  <c r="Y16" i="24"/>
  <c r="X16" i="24"/>
  <c r="P16" i="24"/>
  <c r="O16" i="24"/>
  <c r="M16" i="24"/>
  <c r="H16" i="24"/>
  <c r="C16" i="24"/>
  <c r="AD15" i="24"/>
  <c r="J15" i="24" s="1"/>
  <c r="K15" i="24" s="1"/>
  <c r="AB15" i="24"/>
  <c r="Y15" i="24"/>
  <c r="X15" i="24"/>
  <c r="Q15" i="24"/>
  <c r="P15" i="24"/>
  <c r="O15" i="24"/>
  <c r="M15" i="24"/>
  <c r="I15" i="24"/>
  <c r="H15" i="24"/>
  <c r="C15" i="24"/>
  <c r="AD14" i="24"/>
  <c r="J14" i="24" s="1"/>
  <c r="AB14" i="24"/>
  <c r="Y14" i="24"/>
  <c r="X14" i="24"/>
  <c r="P14" i="24"/>
  <c r="Q14" i="24" s="1"/>
  <c r="O14" i="24"/>
  <c r="M14" i="24"/>
  <c r="H14" i="24"/>
  <c r="C14" i="24"/>
  <c r="AD13" i="24"/>
  <c r="J13" i="24" s="1"/>
  <c r="AB13" i="24"/>
  <c r="Y13" i="24"/>
  <c r="X13" i="24"/>
  <c r="P13" i="24"/>
  <c r="O13" i="24"/>
  <c r="M13" i="24"/>
  <c r="H13" i="24"/>
  <c r="C13" i="24"/>
  <c r="AB12" i="24"/>
  <c r="AD12" i="24" s="1"/>
  <c r="J12" i="24" s="1"/>
  <c r="Y12" i="24"/>
  <c r="X12" i="24"/>
  <c r="P12" i="24"/>
  <c r="Q12" i="24" s="1"/>
  <c r="O12" i="24"/>
  <c r="M12" i="24"/>
  <c r="H12" i="24"/>
  <c r="C12" i="24"/>
  <c r="AB11" i="24"/>
  <c r="AD11" i="24" s="1"/>
  <c r="J11" i="24" s="1"/>
  <c r="Y11" i="24"/>
  <c r="X11" i="24"/>
  <c r="P11" i="24"/>
  <c r="O11" i="24"/>
  <c r="M11" i="24"/>
  <c r="H11" i="24"/>
  <c r="C11" i="24"/>
  <c r="AB10" i="24"/>
  <c r="AD10" i="24" s="1"/>
  <c r="J10" i="24" s="1"/>
  <c r="Y10" i="24"/>
  <c r="X10" i="24"/>
  <c r="P10" i="24"/>
  <c r="O10" i="24"/>
  <c r="Q10" i="24" s="1"/>
  <c r="M10" i="24"/>
  <c r="H10" i="24"/>
  <c r="C10" i="24"/>
  <c r="AB9" i="24"/>
  <c r="AD9" i="24" s="1"/>
  <c r="J9" i="24" s="1"/>
  <c r="Y9" i="24"/>
  <c r="X9" i="24"/>
  <c r="Q9" i="24"/>
  <c r="P9" i="24"/>
  <c r="O9" i="24"/>
  <c r="M9" i="24"/>
  <c r="H9" i="24"/>
  <c r="C9" i="24"/>
  <c r="AB8" i="24"/>
  <c r="AD8" i="24" s="1"/>
  <c r="J8" i="24" s="1"/>
  <c r="Y8" i="24"/>
  <c r="X8" i="24"/>
  <c r="P8" i="24"/>
  <c r="O8" i="24"/>
  <c r="M8" i="24"/>
  <c r="H8" i="24"/>
  <c r="C8" i="24"/>
  <c r="AD7" i="24"/>
  <c r="J7" i="24" s="1"/>
  <c r="K7" i="24" s="1"/>
  <c r="AB7" i="24"/>
  <c r="Y7" i="24"/>
  <c r="X7" i="24"/>
  <c r="P7" i="24"/>
  <c r="O7" i="24"/>
  <c r="Q7" i="24" s="1"/>
  <c r="M7" i="24"/>
  <c r="I7" i="24"/>
  <c r="H7" i="24"/>
  <c r="C7" i="24"/>
  <c r="AD6" i="24"/>
  <c r="J6" i="24" s="1"/>
  <c r="AB6" i="24"/>
  <c r="Y6" i="24"/>
  <c r="X6" i="24"/>
  <c r="P6" i="24"/>
  <c r="Q6" i="24" s="1"/>
  <c r="O6" i="24"/>
  <c r="M6" i="24"/>
  <c r="H6" i="24"/>
  <c r="C6" i="24"/>
  <c r="AB5" i="24"/>
  <c r="AD5" i="24" s="1"/>
  <c r="J5" i="24" s="1"/>
  <c r="I5" i="24" s="1"/>
  <c r="Y5" i="24"/>
  <c r="X5" i="24"/>
  <c r="P5" i="24"/>
  <c r="O5" i="24"/>
  <c r="M5" i="24"/>
  <c r="H5" i="24"/>
  <c r="C5" i="24"/>
  <c r="AB4" i="24"/>
  <c r="AD4" i="24" s="1"/>
  <c r="Y4" i="24"/>
  <c r="X4" i="24"/>
  <c r="P4" i="24"/>
  <c r="Q4" i="24" s="1"/>
  <c r="O4" i="24"/>
  <c r="M4" i="24"/>
  <c r="H4" i="24"/>
  <c r="C4" i="24"/>
  <c r="AG3" i="24"/>
  <c r="AF3" i="24"/>
  <c r="W3" i="24"/>
  <c r="V3" i="24"/>
  <c r="U3" i="24"/>
  <c r="T3" i="24"/>
  <c r="O3" i="24"/>
  <c r="G3" i="24"/>
  <c r="F3" i="24"/>
  <c r="H3" i="24" s="1"/>
  <c r="D3" i="24"/>
  <c r="A2" i="24"/>
  <c r="A1" i="24"/>
  <c r="AB31" i="23"/>
  <c r="AD31" i="23" s="1"/>
  <c r="J31" i="23" s="1"/>
  <c r="I31" i="23" s="1"/>
  <c r="Y31" i="23"/>
  <c r="X31" i="23"/>
  <c r="P31" i="23"/>
  <c r="O31" i="23"/>
  <c r="M31" i="23"/>
  <c r="K31" i="23"/>
  <c r="H31" i="23"/>
  <c r="C31" i="23"/>
  <c r="AB30" i="23"/>
  <c r="AD30" i="23" s="1"/>
  <c r="J30" i="23" s="1"/>
  <c r="Y30" i="23"/>
  <c r="X30" i="23"/>
  <c r="P30" i="23"/>
  <c r="O30" i="23"/>
  <c r="M30" i="23"/>
  <c r="H30" i="23"/>
  <c r="C30" i="23"/>
  <c r="AD29" i="23"/>
  <c r="J29" i="23" s="1"/>
  <c r="AB29" i="23"/>
  <c r="Y29" i="23"/>
  <c r="X29" i="23"/>
  <c r="P29" i="23"/>
  <c r="O29" i="23"/>
  <c r="Q29" i="23" s="1"/>
  <c r="M29" i="23"/>
  <c r="H29" i="23"/>
  <c r="C29" i="23"/>
  <c r="AB28" i="23"/>
  <c r="AD28" i="23" s="1"/>
  <c r="J28" i="23" s="1"/>
  <c r="Y28" i="23"/>
  <c r="X28" i="23"/>
  <c r="P28" i="23"/>
  <c r="Q28" i="23" s="1"/>
  <c r="O28" i="23"/>
  <c r="M28" i="23"/>
  <c r="H28" i="23"/>
  <c r="C28" i="23"/>
  <c r="AD27" i="23"/>
  <c r="J27" i="23" s="1"/>
  <c r="AB27" i="23"/>
  <c r="Y27" i="23"/>
  <c r="X27" i="23"/>
  <c r="P27" i="23"/>
  <c r="O27" i="23"/>
  <c r="Q27" i="23" s="1"/>
  <c r="M27" i="23"/>
  <c r="H27" i="23"/>
  <c r="C27" i="23"/>
  <c r="AB26" i="23"/>
  <c r="AD26" i="23" s="1"/>
  <c r="J26" i="23" s="1"/>
  <c r="Y26" i="23"/>
  <c r="X26" i="23"/>
  <c r="P26" i="23"/>
  <c r="O26" i="23"/>
  <c r="Q26" i="23" s="1"/>
  <c r="M26" i="23"/>
  <c r="H26" i="23"/>
  <c r="C26" i="23"/>
  <c r="AB25" i="23"/>
  <c r="AD25" i="23" s="1"/>
  <c r="J25" i="23" s="1"/>
  <c r="Y25" i="23"/>
  <c r="X25" i="23"/>
  <c r="Q25" i="23"/>
  <c r="P25" i="23"/>
  <c r="O25" i="23"/>
  <c r="M25" i="23"/>
  <c r="H25" i="23"/>
  <c r="C25" i="23"/>
  <c r="AB24" i="23"/>
  <c r="AD24" i="23" s="1"/>
  <c r="J24" i="23" s="1"/>
  <c r="Y24" i="23"/>
  <c r="X24" i="23"/>
  <c r="P24" i="23"/>
  <c r="O24" i="23"/>
  <c r="M24" i="23"/>
  <c r="H24" i="23"/>
  <c r="C24" i="23"/>
  <c r="AD23" i="23"/>
  <c r="J23" i="23" s="1"/>
  <c r="I23" i="23" s="1"/>
  <c r="AB23" i="23"/>
  <c r="Y23" i="23"/>
  <c r="X23" i="23"/>
  <c r="P23" i="23"/>
  <c r="O23" i="23"/>
  <c r="Q23" i="23" s="1"/>
  <c r="M23" i="23"/>
  <c r="H23" i="23"/>
  <c r="C23" i="23"/>
  <c r="AB22" i="23"/>
  <c r="AD22" i="23" s="1"/>
  <c r="J22" i="23" s="1"/>
  <c r="Y22" i="23"/>
  <c r="X22" i="23"/>
  <c r="P22" i="23"/>
  <c r="O22" i="23"/>
  <c r="M22" i="23"/>
  <c r="H22" i="23"/>
  <c r="C22" i="23"/>
  <c r="AD21" i="23"/>
  <c r="J21" i="23" s="1"/>
  <c r="AB21" i="23"/>
  <c r="Y21" i="23"/>
  <c r="X21" i="23"/>
  <c r="P21" i="23"/>
  <c r="O21" i="23"/>
  <c r="M21" i="23"/>
  <c r="H21" i="23"/>
  <c r="C21" i="23"/>
  <c r="AB20" i="23"/>
  <c r="AD20" i="23" s="1"/>
  <c r="Y20" i="23"/>
  <c r="X20" i="23"/>
  <c r="Q20" i="23"/>
  <c r="P20" i="23"/>
  <c r="O20" i="23"/>
  <c r="M20" i="23"/>
  <c r="J20" i="23"/>
  <c r="H20" i="23"/>
  <c r="C20" i="23"/>
  <c r="AB19" i="23"/>
  <c r="AD19" i="23" s="1"/>
  <c r="J19" i="23" s="1"/>
  <c r="Y19" i="23"/>
  <c r="X19" i="23"/>
  <c r="Q19" i="23"/>
  <c r="P19" i="23"/>
  <c r="O19" i="23"/>
  <c r="M19" i="23"/>
  <c r="H19" i="23"/>
  <c r="C19" i="23"/>
  <c r="AB18" i="23"/>
  <c r="AD18" i="23" s="1"/>
  <c r="J18" i="23" s="1"/>
  <c r="Y18" i="23"/>
  <c r="X18" i="23"/>
  <c r="P18" i="23"/>
  <c r="O18" i="23"/>
  <c r="Q18" i="23" s="1"/>
  <c r="M18" i="23"/>
  <c r="H18" i="23"/>
  <c r="C18" i="23"/>
  <c r="AD17" i="23"/>
  <c r="J17" i="23" s="1"/>
  <c r="K17" i="23" s="1"/>
  <c r="AB17" i="23"/>
  <c r="Y17" i="23"/>
  <c r="X17" i="23"/>
  <c r="P17" i="23"/>
  <c r="Q17" i="23" s="1"/>
  <c r="O17" i="23"/>
  <c r="M17" i="23"/>
  <c r="I17" i="23"/>
  <c r="H17" i="23"/>
  <c r="C17" i="23"/>
  <c r="AB16" i="23"/>
  <c r="AD16" i="23" s="1"/>
  <c r="J16" i="23" s="1"/>
  <c r="Y16" i="23"/>
  <c r="X16" i="23"/>
  <c r="P16" i="23"/>
  <c r="O16" i="23"/>
  <c r="M16" i="23"/>
  <c r="H16" i="23"/>
  <c r="C16" i="23"/>
  <c r="AD15" i="23"/>
  <c r="J15" i="23" s="1"/>
  <c r="AB15" i="23"/>
  <c r="Y15" i="23"/>
  <c r="X15" i="23"/>
  <c r="P15" i="23"/>
  <c r="O15" i="23"/>
  <c r="M15" i="23"/>
  <c r="H15" i="23"/>
  <c r="C15" i="23"/>
  <c r="AB14" i="23"/>
  <c r="AD14" i="23" s="1"/>
  <c r="J14" i="23" s="1"/>
  <c r="Y14" i="23"/>
  <c r="X14" i="23"/>
  <c r="P14" i="23"/>
  <c r="Q14" i="23" s="1"/>
  <c r="O14" i="23"/>
  <c r="M14" i="23"/>
  <c r="H14" i="23"/>
  <c r="C14" i="23"/>
  <c r="AB13" i="23"/>
  <c r="AD13" i="23" s="1"/>
  <c r="J13" i="23" s="1"/>
  <c r="Y13" i="23"/>
  <c r="X13" i="23"/>
  <c r="P13" i="23"/>
  <c r="O13" i="23"/>
  <c r="M13" i="23"/>
  <c r="H13" i="23"/>
  <c r="C13" i="23"/>
  <c r="AB12" i="23"/>
  <c r="AD12" i="23" s="1"/>
  <c r="J12" i="23" s="1"/>
  <c r="Y12" i="23"/>
  <c r="X12" i="23"/>
  <c r="P12" i="23"/>
  <c r="O12" i="23"/>
  <c r="Q12" i="23" s="1"/>
  <c r="M12" i="23"/>
  <c r="H12" i="23"/>
  <c r="C12" i="23"/>
  <c r="AD11" i="23"/>
  <c r="J11" i="23" s="1"/>
  <c r="AB11" i="23"/>
  <c r="Y11" i="23"/>
  <c r="X11" i="23"/>
  <c r="Q11" i="23"/>
  <c r="P11" i="23"/>
  <c r="O11" i="23"/>
  <c r="M11" i="23"/>
  <c r="H11" i="23"/>
  <c r="C11" i="23"/>
  <c r="AB10" i="23"/>
  <c r="AD10" i="23" s="1"/>
  <c r="J10" i="23" s="1"/>
  <c r="Y10" i="23"/>
  <c r="X10" i="23"/>
  <c r="P10" i="23"/>
  <c r="O10" i="23"/>
  <c r="M10" i="23"/>
  <c r="H10" i="23"/>
  <c r="C10" i="23"/>
  <c r="AD9" i="23"/>
  <c r="J9" i="23" s="1"/>
  <c r="K9" i="23" s="1"/>
  <c r="AB9" i="23"/>
  <c r="Y9" i="23"/>
  <c r="X9" i="23"/>
  <c r="P9" i="23"/>
  <c r="O9" i="23"/>
  <c r="Q9" i="23" s="1"/>
  <c r="M9" i="23"/>
  <c r="I9" i="23"/>
  <c r="H9" i="23"/>
  <c r="C9" i="23"/>
  <c r="AD8" i="23"/>
  <c r="J8" i="23" s="1"/>
  <c r="AB8" i="23"/>
  <c r="Y8" i="23"/>
  <c r="X8" i="23"/>
  <c r="P8" i="23"/>
  <c r="Q8" i="23" s="1"/>
  <c r="O8" i="23"/>
  <c r="M8" i="23"/>
  <c r="H8" i="23"/>
  <c r="C8" i="23"/>
  <c r="AB7" i="23"/>
  <c r="AD7" i="23" s="1"/>
  <c r="J7" i="23" s="1"/>
  <c r="I7" i="23" s="1"/>
  <c r="Y7" i="23"/>
  <c r="X7" i="23"/>
  <c r="P7" i="23"/>
  <c r="O7" i="23"/>
  <c r="M7" i="23"/>
  <c r="H7" i="23"/>
  <c r="C7" i="23"/>
  <c r="AB6" i="23"/>
  <c r="AD6" i="23" s="1"/>
  <c r="J6" i="23" s="1"/>
  <c r="Y6" i="23"/>
  <c r="X6" i="23"/>
  <c r="P6" i="23"/>
  <c r="Q6" i="23" s="1"/>
  <c r="O6" i="23"/>
  <c r="M6" i="23"/>
  <c r="H6" i="23"/>
  <c r="C6" i="23"/>
  <c r="AB5" i="23"/>
  <c r="AD5" i="23" s="1"/>
  <c r="J5" i="23" s="1"/>
  <c r="Y5" i="23"/>
  <c r="X5" i="23"/>
  <c r="P5" i="23"/>
  <c r="O5" i="23"/>
  <c r="Q5" i="23" s="1"/>
  <c r="M5" i="23"/>
  <c r="H5" i="23"/>
  <c r="C5" i="23"/>
  <c r="AB4" i="23"/>
  <c r="AD4" i="23" s="1"/>
  <c r="J4" i="23" s="1"/>
  <c r="Y4" i="23"/>
  <c r="X4" i="23"/>
  <c r="P4" i="23"/>
  <c r="O4" i="23"/>
  <c r="Q4" i="23" s="1"/>
  <c r="M4" i="23"/>
  <c r="H4" i="23"/>
  <c r="C4" i="23"/>
  <c r="AG3" i="23"/>
  <c r="AF3" i="23"/>
  <c r="W3" i="23"/>
  <c r="V3" i="23"/>
  <c r="U3" i="23"/>
  <c r="T3" i="23"/>
  <c r="O3" i="23"/>
  <c r="G3" i="23"/>
  <c r="H3" i="23" s="1"/>
  <c r="F3" i="23"/>
  <c r="D3" i="23"/>
  <c r="A2" i="23"/>
  <c r="A1" i="23"/>
  <c r="AB31" i="22"/>
  <c r="AD31" i="22" s="1"/>
  <c r="J31" i="22" s="1"/>
  <c r="Y31" i="22"/>
  <c r="X31" i="22"/>
  <c r="P31" i="22"/>
  <c r="O31" i="22"/>
  <c r="Q31" i="22" s="1"/>
  <c r="M31" i="22"/>
  <c r="H31" i="22"/>
  <c r="C31" i="22"/>
  <c r="AB30" i="22"/>
  <c r="AD30" i="22" s="1"/>
  <c r="Y30" i="22"/>
  <c r="X30" i="22"/>
  <c r="P30" i="22"/>
  <c r="O30" i="22"/>
  <c r="Q30" i="22" s="1"/>
  <c r="M30" i="22"/>
  <c r="J30" i="22"/>
  <c r="H30" i="22"/>
  <c r="C30" i="22"/>
  <c r="AD29" i="22"/>
  <c r="J29" i="22" s="1"/>
  <c r="AB29" i="22"/>
  <c r="Y29" i="22"/>
  <c r="X29" i="22"/>
  <c r="Q29" i="22"/>
  <c r="P29" i="22"/>
  <c r="O29" i="22"/>
  <c r="M29" i="22"/>
  <c r="H29" i="22"/>
  <c r="C29" i="22"/>
  <c r="AB28" i="22"/>
  <c r="AD28" i="22" s="1"/>
  <c r="J28" i="22" s="1"/>
  <c r="Y28" i="22"/>
  <c r="X28" i="22"/>
  <c r="P28" i="22"/>
  <c r="O28" i="22"/>
  <c r="M28" i="22"/>
  <c r="H28" i="22"/>
  <c r="C28" i="22"/>
  <c r="AB27" i="22"/>
  <c r="AD27" i="22" s="1"/>
  <c r="J27" i="22" s="1"/>
  <c r="Y27" i="22"/>
  <c r="X27" i="22"/>
  <c r="P27" i="22"/>
  <c r="O27" i="22"/>
  <c r="M27" i="22"/>
  <c r="H27" i="22"/>
  <c r="C27" i="22"/>
  <c r="AD26" i="22"/>
  <c r="J26" i="22" s="1"/>
  <c r="AB26" i="22"/>
  <c r="Y26" i="22"/>
  <c r="X26" i="22"/>
  <c r="P26" i="22"/>
  <c r="O26" i="22"/>
  <c r="Q26" i="22" s="1"/>
  <c r="M26" i="22"/>
  <c r="H26" i="22"/>
  <c r="C26" i="22"/>
  <c r="AB25" i="22"/>
  <c r="AD25" i="22" s="1"/>
  <c r="J25" i="22" s="1"/>
  <c r="Y25" i="22"/>
  <c r="X25" i="22"/>
  <c r="P25" i="22"/>
  <c r="O25" i="22"/>
  <c r="Q25" i="22" s="1"/>
  <c r="M25" i="22"/>
  <c r="H25" i="22"/>
  <c r="C25" i="22"/>
  <c r="AB24" i="22"/>
  <c r="AD24" i="22" s="1"/>
  <c r="J24" i="22" s="1"/>
  <c r="Y24" i="22"/>
  <c r="X24" i="22"/>
  <c r="P24" i="22"/>
  <c r="O24" i="22"/>
  <c r="M24" i="22"/>
  <c r="H24" i="22"/>
  <c r="C24" i="22"/>
  <c r="AD23" i="22"/>
  <c r="J23" i="22" s="1"/>
  <c r="AB23" i="22"/>
  <c r="Y23" i="22"/>
  <c r="X23" i="22"/>
  <c r="P23" i="22"/>
  <c r="O23" i="22"/>
  <c r="M23" i="22"/>
  <c r="H23" i="22"/>
  <c r="C23" i="22"/>
  <c r="AB22" i="22"/>
  <c r="AD22" i="22" s="1"/>
  <c r="Y22" i="22"/>
  <c r="X22" i="22"/>
  <c r="Q22" i="22"/>
  <c r="P22" i="22"/>
  <c r="O22" i="22"/>
  <c r="M22" i="22"/>
  <c r="J22" i="22"/>
  <c r="H22" i="22"/>
  <c r="C22" i="22"/>
  <c r="AB21" i="22"/>
  <c r="AD21" i="22" s="1"/>
  <c r="J21" i="22" s="1"/>
  <c r="Y21" i="22"/>
  <c r="X21" i="22"/>
  <c r="P21" i="22"/>
  <c r="O21" i="22"/>
  <c r="Q21" i="22" s="1"/>
  <c r="M21" i="22"/>
  <c r="H21" i="22"/>
  <c r="C21" i="22"/>
  <c r="AB20" i="22"/>
  <c r="AD20" i="22" s="1"/>
  <c r="J20" i="22" s="1"/>
  <c r="Y20" i="22"/>
  <c r="X20" i="22"/>
  <c r="P20" i="22"/>
  <c r="O20" i="22"/>
  <c r="Q20" i="22" s="1"/>
  <c r="M20" i="22"/>
  <c r="H20" i="22"/>
  <c r="C20" i="22"/>
  <c r="AD19" i="22"/>
  <c r="J19" i="22" s="1"/>
  <c r="K19" i="22" s="1"/>
  <c r="AB19" i="22"/>
  <c r="Y19" i="22"/>
  <c r="X19" i="22"/>
  <c r="Q19" i="22"/>
  <c r="P19" i="22"/>
  <c r="O19" i="22"/>
  <c r="M19" i="22"/>
  <c r="I19" i="22"/>
  <c r="H19" i="22"/>
  <c r="C19" i="22"/>
  <c r="AB18" i="22"/>
  <c r="AD18" i="22" s="1"/>
  <c r="J18" i="22" s="1"/>
  <c r="Y18" i="22"/>
  <c r="X18" i="22"/>
  <c r="P18" i="22"/>
  <c r="O18" i="22"/>
  <c r="M18" i="22"/>
  <c r="H18" i="22"/>
  <c r="C18" i="22"/>
  <c r="AD17" i="22"/>
  <c r="J17" i="22" s="1"/>
  <c r="I17" i="22" s="1"/>
  <c r="AB17" i="22"/>
  <c r="Y17" i="22"/>
  <c r="X17" i="22"/>
  <c r="P17" i="22"/>
  <c r="O17" i="22"/>
  <c r="M17" i="22"/>
  <c r="H17" i="22"/>
  <c r="C17" i="22"/>
  <c r="AB16" i="22"/>
  <c r="AD16" i="22" s="1"/>
  <c r="J16" i="22" s="1"/>
  <c r="Y16" i="22"/>
  <c r="X16" i="22"/>
  <c r="P16" i="22"/>
  <c r="O16" i="22"/>
  <c r="M16" i="22"/>
  <c r="H16" i="22"/>
  <c r="C16" i="22"/>
  <c r="AB15" i="22"/>
  <c r="AD15" i="22" s="1"/>
  <c r="J15" i="22" s="1"/>
  <c r="Y15" i="22"/>
  <c r="X15" i="22"/>
  <c r="P15" i="22"/>
  <c r="O15" i="22"/>
  <c r="M15" i="22"/>
  <c r="H15" i="22"/>
  <c r="C15" i="22"/>
  <c r="AB14" i="22"/>
  <c r="AD14" i="22" s="1"/>
  <c r="J14" i="22" s="1"/>
  <c r="Y14" i="22"/>
  <c r="X14" i="22"/>
  <c r="P14" i="22"/>
  <c r="O14" i="22"/>
  <c r="Q14" i="22" s="1"/>
  <c r="M14" i="22"/>
  <c r="H14" i="22"/>
  <c r="C14" i="22"/>
  <c r="AB13" i="22"/>
  <c r="AD13" i="22" s="1"/>
  <c r="J13" i="22" s="1"/>
  <c r="K13" i="22" s="1"/>
  <c r="Y13" i="22"/>
  <c r="X13" i="22"/>
  <c r="P13" i="22"/>
  <c r="Q13" i="22" s="1"/>
  <c r="O13" i="22"/>
  <c r="M13" i="22"/>
  <c r="H13" i="22"/>
  <c r="C13" i="22"/>
  <c r="AB12" i="22"/>
  <c r="AD12" i="22" s="1"/>
  <c r="J12" i="22" s="1"/>
  <c r="Y12" i="22"/>
  <c r="X12" i="22"/>
  <c r="P12" i="22"/>
  <c r="O12" i="22"/>
  <c r="M12" i="22"/>
  <c r="H12" i="22"/>
  <c r="C12" i="22"/>
  <c r="AD11" i="22"/>
  <c r="J11" i="22" s="1"/>
  <c r="I11" i="22" s="1"/>
  <c r="AB11" i="22"/>
  <c r="Y11" i="22"/>
  <c r="X11" i="22"/>
  <c r="P11" i="22"/>
  <c r="O11" i="22"/>
  <c r="Q11" i="22" s="1"/>
  <c r="M11" i="22"/>
  <c r="K11" i="22"/>
  <c r="H11" i="22"/>
  <c r="C11" i="22"/>
  <c r="AD10" i="22"/>
  <c r="J10" i="22" s="1"/>
  <c r="AB10" i="22"/>
  <c r="Y10" i="22"/>
  <c r="X10" i="22"/>
  <c r="P10" i="22"/>
  <c r="O10" i="22"/>
  <c r="M10" i="22"/>
  <c r="H10" i="22"/>
  <c r="C10" i="22"/>
  <c r="AB9" i="22"/>
  <c r="AD9" i="22" s="1"/>
  <c r="J9" i="22" s="1"/>
  <c r="K9" i="22" s="1"/>
  <c r="Y9" i="22"/>
  <c r="X9" i="22"/>
  <c r="P9" i="22"/>
  <c r="O9" i="22"/>
  <c r="M9" i="22"/>
  <c r="I9" i="22"/>
  <c r="H9" i="22"/>
  <c r="C9" i="22"/>
  <c r="AB8" i="22"/>
  <c r="AD8" i="22" s="1"/>
  <c r="J8" i="22" s="1"/>
  <c r="Y8" i="22"/>
  <c r="X8" i="22"/>
  <c r="P8" i="22"/>
  <c r="O8" i="22"/>
  <c r="M8" i="22"/>
  <c r="H8" i="22"/>
  <c r="C8" i="22"/>
  <c r="AD7" i="22"/>
  <c r="J7" i="22" s="1"/>
  <c r="I7" i="22" s="1"/>
  <c r="AB7" i="22"/>
  <c r="Y7" i="22"/>
  <c r="X7" i="22"/>
  <c r="P7" i="22"/>
  <c r="O7" i="22"/>
  <c r="Q7" i="22" s="1"/>
  <c r="M7" i="22"/>
  <c r="H7" i="22"/>
  <c r="C7" i="22"/>
  <c r="AB6" i="22"/>
  <c r="AD6" i="22" s="1"/>
  <c r="Y6" i="22"/>
  <c r="X6" i="22"/>
  <c r="Q6" i="22"/>
  <c r="P6" i="22"/>
  <c r="O6" i="22"/>
  <c r="M6" i="22"/>
  <c r="J6" i="22"/>
  <c r="H6" i="22"/>
  <c r="C6" i="22"/>
  <c r="AB5" i="22"/>
  <c r="AD5" i="22" s="1"/>
  <c r="J5" i="22" s="1"/>
  <c r="K5" i="22" s="1"/>
  <c r="Y5" i="22"/>
  <c r="X5" i="22"/>
  <c r="P5" i="22"/>
  <c r="O5" i="22"/>
  <c r="Q5" i="22" s="1"/>
  <c r="M5" i="22"/>
  <c r="H5" i="22"/>
  <c r="C5" i="22"/>
  <c r="AB4" i="22"/>
  <c r="AD4" i="22" s="1"/>
  <c r="Y4" i="22"/>
  <c r="X4" i="22"/>
  <c r="P4" i="22"/>
  <c r="O4" i="22"/>
  <c r="M4" i="22"/>
  <c r="H4" i="22"/>
  <c r="C4" i="22"/>
  <c r="AG3" i="22"/>
  <c r="AF3" i="22"/>
  <c r="W3" i="22"/>
  <c r="V3" i="22"/>
  <c r="U3" i="22"/>
  <c r="T3" i="22"/>
  <c r="O3" i="22"/>
  <c r="G3" i="22"/>
  <c r="F3" i="22"/>
  <c r="D3" i="22"/>
  <c r="A2" i="22"/>
  <c r="A1" i="22"/>
  <c r="AB31" i="21"/>
  <c r="AD31" i="21" s="1"/>
  <c r="J31" i="21" s="1"/>
  <c r="K31" i="21" s="1"/>
  <c r="Y31" i="21"/>
  <c r="X31" i="21"/>
  <c r="Q31" i="21"/>
  <c r="P31" i="21"/>
  <c r="O31" i="21"/>
  <c r="M31" i="21"/>
  <c r="I31" i="21"/>
  <c r="H31" i="21"/>
  <c r="C31" i="21"/>
  <c r="AB30" i="21"/>
  <c r="AD30" i="21" s="1"/>
  <c r="J30" i="21" s="1"/>
  <c r="Y30" i="21"/>
  <c r="X30" i="21"/>
  <c r="P30" i="21"/>
  <c r="O30" i="21"/>
  <c r="M30" i="21"/>
  <c r="H30" i="21"/>
  <c r="C30" i="21"/>
  <c r="AB29" i="21"/>
  <c r="AD29" i="21" s="1"/>
  <c r="J29" i="21" s="1"/>
  <c r="Y29" i="21"/>
  <c r="X29" i="21"/>
  <c r="P29" i="21"/>
  <c r="O29" i="21"/>
  <c r="M29" i="21"/>
  <c r="H29" i="21"/>
  <c r="C29" i="21"/>
  <c r="AD28" i="21"/>
  <c r="J28" i="21" s="1"/>
  <c r="I28" i="21" s="1"/>
  <c r="AB28" i="21"/>
  <c r="Y28" i="21"/>
  <c r="X28" i="21"/>
  <c r="P28" i="21"/>
  <c r="Q28" i="21" s="1"/>
  <c r="O28" i="21"/>
  <c r="M28" i="21"/>
  <c r="K28" i="21"/>
  <c r="H28" i="21"/>
  <c r="C28" i="21"/>
  <c r="AB27" i="21"/>
  <c r="AD27" i="21" s="1"/>
  <c r="J27" i="21" s="1"/>
  <c r="Y27" i="21"/>
  <c r="X27" i="21"/>
  <c r="P27" i="21"/>
  <c r="O27" i="21"/>
  <c r="Q27" i="21" s="1"/>
  <c r="M27" i="21"/>
  <c r="H27" i="21"/>
  <c r="C27" i="21"/>
  <c r="AB26" i="21"/>
  <c r="AD26" i="21" s="1"/>
  <c r="J26" i="21" s="1"/>
  <c r="Y26" i="21"/>
  <c r="X26" i="21"/>
  <c r="P26" i="21"/>
  <c r="O26" i="21"/>
  <c r="M26" i="21"/>
  <c r="H26" i="21"/>
  <c r="C26" i="21"/>
  <c r="AB25" i="21"/>
  <c r="AD25" i="21" s="1"/>
  <c r="J25" i="21" s="1"/>
  <c r="Y25" i="21"/>
  <c r="X25" i="21"/>
  <c r="P25" i="21"/>
  <c r="O25" i="21"/>
  <c r="M25" i="21"/>
  <c r="H25" i="21"/>
  <c r="C25" i="21"/>
  <c r="AB24" i="21"/>
  <c r="AD24" i="21" s="1"/>
  <c r="J24" i="21" s="1"/>
  <c r="Y24" i="21"/>
  <c r="X24" i="21"/>
  <c r="P24" i="21"/>
  <c r="O24" i="21"/>
  <c r="Q24" i="21" s="1"/>
  <c r="M24" i="21"/>
  <c r="H24" i="21"/>
  <c r="C24" i="21"/>
  <c r="AB23" i="21"/>
  <c r="AD23" i="21" s="1"/>
  <c r="J23" i="21" s="1"/>
  <c r="K23" i="21" s="1"/>
  <c r="Y23" i="21"/>
  <c r="X23" i="21"/>
  <c r="P23" i="21"/>
  <c r="O23" i="21"/>
  <c r="Q23" i="21" s="1"/>
  <c r="M23" i="21"/>
  <c r="H23" i="21"/>
  <c r="C23" i="21"/>
  <c r="AB22" i="21"/>
  <c r="AD22" i="21" s="1"/>
  <c r="J22" i="21" s="1"/>
  <c r="K22" i="21" s="1"/>
  <c r="Y22" i="21"/>
  <c r="X22" i="21"/>
  <c r="P22" i="21"/>
  <c r="O22" i="21"/>
  <c r="Q22" i="21" s="1"/>
  <c r="M22" i="21"/>
  <c r="H22" i="21"/>
  <c r="C22" i="21"/>
  <c r="AD21" i="21"/>
  <c r="J21" i="21" s="1"/>
  <c r="K21" i="21" s="1"/>
  <c r="AB21" i="21"/>
  <c r="Y21" i="21"/>
  <c r="X21" i="21"/>
  <c r="P21" i="21"/>
  <c r="O21" i="21"/>
  <c r="Q21" i="21" s="1"/>
  <c r="M21" i="21"/>
  <c r="I21" i="21"/>
  <c r="H21" i="21"/>
  <c r="C21" i="21"/>
  <c r="AD20" i="21"/>
  <c r="J20" i="21" s="1"/>
  <c r="I20" i="21" s="1"/>
  <c r="AB20" i="21"/>
  <c r="Y20" i="21"/>
  <c r="X20" i="21"/>
  <c r="P20" i="21"/>
  <c r="Q20" i="21" s="1"/>
  <c r="O20" i="21"/>
  <c r="M20" i="21"/>
  <c r="K20" i="21"/>
  <c r="H20" i="21"/>
  <c r="C20" i="21"/>
  <c r="AB19" i="21"/>
  <c r="AD19" i="21" s="1"/>
  <c r="J19" i="21" s="1"/>
  <c r="K19" i="21" s="1"/>
  <c r="Y19" i="21"/>
  <c r="X19" i="21"/>
  <c r="P19" i="21"/>
  <c r="O19" i="21"/>
  <c r="Q19" i="21" s="1"/>
  <c r="M19" i="21"/>
  <c r="H19" i="21"/>
  <c r="C19" i="21"/>
  <c r="AB18" i="21"/>
  <c r="AD18" i="21" s="1"/>
  <c r="J18" i="21" s="1"/>
  <c r="Y18" i="21"/>
  <c r="X18" i="21"/>
  <c r="P18" i="21"/>
  <c r="O18" i="21"/>
  <c r="Q18" i="21" s="1"/>
  <c r="M18" i="21"/>
  <c r="H18" i="21"/>
  <c r="C18" i="21"/>
  <c r="AB17" i="21"/>
  <c r="AD17" i="21" s="1"/>
  <c r="J17" i="21" s="1"/>
  <c r="Y17" i="21"/>
  <c r="X17" i="21"/>
  <c r="P17" i="21"/>
  <c r="O17" i="21"/>
  <c r="Q17" i="21" s="1"/>
  <c r="M17" i="21"/>
  <c r="H17" i="21"/>
  <c r="C17" i="21"/>
  <c r="AB16" i="21"/>
  <c r="AD16" i="21" s="1"/>
  <c r="J16" i="21" s="1"/>
  <c r="Y16" i="21"/>
  <c r="X16" i="21"/>
  <c r="P16" i="21"/>
  <c r="Q16" i="21" s="1"/>
  <c r="O16" i="21"/>
  <c r="M16" i="21"/>
  <c r="H16" i="21"/>
  <c r="C16" i="21"/>
  <c r="AB15" i="21"/>
  <c r="AD15" i="21" s="1"/>
  <c r="J15" i="21" s="1"/>
  <c r="K15" i="21" s="1"/>
  <c r="Y15" i="21"/>
  <c r="X15" i="21"/>
  <c r="P15" i="21"/>
  <c r="O15" i="21"/>
  <c r="M15" i="21"/>
  <c r="H15" i="21"/>
  <c r="C15" i="21"/>
  <c r="AD14" i="21"/>
  <c r="J14" i="21" s="1"/>
  <c r="AB14" i="21"/>
  <c r="Y14" i="21"/>
  <c r="X14" i="21"/>
  <c r="P14" i="21"/>
  <c r="O14" i="21"/>
  <c r="Q14" i="21" s="1"/>
  <c r="M14" i="21"/>
  <c r="H14" i="21"/>
  <c r="C14" i="21"/>
  <c r="AB13" i="21"/>
  <c r="AD13" i="21" s="1"/>
  <c r="J13" i="21" s="1"/>
  <c r="Y13" i="21"/>
  <c r="X13" i="21"/>
  <c r="P13" i="21"/>
  <c r="O13" i="21"/>
  <c r="Q13" i="21" s="1"/>
  <c r="M13" i="21"/>
  <c r="H13" i="21"/>
  <c r="C13" i="21"/>
  <c r="AD12" i="21"/>
  <c r="J12" i="21" s="1"/>
  <c r="AB12" i="21"/>
  <c r="Y12" i="21"/>
  <c r="X12" i="21"/>
  <c r="P12" i="21"/>
  <c r="O12" i="21"/>
  <c r="M12" i="21"/>
  <c r="H12" i="21"/>
  <c r="C12" i="21"/>
  <c r="AB11" i="21"/>
  <c r="AD11" i="21" s="1"/>
  <c r="J11" i="21" s="1"/>
  <c r="Y11" i="21"/>
  <c r="X11" i="21"/>
  <c r="P11" i="21"/>
  <c r="O11" i="21"/>
  <c r="M11" i="21"/>
  <c r="H11" i="21"/>
  <c r="C11" i="21"/>
  <c r="AB10" i="21"/>
  <c r="AD10" i="21" s="1"/>
  <c r="J10" i="21" s="1"/>
  <c r="K10" i="21" s="1"/>
  <c r="Y10" i="21"/>
  <c r="X10" i="21"/>
  <c r="P10" i="21"/>
  <c r="O10" i="21"/>
  <c r="M10" i="21"/>
  <c r="I10" i="21"/>
  <c r="H10" i="21"/>
  <c r="C10" i="21"/>
  <c r="AB9" i="21"/>
  <c r="AD9" i="21" s="1"/>
  <c r="J9" i="21" s="1"/>
  <c r="Y9" i="21"/>
  <c r="X9" i="21"/>
  <c r="P9" i="21"/>
  <c r="O9" i="21"/>
  <c r="M9" i="21"/>
  <c r="H9" i="21"/>
  <c r="C9" i="21"/>
  <c r="AB8" i="21"/>
  <c r="AD8" i="21" s="1"/>
  <c r="J8" i="21" s="1"/>
  <c r="Y8" i="21"/>
  <c r="X8" i="21"/>
  <c r="P8" i="21"/>
  <c r="O8" i="21"/>
  <c r="Q8" i="21" s="1"/>
  <c r="M8" i="21"/>
  <c r="H8" i="21"/>
  <c r="C8" i="21"/>
  <c r="AB7" i="21"/>
  <c r="AD7" i="21" s="1"/>
  <c r="J7" i="21" s="1"/>
  <c r="K7" i="21" s="1"/>
  <c r="Y7" i="21"/>
  <c r="X7" i="21"/>
  <c r="P7" i="21"/>
  <c r="O7" i="21"/>
  <c r="M7" i="21"/>
  <c r="H7" i="21"/>
  <c r="C7" i="21"/>
  <c r="AD6" i="21"/>
  <c r="AB6" i="21"/>
  <c r="Y6" i="21"/>
  <c r="X6" i="21"/>
  <c r="P6" i="21"/>
  <c r="O6" i="21"/>
  <c r="M6" i="21"/>
  <c r="J6" i="21"/>
  <c r="K6" i="21" s="1"/>
  <c r="H6" i="21"/>
  <c r="C6" i="21"/>
  <c r="AB5" i="21"/>
  <c r="AD5" i="21" s="1"/>
  <c r="J5" i="21" s="1"/>
  <c r="Y5" i="21"/>
  <c r="X5" i="21"/>
  <c r="Q5" i="21"/>
  <c r="P5" i="21"/>
  <c r="O5" i="21"/>
  <c r="M5" i="21"/>
  <c r="H5" i="21"/>
  <c r="C5" i="21"/>
  <c r="AD4" i="21"/>
  <c r="J4" i="21" s="1"/>
  <c r="I4" i="21" s="1"/>
  <c r="AB4" i="21"/>
  <c r="Y4" i="21"/>
  <c r="X4" i="21"/>
  <c r="P4" i="21"/>
  <c r="O4" i="21"/>
  <c r="M4" i="21"/>
  <c r="K4" i="21"/>
  <c r="H4" i="21"/>
  <c r="C4" i="21"/>
  <c r="AG3" i="21"/>
  <c r="AF3" i="21"/>
  <c r="W3" i="21"/>
  <c r="V3" i="21"/>
  <c r="U3" i="21"/>
  <c r="T3" i="21"/>
  <c r="O3" i="21"/>
  <c r="G3" i="21"/>
  <c r="F3" i="21"/>
  <c r="D3" i="21"/>
  <c r="X3" i="21" s="1"/>
  <c r="A2" i="21"/>
  <c r="A1" i="21"/>
  <c r="AD31" i="20"/>
  <c r="AB31" i="20"/>
  <c r="Y31" i="20"/>
  <c r="X31" i="20"/>
  <c r="P31" i="20"/>
  <c r="Q31" i="20" s="1"/>
  <c r="O31" i="20"/>
  <c r="M31" i="20"/>
  <c r="J31" i="20"/>
  <c r="H31" i="20"/>
  <c r="C31" i="20"/>
  <c r="AB30" i="20"/>
  <c r="AD30" i="20" s="1"/>
  <c r="J30" i="20" s="1"/>
  <c r="Y30" i="20"/>
  <c r="X30" i="20"/>
  <c r="P30" i="20"/>
  <c r="O30" i="20"/>
  <c r="M30" i="20"/>
  <c r="H30" i="20"/>
  <c r="C30" i="20"/>
  <c r="AB29" i="20"/>
  <c r="AD29" i="20" s="1"/>
  <c r="J29" i="20" s="1"/>
  <c r="K29" i="20" s="1"/>
  <c r="Y29" i="20"/>
  <c r="X29" i="20"/>
  <c r="P29" i="20"/>
  <c r="O29" i="20"/>
  <c r="M29" i="20"/>
  <c r="I29" i="20"/>
  <c r="H29" i="20"/>
  <c r="C29" i="20"/>
  <c r="AB28" i="20"/>
  <c r="AD28" i="20" s="1"/>
  <c r="Y28" i="20"/>
  <c r="X28" i="20"/>
  <c r="P28" i="20"/>
  <c r="O28" i="20"/>
  <c r="M28" i="20"/>
  <c r="J28" i="20"/>
  <c r="K28" i="20" s="1"/>
  <c r="H28" i="20"/>
  <c r="C28" i="20"/>
  <c r="AD27" i="20"/>
  <c r="J27" i="20" s="1"/>
  <c r="AB27" i="20"/>
  <c r="Y27" i="20"/>
  <c r="X27" i="20"/>
  <c r="P27" i="20"/>
  <c r="Q27" i="20" s="1"/>
  <c r="O27" i="20"/>
  <c r="M27" i="20"/>
  <c r="H27" i="20"/>
  <c r="C27" i="20"/>
  <c r="AD26" i="20"/>
  <c r="J26" i="20" s="1"/>
  <c r="AB26" i="20"/>
  <c r="Y26" i="20"/>
  <c r="X26" i="20"/>
  <c r="P26" i="20"/>
  <c r="O26" i="20"/>
  <c r="Q26" i="20" s="1"/>
  <c r="M26" i="20"/>
  <c r="H26" i="20"/>
  <c r="C26" i="20"/>
  <c r="AB25" i="20"/>
  <c r="AD25" i="20" s="1"/>
  <c r="J25" i="20" s="1"/>
  <c r="Y25" i="20"/>
  <c r="X25" i="20"/>
  <c r="P25" i="20"/>
  <c r="O25" i="20"/>
  <c r="M25" i="20"/>
  <c r="H25" i="20"/>
  <c r="C25" i="20"/>
  <c r="AB24" i="20"/>
  <c r="AD24" i="20" s="1"/>
  <c r="J24" i="20" s="1"/>
  <c r="I24" i="20" s="1"/>
  <c r="Y24" i="20"/>
  <c r="X24" i="20"/>
  <c r="P24" i="20"/>
  <c r="O24" i="20"/>
  <c r="M24" i="20"/>
  <c r="K24" i="20"/>
  <c r="H24" i="20"/>
  <c r="C24" i="20"/>
  <c r="AB23" i="20"/>
  <c r="AD23" i="20" s="1"/>
  <c r="J23" i="20" s="1"/>
  <c r="Y23" i="20"/>
  <c r="X23" i="20"/>
  <c r="P23" i="20"/>
  <c r="Q23" i="20" s="1"/>
  <c r="O23" i="20"/>
  <c r="M23" i="20"/>
  <c r="H23" i="20"/>
  <c r="C23" i="20"/>
  <c r="AB22" i="20"/>
  <c r="AD22" i="20" s="1"/>
  <c r="J22" i="20" s="1"/>
  <c r="Y22" i="20"/>
  <c r="X22" i="20"/>
  <c r="P22" i="20"/>
  <c r="O22" i="20"/>
  <c r="Q22" i="20" s="1"/>
  <c r="M22" i="20"/>
  <c r="H22" i="20"/>
  <c r="C22" i="20"/>
  <c r="AB21" i="20"/>
  <c r="AD21" i="20" s="1"/>
  <c r="J21" i="20" s="1"/>
  <c r="Y21" i="20"/>
  <c r="X21" i="20"/>
  <c r="P21" i="20"/>
  <c r="O21" i="20"/>
  <c r="Q21" i="20" s="1"/>
  <c r="M21" i="20"/>
  <c r="H21" i="20"/>
  <c r="C21" i="20"/>
  <c r="AB20" i="20"/>
  <c r="AD20" i="20" s="1"/>
  <c r="J20" i="20" s="1"/>
  <c r="Y20" i="20"/>
  <c r="X20" i="20"/>
  <c r="P20" i="20"/>
  <c r="O20" i="20"/>
  <c r="Q20" i="20" s="1"/>
  <c r="M20" i="20"/>
  <c r="H20" i="20"/>
  <c r="C20" i="20"/>
  <c r="AB19" i="20"/>
  <c r="AD19" i="20" s="1"/>
  <c r="J19" i="20" s="1"/>
  <c r="Y19" i="20"/>
  <c r="X19" i="20"/>
  <c r="Q19" i="20"/>
  <c r="P19" i="20"/>
  <c r="O19" i="20"/>
  <c r="M19" i="20"/>
  <c r="H19" i="20"/>
  <c r="C19" i="20"/>
  <c r="AB18" i="20"/>
  <c r="AD18" i="20" s="1"/>
  <c r="J18" i="20" s="1"/>
  <c r="Y18" i="20"/>
  <c r="X18" i="20"/>
  <c r="P18" i="20"/>
  <c r="O18" i="20"/>
  <c r="Q18" i="20" s="1"/>
  <c r="M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B16" i="20"/>
  <c r="AD16" i="20" s="1"/>
  <c r="J16" i="20" s="1"/>
  <c r="Y16" i="20"/>
  <c r="X16" i="20"/>
  <c r="P16" i="20"/>
  <c r="O16" i="20"/>
  <c r="M16" i="20"/>
  <c r="H16" i="20"/>
  <c r="C16" i="20"/>
  <c r="AB15" i="20"/>
  <c r="AD15" i="20" s="1"/>
  <c r="J15" i="20" s="1"/>
  <c r="Y15" i="20"/>
  <c r="X15" i="20"/>
  <c r="P15" i="20"/>
  <c r="O15" i="20"/>
  <c r="M15" i="20"/>
  <c r="H15" i="20"/>
  <c r="C15" i="20"/>
  <c r="AB14" i="20"/>
  <c r="AD14" i="20" s="1"/>
  <c r="J14" i="20" s="1"/>
  <c r="Y14" i="20"/>
  <c r="X14" i="20"/>
  <c r="Q14" i="20"/>
  <c r="P14" i="20"/>
  <c r="O14" i="20"/>
  <c r="M14" i="20"/>
  <c r="H14" i="20"/>
  <c r="C14" i="20"/>
  <c r="AB13" i="20"/>
  <c r="AD13" i="20" s="1"/>
  <c r="J13" i="20" s="1"/>
  <c r="Y13" i="20"/>
  <c r="X13" i="20"/>
  <c r="P13" i="20"/>
  <c r="O13" i="20"/>
  <c r="M13" i="20"/>
  <c r="H13" i="20"/>
  <c r="C13" i="20"/>
  <c r="AB12" i="20"/>
  <c r="AD12" i="20" s="1"/>
  <c r="J12" i="20" s="1"/>
  <c r="K12" i="20" s="1"/>
  <c r="Y12" i="20"/>
  <c r="X12" i="20"/>
  <c r="P12" i="20"/>
  <c r="O12" i="20"/>
  <c r="Q12" i="20" s="1"/>
  <c r="M12" i="20"/>
  <c r="H12" i="20"/>
  <c r="C12" i="20"/>
  <c r="AD11" i="20"/>
  <c r="J11" i="20" s="1"/>
  <c r="AB11" i="20"/>
  <c r="Y11" i="20"/>
  <c r="X11" i="20"/>
  <c r="P11" i="20"/>
  <c r="Q11" i="20" s="1"/>
  <c r="O11" i="20"/>
  <c r="M11" i="20"/>
  <c r="H11" i="20"/>
  <c r="C11" i="20"/>
  <c r="AD10" i="20"/>
  <c r="J10" i="20" s="1"/>
  <c r="AB10" i="20"/>
  <c r="Y10" i="20"/>
  <c r="X10" i="20"/>
  <c r="P10" i="20"/>
  <c r="O10" i="20"/>
  <c r="M10" i="20"/>
  <c r="H10" i="20"/>
  <c r="C10" i="20"/>
  <c r="AB9" i="20"/>
  <c r="AD9" i="20" s="1"/>
  <c r="J9" i="20" s="1"/>
  <c r="Y9" i="20"/>
  <c r="X9" i="20"/>
  <c r="P9" i="20"/>
  <c r="O9" i="20"/>
  <c r="M9" i="20"/>
  <c r="H9" i="20"/>
  <c r="C9" i="20"/>
  <c r="AD8" i="20"/>
  <c r="J8" i="20" s="1"/>
  <c r="AB8" i="20"/>
  <c r="Y8" i="20"/>
  <c r="X8" i="20"/>
  <c r="P8" i="20"/>
  <c r="O8" i="20"/>
  <c r="Q8" i="20" s="1"/>
  <c r="M8" i="20"/>
  <c r="H8" i="20"/>
  <c r="C8" i="20"/>
  <c r="AB7" i="20"/>
  <c r="AD7" i="20" s="1"/>
  <c r="Y7" i="20"/>
  <c r="X7" i="20"/>
  <c r="P7" i="20"/>
  <c r="O7" i="20"/>
  <c r="Q7" i="20" s="1"/>
  <c r="M7" i="20"/>
  <c r="J7" i="20"/>
  <c r="H7" i="20"/>
  <c r="C7" i="20"/>
  <c r="AB6" i="20"/>
  <c r="AD6" i="20" s="1"/>
  <c r="J6" i="20" s="1"/>
  <c r="Y6" i="20"/>
  <c r="X6" i="20"/>
  <c r="P6" i="20"/>
  <c r="O6" i="20"/>
  <c r="M6" i="20"/>
  <c r="H6" i="20"/>
  <c r="C6" i="20"/>
  <c r="AB5" i="20"/>
  <c r="AD5" i="20" s="1"/>
  <c r="J5" i="20" s="1"/>
  <c r="Y5" i="20"/>
  <c r="X5" i="20"/>
  <c r="P5" i="20"/>
  <c r="O5" i="20"/>
  <c r="M5" i="20"/>
  <c r="H5" i="20"/>
  <c r="C5" i="20"/>
  <c r="AB4" i="20"/>
  <c r="AD4" i="20" s="1"/>
  <c r="Y4" i="20"/>
  <c r="X4" i="20"/>
  <c r="Q4" i="20"/>
  <c r="P4" i="20"/>
  <c r="O4" i="20"/>
  <c r="M4" i="20"/>
  <c r="H4" i="20"/>
  <c r="C4" i="20"/>
  <c r="AG3" i="20"/>
  <c r="AF3" i="20"/>
  <c r="W3" i="20"/>
  <c r="X3" i="20" s="1"/>
  <c r="V3" i="20"/>
  <c r="U3" i="20"/>
  <c r="T3" i="20"/>
  <c r="O3" i="20"/>
  <c r="G3" i="20"/>
  <c r="D3" i="20"/>
  <c r="A2" i="20"/>
  <c r="A1" i="20"/>
  <c r="AB31" i="19"/>
  <c r="AD31" i="19" s="1"/>
  <c r="J31" i="19" s="1"/>
  <c r="Y31" i="19"/>
  <c r="X31" i="19"/>
  <c r="P31" i="19"/>
  <c r="O31" i="19"/>
  <c r="M31" i="19"/>
  <c r="H31" i="19"/>
  <c r="C31" i="19"/>
  <c r="AB30" i="19"/>
  <c r="AD30" i="19" s="1"/>
  <c r="J30" i="19" s="1"/>
  <c r="K30" i="19" s="1"/>
  <c r="Y30" i="19"/>
  <c r="X30" i="19"/>
  <c r="Q30" i="19"/>
  <c r="P30" i="19"/>
  <c r="O30" i="19"/>
  <c r="M30" i="19"/>
  <c r="H30" i="19"/>
  <c r="C30" i="19"/>
  <c r="AB29" i="19"/>
  <c r="AD29" i="19" s="1"/>
  <c r="J29" i="19" s="1"/>
  <c r="Y29" i="19"/>
  <c r="X29" i="19"/>
  <c r="P29" i="19"/>
  <c r="O29" i="19"/>
  <c r="M29" i="19"/>
  <c r="H29" i="19"/>
  <c r="C29" i="19"/>
  <c r="AD28" i="19"/>
  <c r="J28" i="19" s="1"/>
  <c r="I28" i="19" s="1"/>
  <c r="AB28" i="19"/>
  <c r="Y28" i="19"/>
  <c r="X28" i="19"/>
  <c r="P28" i="19"/>
  <c r="O28" i="19"/>
  <c r="M28" i="19"/>
  <c r="H28" i="19"/>
  <c r="C28" i="19"/>
  <c r="AB27" i="19"/>
  <c r="AD27" i="19" s="1"/>
  <c r="J27" i="19" s="1"/>
  <c r="Y27" i="19"/>
  <c r="X27" i="19"/>
  <c r="P27" i="19"/>
  <c r="O27" i="19"/>
  <c r="M27" i="19"/>
  <c r="H27" i="19"/>
  <c r="C27" i="19"/>
  <c r="AD26" i="19"/>
  <c r="J26" i="19" s="1"/>
  <c r="AB26" i="19"/>
  <c r="Y26" i="19"/>
  <c r="X26" i="19"/>
  <c r="P26" i="19"/>
  <c r="O26" i="19"/>
  <c r="M26" i="19"/>
  <c r="H26" i="19"/>
  <c r="C26" i="19"/>
  <c r="AB25" i="19"/>
  <c r="AD25" i="19" s="1"/>
  <c r="J25" i="19" s="1"/>
  <c r="Y25" i="19"/>
  <c r="X25" i="19"/>
  <c r="Q25" i="19"/>
  <c r="P25" i="19"/>
  <c r="O25" i="19"/>
  <c r="M25" i="19"/>
  <c r="H25" i="19"/>
  <c r="C25" i="19"/>
  <c r="AB24" i="19"/>
  <c r="AD24" i="19" s="1"/>
  <c r="J24" i="19" s="1"/>
  <c r="Y24" i="19"/>
  <c r="X24" i="19"/>
  <c r="P24" i="19"/>
  <c r="O24" i="19"/>
  <c r="Q24" i="19" s="1"/>
  <c r="M24" i="19"/>
  <c r="H24" i="19"/>
  <c r="C24" i="19"/>
  <c r="AB23" i="19"/>
  <c r="AD23" i="19" s="1"/>
  <c r="J23" i="19" s="1"/>
  <c r="Y23" i="19"/>
  <c r="X23" i="19"/>
  <c r="P23" i="19"/>
  <c r="O23" i="19"/>
  <c r="Q23" i="19" s="1"/>
  <c r="M23" i="19"/>
  <c r="H23" i="19"/>
  <c r="C23" i="19"/>
  <c r="AB22" i="19"/>
  <c r="AD22" i="19" s="1"/>
  <c r="J22" i="19" s="1"/>
  <c r="Y22" i="19"/>
  <c r="X22" i="19"/>
  <c r="P22" i="19"/>
  <c r="O22" i="19"/>
  <c r="M22" i="19"/>
  <c r="H22" i="19"/>
  <c r="C22" i="19"/>
  <c r="AD21" i="19"/>
  <c r="J21" i="19" s="1"/>
  <c r="AB21" i="19"/>
  <c r="Y21" i="19"/>
  <c r="X21" i="19"/>
  <c r="P21" i="19"/>
  <c r="Q21" i="19" s="1"/>
  <c r="O21" i="19"/>
  <c r="M21" i="19"/>
  <c r="H21" i="19"/>
  <c r="C21" i="19"/>
  <c r="AD20" i="19"/>
  <c r="J20" i="19" s="1"/>
  <c r="I20" i="19" s="1"/>
  <c r="AB20" i="19"/>
  <c r="Y20" i="19"/>
  <c r="X20" i="19"/>
  <c r="P20" i="19"/>
  <c r="O20" i="19"/>
  <c r="M20" i="19"/>
  <c r="K20" i="19"/>
  <c r="H20" i="19"/>
  <c r="C20" i="19"/>
  <c r="AB19" i="19"/>
  <c r="AD19" i="19" s="1"/>
  <c r="J19" i="19" s="1"/>
  <c r="Y19" i="19"/>
  <c r="X19" i="19"/>
  <c r="P19" i="19"/>
  <c r="O19" i="19"/>
  <c r="Q19" i="19" s="1"/>
  <c r="M19" i="19"/>
  <c r="H19" i="19"/>
  <c r="C19" i="19"/>
  <c r="AD18" i="19"/>
  <c r="J18" i="19" s="1"/>
  <c r="AB18" i="19"/>
  <c r="Y18" i="19"/>
  <c r="X18" i="19"/>
  <c r="P18" i="19"/>
  <c r="O18" i="19"/>
  <c r="Q18" i="19" s="1"/>
  <c r="M18" i="19"/>
  <c r="H18" i="19"/>
  <c r="C18" i="19"/>
  <c r="AB17" i="19"/>
  <c r="AD17" i="19" s="1"/>
  <c r="J17" i="19" s="1"/>
  <c r="Y17" i="19"/>
  <c r="X17" i="19"/>
  <c r="P17" i="19"/>
  <c r="Q17" i="19" s="1"/>
  <c r="O17" i="19"/>
  <c r="M17" i="19"/>
  <c r="H17" i="19"/>
  <c r="C17" i="19"/>
  <c r="AB16" i="19"/>
  <c r="AD16" i="19" s="1"/>
  <c r="J16" i="19" s="1"/>
  <c r="Y16" i="19"/>
  <c r="X16" i="19"/>
  <c r="Q16" i="19"/>
  <c r="P16" i="19"/>
  <c r="O16" i="19"/>
  <c r="M16" i="19"/>
  <c r="H16" i="19"/>
  <c r="C16" i="19"/>
  <c r="AB15" i="19"/>
  <c r="AD15" i="19" s="1"/>
  <c r="J15" i="19" s="1"/>
  <c r="Y15" i="19"/>
  <c r="X15" i="19"/>
  <c r="P15" i="19"/>
  <c r="O15" i="19"/>
  <c r="M15" i="19"/>
  <c r="H15" i="19"/>
  <c r="C15" i="19"/>
  <c r="AB14" i="19"/>
  <c r="AD14" i="19" s="1"/>
  <c r="J14" i="19" s="1"/>
  <c r="K14" i="19" s="1"/>
  <c r="Y14" i="19"/>
  <c r="X14" i="19"/>
  <c r="P14" i="19"/>
  <c r="O14" i="19"/>
  <c r="Q14" i="19" s="1"/>
  <c r="M14" i="19"/>
  <c r="I14" i="19"/>
  <c r="H14" i="19"/>
  <c r="C14" i="19"/>
  <c r="AD13" i="19"/>
  <c r="J13" i="19" s="1"/>
  <c r="AB13" i="19"/>
  <c r="Y13" i="19"/>
  <c r="X13" i="19"/>
  <c r="P13" i="19"/>
  <c r="Q13" i="19" s="1"/>
  <c r="O13" i="19"/>
  <c r="M13" i="19"/>
  <c r="H13" i="19"/>
  <c r="C13" i="19"/>
  <c r="AD12" i="19"/>
  <c r="J12" i="19" s="1"/>
  <c r="I12" i="19" s="1"/>
  <c r="AB12" i="19"/>
  <c r="Y12" i="19"/>
  <c r="X12" i="19"/>
  <c r="P12" i="19"/>
  <c r="O12" i="19"/>
  <c r="M12" i="19"/>
  <c r="H12" i="19"/>
  <c r="C12" i="19"/>
  <c r="AB11" i="19"/>
  <c r="AD11" i="19" s="1"/>
  <c r="J11" i="19" s="1"/>
  <c r="Y11" i="19"/>
  <c r="X11" i="19"/>
  <c r="P11" i="19"/>
  <c r="O11" i="19"/>
  <c r="M11" i="19"/>
  <c r="H11" i="19"/>
  <c r="C11" i="19"/>
  <c r="AB10" i="19"/>
  <c r="AD10" i="19" s="1"/>
  <c r="J10" i="19" s="1"/>
  <c r="Y10" i="19"/>
  <c r="X10" i="19"/>
  <c r="P10" i="19"/>
  <c r="O10" i="19"/>
  <c r="Q10" i="19" s="1"/>
  <c r="M10" i="19"/>
  <c r="H10" i="19"/>
  <c r="C10" i="19"/>
  <c r="AB9" i="19"/>
  <c r="AD9" i="19" s="1"/>
  <c r="J9" i="19" s="1"/>
  <c r="Y9" i="19"/>
  <c r="X9" i="19"/>
  <c r="P9" i="19"/>
  <c r="O9" i="19"/>
  <c r="Q9" i="19" s="1"/>
  <c r="M9" i="19"/>
  <c r="H9" i="19"/>
  <c r="C9" i="19"/>
  <c r="AB8" i="19"/>
  <c r="AD8" i="19" s="1"/>
  <c r="J8" i="19" s="1"/>
  <c r="Y8" i="19"/>
  <c r="X8" i="19"/>
  <c r="P8" i="19"/>
  <c r="Q8" i="19" s="1"/>
  <c r="O8" i="19"/>
  <c r="M8" i="19"/>
  <c r="H8" i="19"/>
  <c r="C8" i="19"/>
  <c r="AB7" i="19"/>
  <c r="AD7" i="19" s="1"/>
  <c r="J7" i="19" s="1"/>
  <c r="Y7" i="19"/>
  <c r="X7" i="19"/>
  <c r="P7" i="19"/>
  <c r="O7" i="19"/>
  <c r="M7" i="19"/>
  <c r="H7" i="19"/>
  <c r="C7" i="19"/>
  <c r="AB6" i="19"/>
  <c r="AD6" i="19" s="1"/>
  <c r="J6" i="19" s="1"/>
  <c r="K6" i="19" s="1"/>
  <c r="Y6" i="19"/>
  <c r="X6" i="19"/>
  <c r="Q6" i="19"/>
  <c r="P6" i="19"/>
  <c r="O6" i="19"/>
  <c r="M6" i="19"/>
  <c r="I6" i="19"/>
  <c r="H6" i="19"/>
  <c r="C6" i="19"/>
  <c r="AB5" i="19"/>
  <c r="AD5" i="19" s="1"/>
  <c r="J5" i="19" s="1"/>
  <c r="Y5" i="19"/>
  <c r="X5" i="19"/>
  <c r="P5" i="19"/>
  <c r="O5" i="19"/>
  <c r="M5" i="19"/>
  <c r="H5" i="19"/>
  <c r="C5" i="19"/>
  <c r="AD4" i="19"/>
  <c r="AB4" i="19"/>
  <c r="Y4" i="19"/>
  <c r="X4" i="19"/>
  <c r="P4" i="19"/>
  <c r="O4" i="19"/>
  <c r="M4" i="19"/>
  <c r="H4" i="19"/>
  <c r="C4" i="19"/>
  <c r="AG3" i="19"/>
  <c r="AF3" i="19"/>
  <c r="W3" i="19"/>
  <c r="V3" i="19"/>
  <c r="U3" i="19"/>
  <c r="T3" i="19"/>
  <c r="O3" i="19"/>
  <c r="G3" i="19"/>
  <c r="F3" i="19"/>
  <c r="D3" i="19"/>
  <c r="A2" i="19"/>
  <c r="A1" i="19"/>
  <c r="AB31" i="18"/>
  <c r="AD31" i="18" s="1"/>
  <c r="J31" i="18" s="1"/>
  <c r="Y31" i="18"/>
  <c r="X31" i="18"/>
  <c r="P31" i="18"/>
  <c r="O31" i="18"/>
  <c r="M31" i="18"/>
  <c r="H31" i="18"/>
  <c r="C31" i="18"/>
  <c r="AB30" i="18"/>
  <c r="AD30" i="18" s="1"/>
  <c r="J30" i="18" s="1"/>
  <c r="Y30" i="18"/>
  <c r="X30" i="18"/>
  <c r="P30" i="18"/>
  <c r="O30" i="18"/>
  <c r="Q30" i="18" s="1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D28" i="18"/>
  <c r="J28" i="18" s="1"/>
  <c r="AB28" i="18"/>
  <c r="Y28" i="18"/>
  <c r="X28" i="18"/>
  <c r="P28" i="18"/>
  <c r="O28" i="18"/>
  <c r="M28" i="18"/>
  <c r="H28" i="18"/>
  <c r="C28" i="18"/>
  <c r="AB27" i="18"/>
  <c r="AD27" i="18" s="1"/>
  <c r="J27" i="18" s="1"/>
  <c r="Y27" i="18"/>
  <c r="X27" i="18"/>
  <c r="P27" i="18"/>
  <c r="O27" i="18"/>
  <c r="Q27" i="18" s="1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Y25" i="18"/>
  <c r="X25" i="18"/>
  <c r="P25" i="18"/>
  <c r="O25" i="18"/>
  <c r="Q25" i="18" s="1"/>
  <c r="M25" i="18"/>
  <c r="H25" i="18"/>
  <c r="C25" i="18"/>
  <c r="AD24" i="18"/>
  <c r="J24" i="18" s="1"/>
  <c r="K24" i="18" s="1"/>
  <c r="AB24" i="18"/>
  <c r="Y24" i="18"/>
  <c r="X24" i="18"/>
  <c r="Q24" i="18"/>
  <c r="P24" i="18"/>
  <c r="O24" i="18"/>
  <c r="M24" i="18"/>
  <c r="H24" i="18"/>
  <c r="C24" i="18"/>
  <c r="AB23" i="18"/>
  <c r="AD23" i="18" s="1"/>
  <c r="J23" i="18" s="1"/>
  <c r="Y23" i="18"/>
  <c r="X23" i="18"/>
  <c r="P23" i="18"/>
  <c r="O23" i="18"/>
  <c r="M23" i="18"/>
  <c r="H23" i="18"/>
  <c r="C23" i="18"/>
  <c r="AB22" i="18"/>
  <c r="AD22" i="18" s="1"/>
  <c r="J22" i="18" s="1"/>
  <c r="I22" i="18" s="1"/>
  <c r="Y22" i="18"/>
  <c r="X22" i="18"/>
  <c r="P22" i="18"/>
  <c r="O22" i="18"/>
  <c r="Q22" i="18" s="1"/>
  <c r="M22" i="18"/>
  <c r="H22" i="18"/>
  <c r="C22" i="18"/>
  <c r="AB21" i="18"/>
  <c r="AD21" i="18" s="1"/>
  <c r="J21" i="18" s="1"/>
  <c r="Y21" i="18"/>
  <c r="X21" i="18"/>
  <c r="P21" i="18"/>
  <c r="O21" i="18"/>
  <c r="Q21" i="18" s="1"/>
  <c r="M21" i="18"/>
  <c r="H21" i="18"/>
  <c r="C21" i="18"/>
  <c r="AD20" i="18"/>
  <c r="J20" i="18" s="1"/>
  <c r="AB20" i="18"/>
  <c r="Y20" i="18"/>
  <c r="X20" i="18"/>
  <c r="P20" i="18"/>
  <c r="O20" i="18"/>
  <c r="M20" i="18"/>
  <c r="H20" i="18"/>
  <c r="C20" i="18"/>
  <c r="AB19" i="18"/>
  <c r="AD19" i="18" s="1"/>
  <c r="J19" i="18" s="1"/>
  <c r="Y19" i="18"/>
  <c r="X19" i="18"/>
  <c r="Q19" i="18"/>
  <c r="P19" i="18"/>
  <c r="O19" i="18"/>
  <c r="M19" i="18"/>
  <c r="H19" i="18"/>
  <c r="C19" i="18"/>
  <c r="AB18" i="18"/>
  <c r="AD18" i="18" s="1"/>
  <c r="J18" i="18" s="1"/>
  <c r="Y18" i="18"/>
  <c r="X18" i="18"/>
  <c r="Q18" i="18"/>
  <c r="P18" i="18"/>
  <c r="O18" i="18"/>
  <c r="M18" i="18"/>
  <c r="H18" i="18"/>
  <c r="C18" i="18"/>
  <c r="AB17" i="18"/>
  <c r="AD17" i="18" s="1"/>
  <c r="J17" i="18" s="1"/>
  <c r="Y17" i="18"/>
  <c r="X17" i="18"/>
  <c r="P17" i="18"/>
  <c r="O17" i="18"/>
  <c r="Q17" i="18" s="1"/>
  <c r="M17" i="18"/>
  <c r="H17" i="18"/>
  <c r="C17" i="18"/>
  <c r="AB16" i="18"/>
  <c r="AD16" i="18" s="1"/>
  <c r="J16" i="18" s="1"/>
  <c r="Y16" i="18"/>
  <c r="X16" i="18"/>
  <c r="P16" i="18"/>
  <c r="O16" i="18"/>
  <c r="Q16" i="18" s="1"/>
  <c r="M16" i="18"/>
  <c r="H16" i="18"/>
  <c r="C16" i="18"/>
  <c r="AB15" i="18"/>
  <c r="AD15" i="18" s="1"/>
  <c r="J15" i="18" s="1"/>
  <c r="Y15" i="18"/>
  <c r="X15" i="18"/>
  <c r="P15" i="18"/>
  <c r="O15" i="18"/>
  <c r="M15" i="18"/>
  <c r="H15" i="18"/>
  <c r="C15" i="18"/>
  <c r="AB14" i="18"/>
  <c r="AD14" i="18" s="1"/>
  <c r="J14" i="18" s="1"/>
  <c r="I14" i="18" s="1"/>
  <c r="Y14" i="18"/>
  <c r="X14" i="18"/>
  <c r="P14" i="18"/>
  <c r="O14" i="18"/>
  <c r="M14" i="18"/>
  <c r="H14" i="18"/>
  <c r="C14" i="18"/>
  <c r="AB13" i="18"/>
  <c r="AD13" i="18" s="1"/>
  <c r="J13" i="18" s="1"/>
  <c r="Y13" i="18"/>
  <c r="X13" i="18"/>
  <c r="P13" i="18"/>
  <c r="O13" i="18"/>
  <c r="M13" i="18"/>
  <c r="H13" i="18"/>
  <c r="C13" i="18"/>
  <c r="AD12" i="18"/>
  <c r="J12" i="18" s="1"/>
  <c r="AB12" i="18"/>
  <c r="Y12" i="18"/>
  <c r="X12" i="18"/>
  <c r="P12" i="18"/>
  <c r="O12" i="18"/>
  <c r="M12" i="18"/>
  <c r="H12" i="18"/>
  <c r="C12" i="18"/>
  <c r="AB11" i="18"/>
  <c r="AD11" i="18" s="1"/>
  <c r="Y11" i="18"/>
  <c r="X11" i="18"/>
  <c r="Q11" i="18"/>
  <c r="P11" i="18"/>
  <c r="O11" i="18"/>
  <c r="M11" i="18"/>
  <c r="J11" i="18"/>
  <c r="H11" i="18"/>
  <c r="C11" i="18"/>
  <c r="AB10" i="18"/>
  <c r="AD10" i="18" s="1"/>
  <c r="J10" i="18" s="1"/>
  <c r="Y10" i="18"/>
  <c r="X10" i="18"/>
  <c r="P10" i="18"/>
  <c r="O10" i="18"/>
  <c r="Q10" i="18" s="1"/>
  <c r="M10" i="18"/>
  <c r="H10" i="18"/>
  <c r="C10" i="18"/>
  <c r="AB9" i="18"/>
  <c r="AD9" i="18" s="1"/>
  <c r="J9" i="18" s="1"/>
  <c r="Y9" i="18"/>
  <c r="X9" i="18"/>
  <c r="P9" i="18"/>
  <c r="O9" i="18"/>
  <c r="Q9" i="18" s="1"/>
  <c r="M9" i="18"/>
  <c r="H9" i="18"/>
  <c r="C9" i="18"/>
  <c r="AB8" i="18"/>
  <c r="AD8" i="18" s="1"/>
  <c r="J8" i="18" s="1"/>
  <c r="K8" i="18" s="1"/>
  <c r="Y8" i="18"/>
  <c r="X8" i="18"/>
  <c r="P8" i="18"/>
  <c r="Q8" i="18" s="1"/>
  <c r="O8" i="18"/>
  <c r="M8" i="18"/>
  <c r="H8" i="18"/>
  <c r="C8" i="18"/>
  <c r="AB7" i="18"/>
  <c r="AD7" i="18" s="1"/>
  <c r="J7" i="18" s="1"/>
  <c r="Y7" i="18"/>
  <c r="X7" i="18"/>
  <c r="P7" i="18"/>
  <c r="O7" i="18"/>
  <c r="M7" i="18"/>
  <c r="H7" i="18"/>
  <c r="C7" i="18"/>
  <c r="AD6" i="18"/>
  <c r="J6" i="18" s="1"/>
  <c r="AB6" i="18"/>
  <c r="Y6" i="18"/>
  <c r="X6" i="18"/>
  <c r="P6" i="18"/>
  <c r="O6" i="18"/>
  <c r="Q6" i="18" s="1"/>
  <c r="M6" i="18"/>
  <c r="H6" i="18"/>
  <c r="C6" i="18"/>
  <c r="AB5" i="18"/>
  <c r="AD5" i="18" s="1"/>
  <c r="J5" i="18" s="1"/>
  <c r="Y5" i="18"/>
  <c r="X5" i="18"/>
  <c r="P5" i="18"/>
  <c r="O5" i="18"/>
  <c r="Q5" i="18" s="1"/>
  <c r="M5" i="18"/>
  <c r="H5" i="18"/>
  <c r="C5" i="18"/>
  <c r="AB4" i="18"/>
  <c r="AD4" i="18" s="1"/>
  <c r="Y4" i="18"/>
  <c r="X4" i="18"/>
  <c r="P4" i="18"/>
  <c r="O4" i="18"/>
  <c r="Q4" i="18" s="1"/>
  <c r="M4" i="18"/>
  <c r="H4" i="18"/>
  <c r="C4" i="18"/>
  <c r="AG3" i="18"/>
  <c r="AF3" i="18"/>
  <c r="W3" i="18"/>
  <c r="X3" i="18" s="1"/>
  <c r="V3" i="18"/>
  <c r="U3" i="18"/>
  <c r="T3" i="18"/>
  <c r="O3" i="18"/>
  <c r="G3" i="18"/>
  <c r="F3" i="18"/>
  <c r="D3" i="18"/>
  <c r="A2" i="18"/>
  <c r="A1" i="18"/>
  <c r="AD31" i="17"/>
  <c r="J31" i="17" s="1"/>
  <c r="AB31" i="17"/>
  <c r="Y31" i="17"/>
  <c r="X31" i="17"/>
  <c r="P31" i="17"/>
  <c r="O31" i="17"/>
  <c r="Q31" i="17" s="1"/>
  <c r="M31" i="17"/>
  <c r="H31" i="17"/>
  <c r="C31" i="17"/>
  <c r="AB30" i="17"/>
  <c r="AD30" i="17" s="1"/>
  <c r="J30" i="17" s="1"/>
  <c r="Y30" i="17"/>
  <c r="X30" i="17"/>
  <c r="P30" i="17"/>
  <c r="O30" i="17"/>
  <c r="M30" i="17"/>
  <c r="H30" i="17"/>
  <c r="C30" i="17"/>
  <c r="AB29" i="17"/>
  <c r="AD29" i="17" s="1"/>
  <c r="J29" i="17" s="1"/>
  <c r="Y29" i="17"/>
  <c r="X29" i="17"/>
  <c r="Q29" i="17"/>
  <c r="P29" i="17"/>
  <c r="O29" i="17"/>
  <c r="M29" i="17"/>
  <c r="H29" i="17"/>
  <c r="C29" i="17"/>
  <c r="AB28" i="17"/>
  <c r="AD28" i="17" s="1"/>
  <c r="J28" i="17" s="1"/>
  <c r="Y28" i="17"/>
  <c r="X28" i="17"/>
  <c r="P28" i="17"/>
  <c r="Q28" i="17" s="1"/>
  <c r="O28" i="17"/>
  <c r="M28" i="17"/>
  <c r="H28" i="17"/>
  <c r="C28" i="17"/>
  <c r="AB27" i="17"/>
  <c r="AD27" i="17" s="1"/>
  <c r="J27" i="17" s="1"/>
  <c r="Y27" i="17"/>
  <c r="X27" i="17"/>
  <c r="P27" i="17"/>
  <c r="O27" i="17"/>
  <c r="M27" i="17"/>
  <c r="H27" i="17"/>
  <c r="C27" i="17"/>
  <c r="AB26" i="17"/>
  <c r="AD26" i="17" s="1"/>
  <c r="J26" i="17" s="1"/>
  <c r="Y26" i="17"/>
  <c r="X26" i="17"/>
  <c r="P26" i="17"/>
  <c r="O26" i="17"/>
  <c r="M26" i="17"/>
  <c r="H26" i="17"/>
  <c r="C26" i="17"/>
  <c r="AD25" i="17"/>
  <c r="J25" i="17" s="1"/>
  <c r="AB25" i="17"/>
  <c r="Y25" i="17"/>
  <c r="X25" i="17"/>
  <c r="P25" i="17"/>
  <c r="Q25" i="17" s="1"/>
  <c r="O25" i="17"/>
  <c r="M25" i="17"/>
  <c r="H25" i="17"/>
  <c r="C25" i="17"/>
  <c r="AB24" i="17"/>
  <c r="AD24" i="17" s="1"/>
  <c r="J24" i="17" s="1"/>
  <c r="I24" i="17" s="1"/>
  <c r="Y24" i="17"/>
  <c r="X24" i="17"/>
  <c r="P24" i="17"/>
  <c r="O24" i="17"/>
  <c r="Q24" i="17" s="1"/>
  <c r="M24" i="17"/>
  <c r="H24" i="17"/>
  <c r="C24" i="17"/>
  <c r="AB23" i="17"/>
  <c r="AD23" i="17" s="1"/>
  <c r="J23" i="17" s="1"/>
  <c r="Y23" i="17"/>
  <c r="X23" i="17"/>
  <c r="P23" i="17"/>
  <c r="O23" i="17"/>
  <c r="Q23" i="17" s="1"/>
  <c r="M23" i="17"/>
  <c r="H23" i="17"/>
  <c r="C23" i="17"/>
  <c r="AD22" i="17"/>
  <c r="J22" i="17" s="1"/>
  <c r="AB22" i="17"/>
  <c r="Y22" i="17"/>
  <c r="X22" i="17"/>
  <c r="P22" i="17"/>
  <c r="O22" i="17"/>
  <c r="Q22" i="17" s="1"/>
  <c r="M22" i="17"/>
  <c r="H22" i="17"/>
  <c r="C22" i="17"/>
  <c r="AB21" i="17"/>
  <c r="AD21" i="17" s="1"/>
  <c r="Y21" i="17"/>
  <c r="X21" i="17"/>
  <c r="P21" i="17"/>
  <c r="O21" i="17"/>
  <c r="Q21" i="17" s="1"/>
  <c r="M21" i="17"/>
  <c r="J21" i="17"/>
  <c r="H21" i="17"/>
  <c r="C21" i="17"/>
  <c r="AB20" i="17"/>
  <c r="AD20" i="17" s="1"/>
  <c r="J20" i="17" s="1"/>
  <c r="Y20" i="17"/>
  <c r="X20" i="17"/>
  <c r="P20" i="17"/>
  <c r="O20" i="17"/>
  <c r="Q20" i="17" s="1"/>
  <c r="M20" i="17"/>
  <c r="H20" i="17"/>
  <c r="C20" i="17"/>
  <c r="AB19" i="17"/>
  <c r="AD19" i="17" s="1"/>
  <c r="J19" i="17" s="1"/>
  <c r="Y19" i="17"/>
  <c r="X19" i="17"/>
  <c r="P19" i="17"/>
  <c r="O19" i="17"/>
  <c r="Q19" i="17" s="1"/>
  <c r="M19" i="17"/>
  <c r="H19" i="17"/>
  <c r="C19" i="17"/>
  <c r="AB18" i="17"/>
  <c r="AD18" i="17" s="1"/>
  <c r="J18" i="17" s="1"/>
  <c r="K18" i="17" s="1"/>
  <c r="Y18" i="17"/>
  <c r="X18" i="17"/>
  <c r="P18" i="17"/>
  <c r="O18" i="17"/>
  <c r="Q18" i="17" s="1"/>
  <c r="M18" i="17"/>
  <c r="H18" i="17"/>
  <c r="C18" i="17"/>
  <c r="AB17" i="17"/>
  <c r="AD17" i="17" s="1"/>
  <c r="J17" i="17" s="1"/>
  <c r="Y17" i="17"/>
  <c r="X17" i="17"/>
  <c r="P17" i="17"/>
  <c r="Q17" i="17" s="1"/>
  <c r="O17" i="17"/>
  <c r="M17" i="17"/>
  <c r="H17" i="17"/>
  <c r="C17" i="17"/>
  <c r="AB16" i="17"/>
  <c r="AD16" i="17" s="1"/>
  <c r="J16" i="17" s="1"/>
  <c r="I16" i="17" s="1"/>
  <c r="Y16" i="17"/>
  <c r="X16" i="17"/>
  <c r="P16" i="17"/>
  <c r="O16" i="17"/>
  <c r="M16" i="17"/>
  <c r="H16" i="17"/>
  <c r="C16" i="17"/>
  <c r="AB15" i="17"/>
  <c r="AD15" i="17" s="1"/>
  <c r="J15" i="17" s="1"/>
  <c r="Y15" i="17"/>
  <c r="X15" i="17"/>
  <c r="P15" i="17"/>
  <c r="O15" i="17"/>
  <c r="Q15" i="17" s="1"/>
  <c r="M15" i="17"/>
  <c r="H15" i="17"/>
  <c r="C15" i="17"/>
  <c r="AD14" i="17"/>
  <c r="J14" i="17" s="1"/>
  <c r="AB14" i="17"/>
  <c r="Y14" i="17"/>
  <c r="X14" i="17"/>
  <c r="P14" i="17"/>
  <c r="O14" i="17"/>
  <c r="M14" i="17"/>
  <c r="H14" i="17"/>
  <c r="C14" i="17"/>
  <c r="AB13" i="17"/>
  <c r="AD13" i="17" s="1"/>
  <c r="Y13" i="17"/>
  <c r="X13" i="17"/>
  <c r="Q13" i="17"/>
  <c r="P13" i="17"/>
  <c r="O13" i="17"/>
  <c r="M13" i="17"/>
  <c r="J13" i="17"/>
  <c r="H13" i="17"/>
  <c r="C13" i="17"/>
  <c r="AB12" i="17"/>
  <c r="AD12" i="17" s="1"/>
  <c r="J12" i="17" s="1"/>
  <c r="Y12" i="17"/>
  <c r="X12" i="17"/>
  <c r="P12" i="17"/>
  <c r="O12" i="17"/>
  <c r="Q12" i="17" s="1"/>
  <c r="M12" i="17"/>
  <c r="H12" i="17"/>
  <c r="C12" i="17"/>
  <c r="AB11" i="17"/>
  <c r="AD11" i="17" s="1"/>
  <c r="J11" i="17" s="1"/>
  <c r="Y11" i="17"/>
  <c r="X11" i="17"/>
  <c r="P11" i="17"/>
  <c r="O11" i="17"/>
  <c r="Q11" i="17" s="1"/>
  <c r="M11" i="17"/>
  <c r="H11" i="17"/>
  <c r="C11" i="17"/>
  <c r="AB10" i="17"/>
  <c r="AD10" i="17" s="1"/>
  <c r="J10" i="17" s="1"/>
  <c r="K10" i="17" s="1"/>
  <c r="Y10" i="17"/>
  <c r="X10" i="17"/>
  <c r="P10" i="17"/>
  <c r="Q10" i="17" s="1"/>
  <c r="O10" i="17"/>
  <c r="M10" i="17"/>
  <c r="H10" i="17"/>
  <c r="C10" i="17"/>
  <c r="AB9" i="17"/>
  <c r="AD9" i="17" s="1"/>
  <c r="J9" i="17" s="1"/>
  <c r="Y9" i="17"/>
  <c r="X9" i="17"/>
  <c r="P9" i="17"/>
  <c r="O9" i="17"/>
  <c r="M9" i="17"/>
  <c r="H9" i="17"/>
  <c r="C9" i="17"/>
  <c r="AB8" i="17"/>
  <c r="AD8" i="17" s="1"/>
  <c r="J8" i="17" s="1"/>
  <c r="I8" i="17" s="1"/>
  <c r="Y8" i="17"/>
  <c r="X8" i="17"/>
  <c r="P8" i="17"/>
  <c r="O8" i="17"/>
  <c r="M8" i="17"/>
  <c r="H8" i="17"/>
  <c r="C8" i="17"/>
  <c r="AD7" i="17"/>
  <c r="J7" i="17" s="1"/>
  <c r="AB7" i="17"/>
  <c r="Y7" i="17"/>
  <c r="X7" i="17"/>
  <c r="P7" i="17"/>
  <c r="O7" i="17"/>
  <c r="M7" i="17"/>
  <c r="H7" i="17"/>
  <c r="C7" i="17"/>
  <c r="AD6" i="17"/>
  <c r="J6" i="17" s="1"/>
  <c r="AB6" i="17"/>
  <c r="Y6" i="17"/>
  <c r="X6" i="17"/>
  <c r="P6" i="17"/>
  <c r="O6" i="17"/>
  <c r="Q6" i="17" s="1"/>
  <c r="M6" i="17"/>
  <c r="H6" i="17"/>
  <c r="C6" i="17"/>
  <c r="AB5" i="17"/>
  <c r="AD5" i="17" s="1"/>
  <c r="J5" i="17" s="1"/>
  <c r="Y5" i="17"/>
  <c r="X5" i="17"/>
  <c r="P5" i="17"/>
  <c r="O5" i="17"/>
  <c r="Q5" i="17" s="1"/>
  <c r="M5" i="17"/>
  <c r="H5" i="17"/>
  <c r="C5" i="17"/>
  <c r="AB4" i="17"/>
  <c r="AD4" i="17" s="1"/>
  <c r="Y4" i="17"/>
  <c r="X4" i="17"/>
  <c r="P4" i="17"/>
  <c r="O4" i="17"/>
  <c r="Q4" i="17" s="1"/>
  <c r="M4" i="17"/>
  <c r="H4" i="17"/>
  <c r="C4" i="17"/>
  <c r="AG3" i="17"/>
  <c r="AF3" i="17"/>
  <c r="W3" i="17"/>
  <c r="V3" i="17"/>
  <c r="U3" i="17"/>
  <c r="T3" i="17"/>
  <c r="O3" i="17"/>
  <c r="G3" i="17"/>
  <c r="F3" i="17"/>
  <c r="D3" i="17"/>
  <c r="A2" i="17"/>
  <c r="A1" i="17"/>
  <c r="AB31" i="16"/>
  <c r="AD31" i="16" s="1"/>
  <c r="J31" i="16" s="1"/>
  <c r="Y31" i="16"/>
  <c r="X31" i="16"/>
  <c r="P31" i="16"/>
  <c r="O31" i="16"/>
  <c r="Q31" i="16" s="1"/>
  <c r="M31" i="16"/>
  <c r="H31" i="16"/>
  <c r="C31" i="16"/>
  <c r="AB30" i="16"/>
  <c r="AD30" i="16" s="1"/>
  <c r="J30" i="16" s="1"/>
  <c r="Y30" i="16"/>
  <c r="X30" i="16"/>
  <c r="Q30" i="16"/>
  <c r="P30" i="16"/>
  <c r="O30" i="16"/>
  <c r="M30" i="16"/>
  <c r="H30" i="16"/>
  <c r="C30" i="16"/>
  <c r="AB29" i="16"/>
  <c r="AD29" i="16" s="1"/>
  <c r="J29" i="16" s="1"/>
  <c r="Y29" i="16"/>
  <c r="X29" i="16"/>
  <c r="Q29" i="16"/>
  <c r="P29" i="16"/>
  <c r="O29" i="16"/>
  <c r="M29" i="16"/>
  <c r="H29" i="16"/>
  <c r="C29" i="16"/>
  <c r="AB28" i="16"/>
  <c r="AD28" i="16" s="1"/>
  <c r="J28" i="16" s="1"/>
  <c r="K28" i="16" s="1"/>
  <c r="Y28" i="16"/>
  <c r="X28" i="16"/>
  <c r="P28" i="16"/>
  <c r="O28" i="16"/>
  <c r="Q28" i="16" s="1"/>
  <c r="M28" i="16"/>
  <c r="H28" i="16"/>
  <c r="C28" i="16"/>
  <c r="AD27" i="16"/>
  <c r="AB27" i="16"/>
  <c r="X27" i="16"/>
  <c r="P27" i="16"/>
  <c r="O27" i="16"/>
  <c r="M27" i="16"/>
  <c r="H27" i="16"/>
  <c r="C27" i="16"/>
  <c r="AG3" i="16"/>
  <c r="AF3" i="16"/>
  <c r="W3" i="16"/>
  <c r="V3" i="16"/>
  <c r="U3" i="16"/>
  <c r="T3" i="16"/>
  <c r="O3" i="16"/>
  <c r="G3" i="16"/>
  <c r="F3" i="16"/>
  <c r="H3" i="16" s="1"/>
  <c r="D3" i="16"/>
  <c r="A2" i="16"/>
  <c r="A1" i="16"/>
  <c r="AB31" i="15"/>
  <c r="AD31" i="15" s="1"/>
  <c r="J31" i="15" s="1"/>
  <c r="Y31" i="15"/>
  <c r="X31" i="15"/>
  <c r="P31" i="15"/>
  <c r="O31" i="15"/>
  <c r="Q31" i="15" s="1"/>
  <c r="M31" i="15"/>
  <c r="H31" i="15"/>
  <c r="C31" i="15"/>
  <c r="AD30" i="15"/>
  <c r="J30" i="15" s="1"/>
  <c r="AB30" i="15"/>
  <c r="Y30" i="15"/>
  <c r="X30" i="15"/>
  <c r="P30" i="15"/>
  <c r="O30" i="15"/>
  <c r="Q30" i="15" s="1"/>
  <c r="M30" i="15"/>
  <c r="H30" i="15"/>
  <c r="C30" i="15"/>
  <c r="AB29" i="15"/>
  <c r="AD29" i="15" s="1"/>
  <c r="Y29" i="15"/>
  <c r="X29" i="15"/>
  <c r="P29" i="15"/>
  <c r="O29" i="15"/>
  <c r="Q29" i="15" s="1"/>
  <c r="M29" i="15"/>
  <c r="J29" i="15"/>
  <c r="H29" i="15"/>
  <c r="C29" i="15"/>
  <c r="AB28" i="15"/>
  <c r="AD28" i="15" s="1"/>
  <c r="J28" i="15" s="1"/>
  <c r="Y28" i="15"/>
  <c r="X28" i="15"/>
  <c r="Q28" i="15"/>
  <c r="P28" i="15"/>
  <c r="O28" i="15"/>
  <c r="M28" i="15"/>
  <c r="H28" i="15"/>
  <c r="C28" i="15"/>
  <c r="AB27" i="15"/>
  <c r="AD27" i="15" s="1"/>
  <c r="X27" i="15"/>
  <c r="P27" i="15"/>
  <c r="O27" i="15"/>
  <c r="M27" i="15"/>
  <c r="H27" i="15"/>
  <c r="C27" i="15"/>
  <c r="AG3" i="15"/>
  <c r="AF3" i="15"/>
  <c r="W3" i="15"/>
  <c r="V3" i="15"/>
  <c r="U3" i="15"/>
  <c r="T3" i="15"/>
  <c r="O3" i="15"/>
  <c r="G3" i="15"/>
  <c r="F3" i="15"/>
  <c r="D3" i="15"/>
  <c r="A2" i="15"/>
  <c r="A1" i="15"/>
  <c r="AD31" i="14"/>
  <c r="J31" i="14" s="1"/>
  <c r="AB31" i="14"/>
  <c r="Y31" i="14"/>
  <c r="X31" i="14"/>
  <c r="P31" i="14"/>
  <c r="Q31" i="14" s="1"/>
  <c r="O31" i="14"/>
  <c r="M31" i="14"/>
  <c r="H31" i="14"/>
  <c r="C31" i="14"/>
  <c r="AB30" i="14"/>
  <c r="AD30" i="14" s="1"/>
  <c r="J30" i="14" s="1"/>
  <c r="Y30" i="14"/>
  <c r="X30" i="14"/>
  <c r="P30" i="14"/>
  <c r="O30" i="14"/>
  <c r="M30" i="14"/>
  <c r="H30" i="14"/>
  <c r="C30" i="14"/>
  <c r="AB29" i="14"/>
  <c r="AD29" i="14" s="1"/>
  <c r="J29" i="14" s="1"/>
  <c r="Y29" i="14"/>
  <c r="X29" i="14"/>
  <c r="P29" i="14"/>
  <c r="O29" i="14"/>
  <c r="M29" i="14"/>
  <c r="H29" i="14"/>
  <c r="C29" i="14"/>
  <c r="AD28" i="14"/>
  <c r="J28" i="14" s="1"/>
  <c r="AB28" i="14"/>
  <c r="Y28" i="14"/>
  <c r="X28" i="14"/>
  <c r="P28" i="14"/>
  <c r="O28" i="14"/>
  <c r="Q28" i="14" s="1"/>
  <c r="M28" i="14"/>
  <c r="H28" i="14"/>
  <c r="C28" i="14"/>
  <c r="AB27" i="14"/>
  <c r="AD27" i="14" s="1"/>
  <c r="X27" i="14"/>
  <c r="P27" i="14"/>
  <c r="O27" i="14"/>
  <c r="Q27" i="14" s="1"/>
  <c r="M27" i="14"/>
  <c r="H27" i="14"/>
  <c r="C27" i="14"/>
  <c r="AG3" i="14"/>
  <c r="AF3" i="14"/>
  <c r="W3" i="14"/>
  <c r="V3" i="14"/>
  <c r="U3" i="14"/>
  <c r="T3" i="14"/>
  <c r="O3" i="14"/>
  <c r="G3" i="14"/>
  <c r="H3" i="14" s="1"/>
  <c r="F3" i="14"/>
  <c r="D3" i="14"/>
  <c r="A2" i="14"/>
  <c r="A1" i="14"/>
  <c r="AB31" i="13"/>
  <c r="AD31" i="13" s="1"/>
  <c r="J31" i="13" s="1"/>
  <c r="Y31" i="13"/>
  <c r="X31" i="13"/>
  <c r="P31" i="13"/>
  <c r="O31" i="13"/>
  <c r="M31" i="13"/>
  <c r="H31" i="13"/>
  <c r="C31" i="13"/>
  <c r="AB30" i="13"/>
  <c r="AD30" i="13" s="1"/>
  <c r="J30" i="13" s="1"/>
  <c r="K30" i="13" s="1"/>
  <c r="Y30" i="13"/>
  <c r="X30" i="13"/>
  <c r="Q30" i="13"/>
  <c r="P30" i="13"/>
  <c r="O30" i="13"/>
  <c r="M30" i="13"/>
  <c r="H30" i="13"/>
  <c r="C30" i="13"/>
  <c r="AD29" i="13"/>
  <c r="J29" i="13" s="1"/>
  <c r="AB29" i="13"/>
  <c r="Y29" i="13"/>
  <c r="X29" i="13"/>
  <c r="P29" i="13"/>
  <c r="O29" i="13"/>
  <c r="M29" i="13"/>
  <c r="H29" i="13"/>
  <c r="C29" i="13"/>
  <c r="AB28" i="13"/>
  <c r="AD28" i="13" s="1"/>
  <c r="Y28" i="13"/>
  <c r="X28" i="13"/>
  <c r="P28" i="13"/>
  <c r="O28" i="13"/>
  <c r="Q28" i="13" s="1"/>
  <c r="M28" i="13"/>
  <c r="H28" i="13"/>
  <c r="C28" i="13"/>
  <c r="AD27" i="13"/>
  <c r="J27" i="13" s="1"/>
  <c r="K27" i="13" s="1"/>
  <c r="AB27" i="13"/>
  <c r="X27" i="13"/>
  <c r="P27" i="13"/>
  <c r="Q27" i="13" s="1"/>
  <c r="O27" i="13"/>
  <c r="M27" i="13"/>
  <c r="H27" i="13"/>
  <c r="C27" i="13"/>
  <c r="AG3" i="13"/>
  <c r="AF3" i="13"/>
  <c r="W3" i="13"/>
  <c r="V3" i="13"/>
  <c r="U3" i="13"/>
  <c r="T3" i="13"/>
  <c r="O3" i="13"/>
  <c r="G3" i="13"/>
  <c r="H3" i="13" s="1"/>
  <c r="F3" i="13"/>
  <c r="D3" i="13"/>
  <c r="A2" i="13"/>
  <c r="A1" i="13"/>
  <c r="AB31" i="12"/>
  <c r="AD31" i="12" s="1"/>
  <c r="J31" i="12" s="1"/>
  <c r="Y31" i="12"/>
  <c r="X31" i="12"/>
  <c r="P31" i="12"/>
  <c r="O31" i="12"/>
  <c r="M31" i="12"/>
  <c r="H31" i="12"/>
  <c r="C31" i="12"/>
  <c r="AB30" i="12"/>
  <c r="AD30" i="12" s="1"/>
  <c r="J30" i="12" s="1"/>
  <c r="Y30" i="12"/>
  <c r="X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Q29" i="12" s="1"/>
  <c r="O29" i="12"/>
  <c r="M29" i="12"/>
  <c r="H29" i="12"/>
  <c r="C29" i="12"/>
  <c r="AB28" i="12"/>
  <c r="AD28" i="12" s="1"/>
  <c r="J28" i="12" s="1"/>
  <c r="K28" i="12" s="1"/>
  <c r="Y28" i="12"/>
  <c r="X28" i="12"/>
  <c r="Q28" i="12"/>
  <c r="P28" i="12"/>
  <c r="O28" i="12"/>
  <c r="M28" i="12"/>
  <c r="H28" i="12"/>
  <c r="C28" i="12"/>
  <c r="AD27" i="12"/>
  <c r="J27" i="12" s="1"/>
  <c r="K27" i="12" s="1"/>
  <c r="AB27" i="12"/>
  <c r="X27" i="12"/>
  <c r="P27" i="12"/>
  <c r="O27" i="12"/>
  <c r="Q27" i="12" s="1"/>
  <c r="M27" i="12"/>
  <c r="H27" i="12"/>
  <c r="C27" i="12"/>
  <c r="AG3" i="12"/>
  <c r="AF3" i="12"/>
  <c r="W3" i="12"/>
  <c r="V3" i="12"/>
  <c r="U3" i="12"/>
  <c r="T3" i="12"/>
  <c r="O3" i="12"/>
  <c r="G3" i="12"/>
  <c r="F3" i="12"/>
  <c r="D3" i="12"/>
  <c r="A2" i="12"/>
  <c r="A1" i="12"/>
  <c r="AD31" i="11"/>
  <c r="J31" i="11" s="1"/>
  <c r="AB31" i="11"/>
  <c r="Y31" i="11"/>
  <c r="X31" i="11"/>
  <c r="P31" i="11"/>
  <c r="O31" i="11"/>
  <c r="Q31" i="11" s="1"/>
  <c r="M31" i="11"/>
  <c r="H31" i="11"/>
  <c r="C31" i="11"/>
  <c r="AD30" i="11"/>
  <c r="J30" i="11" s="1"/>
  <c r="AB30" i="11"/>
  <c r="Y30" i="11"/>
  <c r="X30" i="11"/>
  <c r="P30" i="11"/>
  <c r="O30" i="11"/>
  <c r="M30" i="11"/>
  <c r="H30" i="11"/>
  <c r="C30" i="11"/>
  <c r="AB29" i="11"/>
  <c r="AD29" i="11" s="1"/>
  <c r="Y29" i="11"/>
  <c r="X29" i="11"/>
  <c r="P29" i="11"/>
  <c r="O29" i="11"/>
  <c r="M29" i="11"/>
  <c r="J29" i="11"/>
  <c r="H29" i="11"/>
  <c r="C29" i="11"/>
  <c r="AB28" i="11"/>
  <c r="AD28" i="11" s="1"/>
  <c r="J28" i="11" s="1"/>
  <c r="Y28" i="11"/>
  <c r="X28" i="11"/>
  <c r="Q28" i="11"/>
  <c r="P28" i="11"/>
  <c r="O28" i="11"/>
  <c r="M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B26" i="11"/>
  <c r="AD26" i="11" s="1"/>
  <c r="J26" i="11" s="1"/>
  <c r="K26" i="11" s="1"/>
  <c r="Y26" i="11"/>
  <c r="X26" i="11"/>
  <c r="P26" i="11"/>
  <c r="Q26" i="11" s="1"/>
  <c r="O26" i="11"/>
  <c r="M26" i="11"/>
  <c r="H26" i="11"/>
  <c r="C26" i="11"/>
  <c r="AD25" i="11"/>
  <c r="J25" i="11" s="1"/>
  <c r="AB25" i="11"/>
  <c r="Y25" i="11"/>
  <c r="X25" i="11"/>
  <c r="P25" i="11"/>
  <c r="O25" i="11"/>
  <c r="M25" i="11"/>
  <c r="H25" i="11"/>
  <c r="C25" i="11"/>
  <c r="AB24" i="11"/>
  <c r="AD24" i="11" s="1"/>
  <c r="J24" i="11" s="1"/>
  <c r="Y24" i="11"/>
  <c r="X24" i="11"/>
  <c r="P24" i="11"/>
  <c r="O24" i="11"/>
  <c r="M24" i="11"/>
  <c r="H24" i="11"/>
  <c r="C24" i="11"/>
  <c r="AB23" i="11"/>
  <c r="AD23" i="11" s="1"/>
  <c r="J23" i="11" s="1"/>
  <c r="Y23" i="11"/>
  <c r="X23" i="11"/>
  <c r="P23" i="11"/>
  <c r="O23" i="11"/>
  <c r="Q23" i="11" s="1"/>
  <c r="M23" i="11"/>
  <c r="H23" i="11"/>
  <c r="C23" i="11"/>
  <c r="AD22" i="11"/>
  <c r="J22" i="11" s="1"/>
  <c r="AB22" i="11"/>
  <c r="Y22" i="11"/>
  <c r="X22" i="11"/>
  <c r="P22" i="11"/>
  <c r="O22" i="11"/>
  <c r="Q22" i="11" s="1"/>
  <c r="M22" i="11"/>
  <c r="H22" i="11"/>
  <c r="C22" i="11"/>
  <c r="AB21" i="11"/>
  <c r="AD21" i="11" s="1"/>
  <c r="Y21" i="11"/>
  <c r="X21" i="11"/>
  <c r="P21" i="11"/>
  <c r="O21" i="11"/>
  <c r="Q21" i="11" s="1"/>
  <c r="M21" i="11"/>
  <c r="J21" i="11"/>
  <c r="H21" i="11"/>
  <c r="C21" i="11"/>
  <c r="AB20" i="11"/>
  <c r="AD20" i="11" s="1"/>
  <c r="J20" i="11" s="1"/>
  <c r="Y20" i="11"/>
  <c r="X20" i="11"/>
  <c r="Q20" i="11"/>
  <c r="P20" i="11"/>
  <c r="O20" i="11"/>
  <c r="M20" i="11"/>
  <c r="H20" i="11"/>
  <c r="C20" i="11"/>
  <c r="AB19" i="11"/>
  <c r="AD19" i="11" s="1"/>
  <c r="J19" i="11" s="1"/>
  <c r="Y19" i="11"/>
  <c r="X19" i="11"/>
  <c r="P19" i="11"/>
  <c r="O19" i="11"/>
  <c r="Q19" i="11" s="1"/>
  <c r="M19" i="11"/>
  <c r="H19" i="11"/>
  <c r="C19" i="11"/>
  <c r="AB18" i="11"/>
  <c r="AD18" i="11" s="1"/>
  <c r="J18" i="11" s="1"/>
  <c r="K18" i="11" s="1"/>
  <c r="Y18" i="11"/>
  <c r="X18" i="11"/>
  <c r="P18" i="11"/>
  <c r="Q18" i="11" s="1"/>
  <c r="O18" i="11"/>
  <c r="M18" i="11"/>
  <c r="H18" i="11"/>
  <c r="AB17" i="11"/>
  <c r="AD17" i="11" s="1"/>
  <c r="J17" i="11" s="1"/>
  <c r="Y17" i="11"/>
  <c r="X17" i="11"/>
  <c r="P17" i="11"/>
  <c r="O17" i="11"/>
  <c r="M17" i="11"/>
  <c r="H17" i="11"/>
  <c r="C17" i="11"/>
  <c r="AB16" i="11"/>
  <c r="AD16" i="11" s="1"/>
  <c r="J16" i="11" s="1"/>
  <c r="Y16" i="11"/>
  <c r="X16" i="11"/>
  <c r="P16" i="11"/>
  <c r="O16" i="11"/>
  <c r="M16" i="11"/>
  <c r="H16" i="11"/>
  <c r="C16" i="11"/>
  <c r="AB15" i="11"/>
  <c r="AD15" i="11" s="1"/>
  <c r="J15" i="11" s="1"/>
  <c r="Y15" i="11"/>
  <c r="X15" i="11"/>
  <c r="P15" i="11"/>
  <c r="Q15" i="11" s="1"/>
  <c r="O15" i="11"/>
  <c r="M15" i="11"/>
  <c r="H15" i="11"/>
  <c r="C15" i="11"/>
  <c r="AB14" i="11"/>
  <c r="AD14" i="11" s="1"/>
  <c r="J14" i="11" s="1"/>
  <c r="Y14" i="11"/>
  <c r="X14" i="11"/>
  <c r="P14" i="11"/>
  <c r="O14" i="11"/>
  <c r="Q14" i="11" s="1"/>
  <c r="M14" i="11"/>
  <c r="H14" i="11"/>
  <c r="C14" i="11"/>
  <c r="AB13" i="11"/>
  <c r="AD13" i="11" s="1"/>
  <c r="J13" i="11" s="1"/>
  <c r="K13" i="11" s="1"/>
  <c r="Y13" i="11"/>
  <c r="X13" i="11"/>
  <c r="P13" i="11"/>
  <c r="O13" i="11"/>
  <c r="Q13" i="11" s="1"/>
  <c r="M13" i="11"/>
  <c r="H13" i="11"/>
  <c r="C13" i="11"/>
  <c r="AB12" i="11"/>
  <c r="AD12" i="11" s="1"/>
  <c r="J12" i="11" s="1"/>
  <c r="Y12" i="11"/>
  <c r="X12" i="11"/>
  <c r="P12" i="11"/>
  <c r="Q12" i="11" s="1"/>
  <c r="O12" i="11"/>
  <c r="M12" i="11"/>
  <c r="H12" i="11"/>
  <c r="C12" i="11"/>
  <c r="AD11" i="11"/>
  <c r="J11" i="11" s="1"/>
  <c r="I11" i="11" s="1"/>
  <c r="AB11" i="11"/>
  <c r="Y11" i="11"/>
  <c r="X11" i="11"/>
  <c r="P11" i="11"/>
  <c r="O11" i="11"/>
  <c r="Q11" i="11" s="1"/>
  <c r="M11" i="11"/>
  <c r="H11" i="11"/>
  <c r="C11" i="11"/>
  <c r="AB10" i="11"/>
  <c r="AD10" i="11" s="1"/>
  <c r="J10" i="11" s="1"/>
  <c r="Y10" i="11"/>
  <c r="X10" i="11"/>
  <c r="P10" i="11"/>
  <c r="O10" i="11"/>
  <c r="Q10" i="11" s="1"/>
  <c r="M10" i="11"/>
  <c r="H10" i="11"/>
  <c r="C10" i="11"/>
  <c r="AB9" i="11"/>
  <c r="AD9" i="11" s="1"/>
  <c r="J9" i="11" s="1"/>
  <c r="Y9" i="11"/>
  <c r="X9" i="11"/>
  <c r="P9" i="11"/>
  <c r="O9" i="11"/>
  <c r="M9" i="11"/>
  <c r="H9" i="11"/>
  <c r="C9" i="11"/>
  <c r="AB8" i="11"/>
  <c r="AD8" i="11" s="1"/>
  <c r="J8" i="11" s="1"/>
  <c r="Y8" i="11"/>
  <c r="X8" i="11"/>
  <c r="P8" i="11"/>
  <c r="O8" i="11"/>
  <c r="M8" i="11"/>
  <c r="H8" i="11"/>
  <c r="C8" i="11"/>
  <c r="AB7" i="11"/>
  <c r="AD7" i="11" s="1"/>
  <c r="J7" i="11" s="1"/>
  <c r="Y7" i="11"/>
  <c r="X7" i="11"/>
  <c r="P7" i="11"/>
  <c r="O7" i="11"/>
  <c r="Q7" i="11" s="1"/>
  <c r="M7" i="1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Y5" i="11"/>
  <c r="X5" i="11"/>
  <c r="P5" i="11"/>
  <c r="O5" i="11"/>
  <c r="M5" i="11"/>
  <c r="H5" i="11"/>
  <c r="C5" i="11"/>
  <c r="AB4" i="11"/>
  <c r="AD4" i="11" s="1"/>
  <c r="J4" i="11" s="1"/>
  <c r="Y4" i="11"/>
  <c r="X4" i="11"/>
  <c r="P4" i="11"/>
  <c r="Q4" i="11" s="1"/>
  <c r="O4" i="11"/>
  <c r="M4" i="11"/>
  <c r="H4" i="11"/>
  <c r="C4" i="11"/>
  <c r="AG3" i="11"/>
  <c r="AF3" i="11"/>
  <c r="W3" i="11"/>
  <c r="V3" i="11"/>
  <c r="U3" i="11"/>
  <c r="T3" i="11"/>
  <c r="O3" i="11"/>
  <c r="G3" i="11"/>
  <c r="F3" i="11"/>
  <c r="D3" i="11"/>
  <c r="A2" i="11"/>
  <c r="A1" i="11"/>
  <c r="AB31" i="10"/>
  <c r="AD31" i="10" s="1"/>
  <c r="J31" i="10" s="1"/>
  <c r="Y31" i="10"/>
  <c r="X31" i="10"/>
  <c r="P31" i="10"/>
  <c r="O31" i="10"/>
  <c r="Q31" i="10" s="1"/>
  <c r="M31" i="10"/>
  <c r="H31" i="10"/>
  <c r="C31" i="10"/>
  <c r="AB30" i="10"/>
  <c r="AD30" i="10" s="1"/>
  <c r="J30" i="10" s="1"/>
  <c r="Y30" i="10"/>
  <c r="X30" i="10"/>
  <c r="P30" i="10"/>
  <c r="Q30" i="10" s="1"/>
  <c r="O30" i="10"/>
  <c r="M30" i="10"/>
  <c r="H30" i="10"/>
  <c r="C30" i="10"/>
  <c r="AB29" i="10"/>
  <c r="AD29" i="10" s="1"/>
  <c r="J29" i="10" s="1"/>
  <c r="I29" i="10" s="1"/>
  <c r="Y29" i="10"/>
  <c r="X29" i="10"/>
  <c r="P29" i="10"/>
  <c r="O29" i="10"/>
  <c r="Q29" i="10" s="1"/>
  <c r="M29" i="10"/>
  <c r="H29" i="10"/>
  <c r="C29" i="10"/>
  <c r="AD28" i="10"/>
  <c r="J28" i="10" s="1"/>
  <c r="AB28" i="10"/>
  <c r="Y28" i="10"/>
  <c r="X28" i="10"/>
  <c r="P28" i="10"/>
  <c r="O28" i="10"/>
  <c r="M28" i="10"/>
  <c r="H28" i="10"/>
  <c r="C28" i="10"/>
  <c r="AB27" i="10"/>
  <c r="AD27" i="10" s="1"/>
  <c r="J27" i="10" s="1"/>
  <c r="Y27" i="10"/>
  <c r="X27" i="10"/>
  <c r="P27" i="10"/>
  <c r="O27" i="10"/>
  <c r="M27" i="10"/>
  <c r="H27" i="10"/>
  <c r="C27" i="10"/>
  <c r="AB26" i="10"/>
  <c r="AD26" i="10" s="1"/>
  <c r="Y26" i="10"/>
  <c r="X26" i="10"/>
  <c r="P26" i="10"/>
  <c r="O26" i="10"/>
  <c r="M26" i="10"/>
  <c r="J26" i="10"/>
  <c r="H26" i="10"/>
  <c r="C26" i="10"/>
  <c r="AB25" i="10"/>
  <c r="AD25" i="10" s="1"/>
  <c r="J25" i="10" s="1"/>
  <c r="Y25" i="10"/>
  <c r="X25" i="10"/>
  <c r="P25" i="10"/>
  <c r="O25" i="10"/>
  <c r="Q25" i="10" s="1"/>
  <c r="M25" i="10"/>
  <c r="H25" i="10"/>
  <c r="C25" i="10"/>
  <c r="AB24" i="10"/>
  <c r="AD24" i="10" s="1"/>
  <c r="J24" i="10" s="1"/>
  <c r="Y24" i="10"/>
  <c r="X24" i="10"/>
  <c r="P24" i="10"/>
  <c r="Q24" i="10" s="1"/>
  <c r="O24" i="10"/>
  <c r="M24" i="10"/>
  <c r="H24" i="10"/>
  <c r="C24" i="10"/>
  <c r="AB23" i="10"/>
  <c r="AD23" i="10" s="1"/>
  <c r="J23" i="10" s="1"/>
  <c r="K23" i="10" s="1"/>
  <c r="Y23" i="10"/>
  <c r="X23" i="10"/>
  <c r="Q23" i="10"/>
  <c r="P23" i="10"/>
  <c r="O23" i="10"/>
  <c r="M23" i="10"/>
  <c r="H23" i="10"/>
  <c r="C23" i="10"/>
  <c r="AB22" i="10"/>
  <c r="AD22" i="10" s="1"/>
  <c r="J22" i="10" s="1"/>
  <c r="Y22" i="10"/>
  <c r="X22" i="10"/>
  <c r="P22" i="10"/>
  <c r="Q22" i="10" s="1"/>
  <c r="O22" i="10"/>
  <c r="M22" i="10"/>
  <c r="H22" i="10"/>
  <c r="C22" i="10"/>
  <c r="AB21" i="10"/>
  <c r="AD21" i="10" s="1"/>
  <c r="J21" i="10" s="1"/>
  <c r="Y21" i="10"/>
  <c r="X21" i="10"/>
  <c r="P21" i="10"/>
  <c r="O21" i="10"/>
  <c r="Q21" i="10" s="1"/>
  <c r="M21" i="10"/>
  <c r="H21" i="10"/>
  <c r="C21" i="10"/>
  <c r="AB20" i="10"/>
  <c r="AD20" i="10" s="1"/>
  <c r="J20" i="10" s="1"/>
  <c r="Y20" i="10"/>
  <c r="X20" i="10"/>
  <c r="P20" i="10"/>
  <c r="O20" i="10"/>
  <c r="M20" i="10"/>
  <c r="H20" i="10"/>
  <c r="C20" i="10"/>
  <c r="AD19" i="10"/>
  <c r="J19" i="10" s="1"/>
  <c r="I19" i="10" s="1"/>
  <c r="AB19" i="10"/>
  <c r="Y19" i="10"/>
  <c r="X19" i="10"/>
  <c r="P19" i="10"/>
  <c r="O19" i="10"/>
  <c r="Q19" i="10" s="1"/>
  <c r="M19" i="10"/>
  <c r="H19" i="10"/>
  <c r="C19" i="10"/>
  <c r="AB18" i="10"/>
  <c r="AD18" i="10" s="1"/>
  <c r="J18" i="10" s="1"/>
  <c r="Y18" i="10"/>
  <c r="X18" i="10"/>
  <c r="P18" i="10"/>
  <c r="O18" i="10"/>
  <c r="Q18" i="10" s="1"/>
  <c r="M18" i="10"/>
  <c r="H18" i="10"/>
  <c r="C18" i="10"/>
  <c r="AB17" i="10"/>
  <c r="AD17" i="10" s="1"/>
  <c r="J17" i="10" s="1"/>
  <c r="Y17" i="10"/>
  <c r="X17" i="10"/>
  <c r="P17" i="10"/>
  <c r="O17" i="10"/>
  <c r="Q17" i="10" s="1"/>
  <c r="M17" i="10"/>
  <c r="H17" i="10"/>
  <c r="C17" i="10"/>
  <c r="AB16" i="10"/>
  <c r="AD16" i="10" s="1"/>
  <c r="J16" i="10" s="1"/>
  <c r="Y16" i="10"/>
  <c r="X16" i="10"/>
  <c r="P16" i="10"/>
  <c r="Q16" i="10" s="1"/>
  <c r="O16" i="10"/>
  <c r="M16" i="10"/>
  <c r="H16" i="10"/>
  <c r="C16" i="10"/>
  <c r="AB15" i="10"/>
  <c r="AD15" i="10" s="1"/>
  <c r="J15" i="10" s="1"/>
  <c r="K15" i="10" s="1"/>
  <c r="Y15" i="10"/>
  <c r="X15" i="10"/>
  <c r="Q15" i="10"/>
  <c r="P15" i="10"/>
  <c r="O15" i="10"/>
  <c r="M15" i="10"/>
  <c r="H15" i="10"/>
  <c r="C15" i="10"/>
  <c r="AB14" i="10"/>
  <c r="AD14" i="10" s="1"/>
  <c r="J14" i="10" s="1"/>
  <c r="Y14" i="10"/>
  <c r="X14" i="10"/>
  <c r="P14" i="10"/>
  <c r="Q14" i="10" s="1"/>
  <c r="O14" i="10"/>
  <c r="M14" i="10"/>
  <c r="H14" i="10"/>
  <c r="C14" i="10"/>
  <c r="AB13" i="10"/>
  <c r="AD13" i="10" s="1"/>
  <c r="J13" i="10" s="1"/>
  <c r="Y13" i="10"/>
  <c r="X13" i="10"/>
  <c r="P13" i="10"/>
  <c r="O13" i="10"/>
  <c r="Q13" i="10" s="1"/>
  <c r="M13" i="10"/>
  <c r="H13" i="10"/>
  <c r="C13" i="10"/>
  <c r="AB12" i="10"/>
  <c r="AD12" i="10" s="1"/>
  <c r="J12" i="10" s="1"/>
  <c r="Y12" i="10"/>
  <c r="X12" i="10"/>
  <c r="P12" i="10"/>
  <c r="O12" i="10"/>
  <c r="M12" i="10"/>
  <c r="H12" i="10"/>
  <c r="C12" i="10"/>
  <c r="AD11" i="10"/>
  <c r="J11" i="10" s="1"/>
  <c r="I11" i="10" s="1"/>
  <c r="AB11" i="10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Y9" i="10"/>
  <c r="X9" i="10"/>
  <c r="Q9" i="10"/>
  <c r="P9" i="10"/>
  <c r="O9" i="10"/>
  <c r="M9" i="10"/>
  <c r="H9" i="10"/>
  <c r="C9" i="10"/>
  <c r="AB8" i="10"/>
  <c r="AD8" i="10" s="1"/>
  <c r="J8" i="10" s="1"/>
  <c r="Y8" i="10"/>
  <c r="X8" i="10"/>
  <c r="P8" i="10"/>
  <c r="O8" i="10"/>
  <c r="Q8" i="10" s="1"/>
  <c r="M8" i="10"/>
  <c r="H8" i="10"/>
  <c r="C8" i="10"/>
  <c r="AB7" i="10"/>
  <c r="AD7" i="10" s="1"/>
  <c r="J7" i="10" s="1"/>
  <c r="K7" i="10" s="1"/>
  <c r="Y7" i="10"/>
  <c r="X7" i="10"/>
  <c r="P7" i="10"/>
  <c r="O7" i="10"/>
  <c r="Q7" i="10" s="1"/>
  <c r="M7" i="10"/>
  <c r="H7" i="10"/>
  <c r="C7" i="10"/>
  <c r="AD6" i="10"/>
  <c r="J6" i="10" s="1"/>
  <c r="AB6" i="10"/>
  <c r="Y6" i="10"/>
  <c r="X6" i="10"/>
  <c r="P6" i="10"/>
  <c r="Q6" i="10" s="1"/>
  <c r="O6" i="10"/>
  <c r="M6" i="10"/>
  <c r="H6" i="10"/>
  <c r="C6" i="10"/>
  <c r="AB5" i="10"/>
  <c r="AD5" i="10" s="1"/>
  <c r="J5" i="10" s="1"/>
  <c r="Y5" i="10"/>
  <c r="X5" i="10"/>
  <c r="P5" i="10"/>
  <c r="O5" i="10"/>
  <c r="M5" i="10"/>
  <c r="H5" i="10"/>
  <c r="C5" i="10"/>
  <c r="AB4" i="10"/>
  <c r="AD4" i="10" s="1"/>
  <c r="Y4" i="10"/>
  <c r="X4" i="10"/>
  <c r="P4" i="10"/>
  <c r="O4" i="10"/>
  <c r="Q4" i="10" s="1"/>
  <c r="M4" i="10"/>
  <c r="H4" i="10"/>
  <c r="C4" i="10"/>
  <c r="AG3" i="10"/>
  <c r="AF3" i="10"/>
  <c r="W3" i="10"/>
  <c r="X3" i="10" s="1"/>
  <c r="V3" i="10"/>
  <c r="U3" i="10"/>
  <c r="T3" i="10"/>
  <c r="O3" i="10"/>
  <c r="G3" i="10"/>
  <c r="F3" i="10"/>
  <c r="D3" i="10"/>
  <c r="A2" i="10"/>
  <c r="A1" i="10"/>
  <c r="AD31" i="9"/>
  <c r="J31" i="9" s="1"/>
  <c r="AB31" i="9"/>
  <c r="Y31" i="9"/>
  <c r="X31" i="9"/>
  <c r="P31" i="9"/>
  <c r="O31" i="9"/>
  <c r="Q31" i="9" s="1"/>
  <c r="M31" i="9"/>
  <c r="K31" i="9"/>
  <c r="I31" i="9"/>
  <c r="H31" i="9"/>
  <c r="C31" i="9"/>
  <c r="AD30" i="9"/>
  <c r="J30" i="9" s="1"/>
  <c r="AB30" i="9"/>
  <c r="Y30" i="9"/>
  <c r="X30" i="9"/>
  <c r="P30" i="9"/>
  <c r="O30" i="9"/>
  <c r="Q30" i="9" s="1"/>
  <c r="M30" i="9"/>
  <c r="H30" i="9"/>
  <c r="C30" i="9"/>
  <c r="AB29" i="9"/>
  <c r="AD29" i="9" s="1"/>
  <c r="J29" i="9" s="1"/>
  <c r="Y29" i="9"/>
  <c r="X29" i="9"/>
  <c r="P29" i="9"/>
  <c r="O29" i="9"/>
  <c r="M29" i="9"/>
  <c r="H29" i="9"/>
  <c r="C29" i="9"/>
  <c r="AB28" i="9"/>
  <c r="AD28" i="9" s="1"/>
  <c r="J28" i="9" s="1"/>
  <c r="Y28" i="9"/>
  <c r="X28" i="9"/>
  <c r="P28" i="9"/>
  <c r="O28" i="9"/>
  <c r="Q28" i="9" s="1"/>
  <c r="M28" i="9"/>
  <c r="H28" i="9"/>
  <c r="C28" i="9"/>
  <c r="AB27" i="9"/>
  <c r="AD27" i="9" s="1"/>
  <c r="J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Q26" i="9" s="1"/>
  <c r="O26" i="9"/>
  <c r="M26" i="9"/>
  <c r="H26" i="9"/>
  <c r="C26" i="9"/>
  <c r="AB25" i="9"/>
  <c r="AD25" i="9" s="1"/>
  <c r="J25" i="9" s="1"/>
  <c r="K25" i="9" s="1"/>
  <c r="Y25" i="9"/>
  <c r="X25" i="9"/>
  <c r="Q25" i="9"/>
  <c r="P25" i="9"/>
  <c r="O25" i="9"/>
  <c r="M25" i="9"/>
  <c r="I25" i="9"/>
  <c r="H25" i="9"/>
  <c r="C25" i="9"/>
  <c r="AB24" i="9"/>
  <c r="AD24" i="9" s="1"/>
  <c r="J24" i="9" s="1"/>
  <c r="K24" i="9" s="1"/>
  <c r="Y24" i="9"/>
  <c r="X24" i="9"/>
  <c r="P24" i="9"/>
  <c r="O24" i="9"/>
  <c r="M24" i="9"/>
  <c r="H24" i="9"/>
  <c r="C24" i="9"/>
  <c r="AD23" i="9"/>
  <c r="J23" i="9" s="1"/>
  <c r="K23" i="9" s="1"/>
  <c r="AB23" i="9"/>
  <c r="Y23" i="9"/>
  <c r="X23" i="9"/>
  <c r="P23" i="9"/>
  <c r="O23" i="9"/>
  <c r="M23" i="9"/>
  <c r="H23" i="9"/>
  <c r="C23" i="9"/>
  <c r="AD22" i="9"/>
  <c r="J22" i="9" s="1"/>
  <c r="I22" i="9" s="1"/>
  <c r="AB22" i="9"/>
  <c r="Y22" i="9"/>
  <c r="X22" i="9"/>
  <c r="P22" i="9"/>
  <c r="O22" i="9"/>
  <c r="Q22" i="9" s="1"/>
  <c r="M22" i="9"/>
  <c r="H22" i="9"/>
  <c r="C22" i="9"/>
  <c r="AB21" i="9"/>
  <c r="AD21" i="9" s="1"/>
  <c r="J21" i="9" s="1"/>
  <c r="Y21" i="9"/>
  <c r="X21" i="9"/>
  <c r="P21" i="9"/>
  <c r="O21" i="9"/>
  <c r="Q21" i="9" s="1"/>
  <c r="M21" i="9"/>
  <c r="H21" i="9"/>
  <c r="C21" i="9"/>
  <c r="AB20" i="9"/>
  <c r="AD20" i="9" s="1"/>
  <c r="J20" i="9" s="1"/>
  <c r="Y20" i="9"/>
  <c r="X20" i="9"/>
  <c r="P20" i="9"/>
  <c r="Q20" i="9" s="1"/>
  <c r="O20" i="9"/>
  <c r="M20" i="9"/>
  <c r="H20" i="9"/>
  <c r="C20" i="9"/>
  <c r="AB19" i="9"/>
  <c r="AD19" i="9" s="1"/>
  <c r="J19" i="9" s="1"/>
  <c r="Y19" i="9"/>
  <c r="X19" i="9"/>
  <c r="P19" i="9"/>
  <c r="O19" i="9"/>
  <c r="M19" i="9"/>
  <c r="H19" i="9"/>
  <c r="C19" i="9"/>
  <c r="AB18" i="9"/>
  <c r="AD18" i="9" s="1"/>
  <c r="Y18" i="9"/>
  <c r="X18" i="9"/>
  <c r="P18" i="9"/>
  <c r="O18" i="9"/>
  <c r="Q18" i="9" s="1"/>
  <c r="M18" i="9"/>
  <c r="J18" i="9"/>
  <c r="K18" i="9" s="1"/>
  <c r="H18" i="9"/>
  <c r="C18" i="9"/>
  <c r="AB17" i="9"/>
  <c r="AD17" i="9" s="1"/>
  <c r="J17" i="9" s="1"/>
  <c r="K17" i="9" s="1"/>
  <c r="Y17" i="9"/>
  <c r="X17" i="9"/>
  <c r="P17" i="9"/>
  <c r="O17" i="9"/>
  <c r="Q17" i="9" s="1"/>
  <c r="M17" i="9"/>
  <c r="H17" i="9"/>
  <c r="C17" i="9"/>
  <c r="AB16" i="9"/>
  <c r="AD16" i="9" s="1"/>
  <c r="J16" i="9" s="1"/>
  <c r="Y16" i="9"/>
  <c r="X16" i="9"/>
  <c r="P16" i="9"/>
  <c r="Q16" i="9" s="1"/>
  <c r="O16" i="9"/>
  <c r="M16" i="9"/>
  <c r="H16" i="9"/>
  <c r="C16" i="9"/>
  <c r="AB15" i="9"/>
  <c r="AD15" i="9" s="1"/>
  <c r="J15" i="9" s="1"/>
  <c r="Y15" i="9"/>
  <c r="X15" i="9"/>
  <c r="P15" i="9"/>
  <c r="O15" i="9"/>
  <c r="M15" i="9"/>
  <c r="H15" i="9"/>
  <c r="C15" i="9"/>
  <c r="AB14" i="9"/>
  <c r="AD14" i="9" s="1"/>
  <c r="J14" i="9" s="1"/>
  <c r="K14" i="9" s="1"/>
  <c r="Y14" i="9"/>
  <c r="X14" i="9"/>
  <c r="P14" i="9"/>
  <c r="O14" i="9"/>
  <c r="M14" i="9"/>
  <c r="H14" i="9"/>
  <c r="C14" i="9"/>
  <c r="AB13" i="9"/>
  <c r="AD13" i="9" s="1"/>
  <c r="J13" i="9" s="1"/>
  <c r="Y13" i="9"/>
  <c r="X13" i="9"/>
  <c r="P13" i="9"/>
  <c r="O13" i="9"/>
  <c r="M13" i="9"/>
  <c r="H13" i="9"/>
  <c r="C13" i="9"/>
  <c r="AB12" i="9"/>
  <c r="AD12" i="9" s="1"/>
  <c r="J12" i="9" s="1"/>
  <c r="Y12" i="9"/>
  <c r="X12" i="9"/>
  <c r="P12" i="9"/>
  <c r="O12" i="9"/>
  <c r="M12" i="9"/>
  <c r="H12" i="9"/>
  <c r="C12" i="9"/>
  <c r="AB11" i="9"/>
  <c r="AD11" i="9" s="1"/>
  <c r="J11" i="9" s="1"/>
  <c r="Y11" i="9"/>
  <c r="X11" i="9"/>
  <c r="Q11" i="9"/>
  <c r="P11" i="9"/>
  <c r="O11" i="9"/>
  <c r="M11" i="9"/>
  <c r="H11" i="9"/>
  <c r="C11" i="9"/>
  <c r="AB10" i="9"/>
  <c r="AD10" i="9" s="1"/>
  <c r="Y10" i="9"/>
  <c r="X10" i="9"/>
  <c r="P10" i="9"/>
  <c r="O10" i="9"/>
  <c r="Q10" i="9" s="1"/>
  <c r="M10" i="9"/>
  <c r="J10" i="9"/>
  <c r="H10" i="9"/>
  <c r="C10" i="9"/>
  <c r="AB9" i="9"/>
  <c r="AD9" i="9" s="1"/>
  <c r="J9" i="9" s="1"/>
  <c r="Y9" i="9"/>
  <c r="X9" i="9"/>
  <c r="P9" i="9"/>
  <c r="Q9" i="9" s="1"/>
  <c r="O9" i="9"/>
  <c r="M9" i="9"/>
  <c r="H9" i="9"/>
  <c r="C9" i="9"/>
  <c r="AD8" i="9"/>
  <c r="J8" i="9" s="1"/>
  <c r="I8" i="9" s="1"/>
  <c r="AB8" i="9"/>
  <c r="Y8" i="9"/>
  <c r="X8" i="9"/>
  <c r="P8" i="9"/>
  <c r="O8" i="9"/>
  <c r="M8" i="9"/>
  <c r="K8" i="9"/>
  <c r="H8" i="9"/>
  <c r="C8" i="9"/>
  <c r="AB7" i="9"/>
  <c r="AD7" i="9" s="1"/>
  <c r="J7" i="9" s="1"/>
  <c r="Y7" i="9"/>
  <c r="X7" i="9"/>
  <c r="P7" i="9"/>
  <c r="O7" i="9"/>
  <c r="M7" i="9"/>
  <c r="H7" i="9"/>
  <c r="C7" i="9"/>
  <c r="AB6" i="9"/>
  <c r="AD6" i="9" s="1"/>
  <c r="J6" i="9" s="1"/>
  <c r="Y6" i="9"/>
  <c r="X6" i="9"/>
  <c r="P6" i="9"/>
  <c r="O6" i="9"/>
  <c r="M6" i="9"/>
  <c r="H6" i="9"/>
  <c r="C6" i="9"/>
  <c r="AB5" i="9"/>
  <c r="AD5" i="9" s="1"/>
  <c r="J5" i="9" s="1"/>
  <c r="Y5" i="9"/>
  <c r="X5" i="9"/>
  <c r="Q5" i="9"/>
  <c r="P5" i="9"/>
  <c r="O5" i="9"/>
  <c r="M5" i="9"/>
  <c r="H5" i="9"/>
  <c r="C5" i="9"/>
  <c r="AB4" i="9"/>
  <c r="AD4" i="9" s="1"/>
  <c r="Y4" i="9"/>
  <c r="X4" i="9"/>
  <c r="P4" i="9"/>
  <c r="O4" i="9"/>
  <c r="Q4" i="9" s="1"/>
  <c r="M4" i="9"/>
  <c r="H4" i="9"/>
  <c r="C4" i="9"/>
  <c r="AG3" i="9"/>
  <c r="AF3" i="9"/>
  <c r="W3" i="9"/>
  <c r="V3" i="9"/>
  <c r="U3" i="9"/>
  <c r="T3" i="9"/>
  <c r="O3" i="9"/>
  <c r="G3" i="9"/>
  <c r="F3" i="9"/>
  <c r="D3" i="9"/>
  <c r="A2" i="9"/>
  <c r="A1" i="9"/>
  <c r="AB31" i="8"/>
  <c r="AD31" i="8" s="1"/>
  <c r="J31" i="8" s="1"/>
  <c r="Y31" i="8"/>
  <c r="X31" i="8"/>
  <c r="P31" i="8"/>
  <c r="O31" i="8"/>
  <c r="M31" i="8"/>
  <c r="H31" i="8"/>
  <c r="C31" i="8"/>
  <c r="AB30" i="8"/>
  <c r="AD30" i="8" s="1"/>
  <c r="J30" i="8" s="1"/>
  <c r="Y30" i="8"/>
  <c r="X30" i="8"/>
  <c r="Q30" i="8"/>
  <c r="P30" i="8"/>
  <c r="O30" i="8"/>
  <c r="M30" i="8"/>
  <c r="H30" i="8"/>
  <c r="C30" i="8"/>
  <c r="AB29" i="8"/>
  <c r="AD29" i="8" s="1"/>
  <c r="J29" i="8" s="1"/>
  <c r="Y29" i="8"/>
  <c r="X29" i="8"/>
  <c r="P29" i="8"/>
  <c r="O29" i="8"/>
  <c r="Q29" i="8" s="1"/>
  <c r="M29" i="8"/>
  <c r="H29" i="8"/>
  <c r="C29" i="8"/>
  <c r="AB28" i="8"/>
  <c r="AD28" i="8" s="1"/>
  <c r="J28" i="8" s="1"/>
  <c r="Y28" i="8"/>
  <c r="X28" i="8"/>
  <c r="P28" i="8"/>
  <c r="Q28" i="8" s="1"/>
  <c r="O28" i="8"/>
  <c r="M28" i="8"/>
  <c r="H28" i="8"/>
  <c r="C28" i="8"/>
  <c r="AB27" i="8"/>
  <c r="AD27" i="8" s="1"/>
  <c r="J27" i="8" s="1"/>
  <c r="I27" i="8" s="1"/>
  <c r="Y27" i="8"/>
  <c r="X27" i="8"/>
  <c r="P27" i="8"/>
  <c r="O27" i="8"/>
  <c r="M27" i="8"/>
  <c r="H27" i="8"/>
  <c r="C27" i="8"/>
  <c r="AD26" i="8"/>
  <c r="J26" i="8" s="1"/>
  <c r="I26" i="8" s="1"/>
  <c r="AB26" i="8"/>
  <c r="Y26" i="8"/>
  <c r="X26" i="8"/>
  <c r="P26" i="8"/>
  <c r="O26" i="8"/>
  <c r="M26" i="8"/>
  <c r="H26" i="8"/>
  <c r="C26" i="8"/>
  <c r="AD25" i="8"/>
  <c r="J25" i="8" s="1"/>
  <c r="K25" i="8" s="1"/>
  <c r="AB25" i="8"/>
  <c r="Y25" i="8"/>
  <c r="X25" i="8"/>
  <c r="P25" i="8"/>
  <c r="O25" i="8"/>
  <c r="M25" i="8"/>
  <c r="I25" i="8"/>
  <c r="H25" i="8"/>
  <c r="C25" i="8"/>
  <c r="AB24" i="8"/>
  <c r="AD24" i="8" s="1"/>
  <c r="J24" i="8" s="1"/>
  <c r="Y24" i="8"/>
  <c r="X24" i="8"/>
  <c r="P24" i="8"/>
  <c r="O24" i="8"/>
  <c r="M24" i="8"/>
  <c r="H24" i="8"/>
  <c r="C24" i="8"/>
  <c r="AD23" i="8"/>
  <c r="J23" i="8" s="1"/>
  <c r="I23" i="8" s="1"/>
  <c r="AB23" i="8"/>
  <c r="Y23" i="8"/>
  <c r="X23" i="8"/>
  <c r="P23" i="8"/>
  <c r="O23" i="8"/>
  <c r="Q23" i="8" s="1"/>
  <c r="M23" i="8"/>
  <c r="H23" i="8"/>
  <c r="C23" i="8"/>
  <c r="AB22" i="8"/>
  <c r="AD22" i="8" s="1"/>
  <c r="J22" i="8" s="1"/>
  <c r="Y22" i="8"/>
  <c r="X22" i="8"/>
  <c r="P22" i="8"/>
  <c r="O22" i="8"/>
  <c r="Q22" i="8" s="1"/>
  <c r="M22" i="8"/>
  <c r="H22" i="8"/>
  <c r="C22" i="8"/>
  <c r="AB21" i="8"/>
  <c r="AD21" i="8" s="1"/>
  <c r="J21" i="8" s="1"/>
  <c r="Y21" i="8"/>
  <c r="X21" i="8"/>
  <c r="P21" i="8"/>
  <c r="O21" i="8"/>
  <c r="M21" i="8"/>
  <c r="H21" i="8"/>
  <c r="C21" i="8"/>
  <c r="AB20" i="8"/>
  <c r="AD20" i="8" s="1"/>
  <c r="J20" i="8" s="1"/>
  <c r="Y20" i="8"/>
  <c r="X20" i="8"/>
  <c r="P20" i="8"/>
  <c r="Q20" i="8" s="1"/>
  <c r="O20" i="8"/>
  <c r="M20" i="8"/>
  <c r="H20" i="8"/>
  <c r="C20" i="8"/>
  <c r="AB19" i="8"/>
  <c r="AD19" i="8" s="1"/>
  <c r="J19" i="8" s="1"/>
  <c r="Y19" i="8"/>
  <c r="X19" i="8"/>
  <c r="P19" i="8"/>
  <c r="O19" i="8"/>
  <c r="M19" i="8"/>
  <c r="H19" i="8"/>
  <c r="C19" i="8"/>
  <c r="AB18" i="8"/>
  <c r="AD18" i="8" s="1"/>
  <c r="J18" i="8" s="1"/>
  <c r="Y18" i="8"/>
  <c r="X18" i="8"/>
  <c r="P18" i="8"/>
  <c r="O18" i="8"/>
  <c r="Q18" i="8" s="1"/>
  <c r="M18" i="8"/>
  <c r="H18" i="8"/>
  <c r="C18" i="8"/>
  <c r="AD17" i="8"/>
  <c r="J17" i="8" s="1"/>
  <c r="AB17" i="8"/>
  <c r="Y17" i="8"/>
  <c r="X17" i="8"/>
  <c r="P17" i="8"/>
  <c r="O17" i="8"/>
  <c r="Q17" i="8" s="1"/>
  <c r="M17" i="8"/>
  <c r="H17" i="8"/>
  <c r="C17" i="8"/>
  <c r="AD16" i="8"/>
  <c r="J16" i="8" s="1"/>
  <c r="K16" i="8" s="1"/>
  <c r="AB16" i="8"/>
  <c r="Y16" i="8"/>
  <c r="X16" i="8"/>
  <c r="P16" i="8"/>
  <c r="O16" i="8"/>
  <c r="M16" i="8"/>
  <c r="H16" i="8"/>
  <c r="C16" i="8"/>
  <c r="AB15" i="8"/>
  <c r="AD15" i="8" s="1"/>
  <c r="J15" i="8" s="1"/>
  <c r="Y15" i="8"/>
  <c r="X15" i="8"/>
  <c r="P15" i="8"/>
  <c r="O15" i="8"/>
  <c r="M15" i="8"/>
  <c r="H15" i="8"/>
  <c r="C15" i="8"/>
  <c r="AB14" i="8"/>
  <c r="AD14" i="8" s="1"/>
  <c r="J14" i="8" s="1"/>
  <c r="K14" i="8" s="1"/>
  <c r="Y14" i="8"/>
  <c r="X14" i="8"/>
  <c r="Q14" i="8"/>
  <c r="P14" i="8"/>
  <c r="O14" i="8"/>
  <c r="M14" i="8"/>
  <c r="H14" i="8"/>
  <c r="C14" i="8"/>
  <c r="AB13" i="8"/>
  <c r="AD13" i="8" s="1"/>
  <c r="J13" i="8" s="1"/>
  <c r="Y13" i="8"/>
  <c r="X13" i="8"/>
  <c r="P13" i="8"/>
  <c r="O13" i="8"/>
  <c r="M13" i="8"/>
  <c r="H13" i="8"/>
  <c r="C13" i="8"/>
  <c r="AB12" i="8"/>
  <c r="AD12" i="8" s="1"/>
  <c r="J12" i="8" s="1"/>
  <c r="I12" i="8" s="1"/>
  <c r="Y12" i="8"/>
  <c r="X12" i="8"/>
  <c r="P12" i="8"/>
  <c r="O12" i="8"/>
  <c r="M12" i="8"/>
  <c r="H12" i="8"/>
  <c r="C12" i="8"/>
  <c r="AD11" i="8"/>
  <c r="J11" i="8" s="1"/>
  <c r="AB11" i="8"/>
  <c r="Y11" i="8"/>
  <c r="X11" i="8"/>
  <c r="Q11" i="8"/>
  <c r="P11" i="8"/>
  <c r="O11" i="8"/>
  <c r="M11" i="8"/>
  <c r="H11" i="8"/>
  <c r="C11" i="8"/>
  <c r="AD10" i="8"/>
  <c r="J10" i="8" s="1"/>
  <c r="AB10" i="8"/>
  <c r="Y10" i="8"/>
  <c r="X10" i="8"/>
  <c r="P10" i="8"/>
  <c r="O10" i="8"/>
  <c r="Q10" i="8" s="1"/>
  <c r="M10" i="8"/>
  <c r="H10" i="8"/>
  <c r="C10" i="8"/>
  <c r="AB9" i="8"/>
  <c r="AD9" i="8" s="1"/>
  <c r="J9" i="8" s="1"/>
  <c r="Y9" i="8"/>
  <c r="X9" i="8"/>
  <c r="P9" i="8"/>
  <c r="O9" i="8"/>
  <c r="Q9" i="8" s="1"/>
  <c r="M9" i="8"/>
  <c r="H9" i="8"/>
  <c r="C9" i="8"/>
  <c r="AB8" i="8"/>
  <c r="AD8" i="8" s="1"/>
  <c r="J8" i="8" s="1"/>
  <c r="Y8" i="8"/>
  <c r="X8" i="8"/>
  <c r="P8" i="8"/>
  <c r="O8" i="8"/>
  <c r="Q8" i="8" s="1"/>
  <c r="M8" i="8"/>
  <c r="H8" i="8"/>
  <c r="C8" i="8"/>
  <c r="AB7" i="8"/>
  <c r="AD7" i="8" s="1"/>
  <c r="J7" i="8" s="1"/>
  <c r="Y7" i="8"/>
  <c r="X7" i="8"/>
  <c r="P7" i="8"/>
  <c r="O7" i="8"/>
  <c r="M7" i="8"/>
  <c r="H7" i="8"/>
  <c r="C7" i="8"/>
  <c r="AB6" i="8"/>
  <c r="AD6" i="8" s="1"/>
  <c r="J6" i="8" s="1"/>
  <c r="K6" i="8" s="1"/>
  <c r="Y6" i="8"/>
  <c r="X6" i="8"/>
  <c r="Q6" i="8"/>
  <c r="P6" i="8"/>
  <c r="O6" i="8"/>
  <c r="M6" i="8"/>
  <c r="H6" i="8"/>
  <c r="C6" i="8"/>
  <c r="AB5" i="8"/>
  <c r="AD5" i="8" s="1"/>
  <c r="J5" i="8" s="1"/>
  <c r="Y5" i="8"/>
  <c r="X5" i="8"/>
  <c r="P5" i="8"/>
  <c r="Q5" i="8" s="1"/>
  <c r="O5" i="8"/>
  <c r="M5" i="8"/>
  <c r="H5" i="8"/>
  <c r="C5" i="8"/>
  <c r="AB4" i="8"/>
  <c r="AD4" i="8" s="1"/>
  <c r="Y4" i="8"/>
  <c r="X4" i="8"/>
  <c r="P4" i="8"/>
  <c r="O4" i="8"/>
  <c r="Q4" i="8" s="1"/>
  <c r="M4" i="8"/>
  <c r="H4" i="8"/>
  <c r="C4" i="8"/>
  <c r="AG3" i="8"/>
  <c r="AF3" i="8"/>
  <c r="X3" i="8"/>
  <c r="W3" i="8"/>
  <c r="V3" i="8"/>
  <c r="U3" i="8"/>
  <c r="T3" i="8"/>
  <c r="O3" i="8"/>
  <c r="G3" i="8"/>
  <c r="H3" i="8" s="1"/>
  <c r="F3" i="8"/>
  <c r="D3" i="8"/>
  <c r="A2" i="8"/>
  <c r="A1" i="8"/>
  <c r="AB31" i="7"/>
  <c r="AD31" i="7" s="1"/>
  <c r="J31" i="7" s="1"/>
  <c r="Y31" i="7"/>
  <c r="X31" i="7"/>
  <c r="P31" i="7"/>
  <c r="O31" i="7"/>
  <c r="M31" i="7"/>
  <c r="H31" i="7"/>
  <c r="C31" i="7"/>
  <c r="AB30" i="7"/>
  <c r="AD30" i="7" s="1"/>
  <c r="J30" i="7" s="1"/>
  <c r="Y30" i="7"/>
  <c r="X30" i="7"/>
  <c r="P30" i="7"/>
  <c r="O30" i="7"/>
  <c r="Q30" i="7" s="1"/>
  <c r="M30" i="7"/>
  <c r="H30" i="7"/>
  <c r="C30" i="7"/>
  <c r="AD29" i="7"/>
  <c r="J29" i="7" s="1"/>
  <c r="AB29" i="7"/>
  <c r="Y29" i="7"/>
  <c r="X29" i="7"/>
  <c r="P29" i="7"/>
  <c r="O29" i="7"/>
  <c r="Q29" i="7" s="1"/>
  <c r="M29" i="7"/>
  <c r="H29" i="7"/>
  <c r="C29" i="7"/>
  <c r="AB28" i="7"/>
  <c r="AD28" i="7" s="1"/>
  <c r="J28" i="7" s="1"/>
  <c r="Y28" i="7"/>
  <c r="X28" i="7"/>
  <c r="P28" i="7"/>
  <c r="O28" i="7"/>
  <c r="Q28" i="7" s="1"/>
  <c r="M28" i="7"/>
  <c r="H28" i="7"/>
  <c r="C28" i="7"/>
  <c r="AB27" i="7"/>
  <c r="AD27" i="7" s="1"/>
  <c r="J27" i="7" s="1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M26" i="7"/>
  <c r="H26" i="7"/>
  <c r="C26" i="7"/>
  <c r="AB25" i="7"/>
  <c r="AD25" i="7" s="1"/>
  <c r="J25" i="7" s="1"/>
  <c r="Y25" i="7"/>
  <c r="X25" i="7"/>
  <c r="P25" i="7"/>
  <c r="O25" i="7"/>
  <c r="M25" i="7"/>
  <c r="H25" i="7"/>
  <c r="C25" i="7"/>
  <c r="AB24" i="7"/>
  <c r="AD24" i="7" s="1"/>
  <c r="J24" i="7" s="1"/>
  <c r="K24" i="7" s="1"/>
  <c r="Y24" i="7"/>
  <c r="X24" i="7"/>
  <c r="Q24" i="7"/>
  <c r="P24" i="7"/>
  <c r="O24" i="7"/>
  <c r="M24" i="7"/>
  <c r="H24" i="7"/>
  <c r="C24" i="7"/>
  <c r="AB23" i="7"/>
  <c r="AD23" i="7" s="1"/>
  <c r="J23" i="7" s="1"/>
  <c r="Y23" i="7"/>
  <c r="X23" i="7"/>
  <c r="P23" i="7"/>
  <c r="Q23" i="7" s="1"/>
  <c r="O23" i="7"/>
  <c r="M23" i="7"/>
  <c r="H23" i="7"/>
  <c r="C23" i="7"/>
  <c r="AD22" i="7"/>
  <c r="J22" i="7" s="1"/>
  <c r="I22" i="7" s="1"/>
  <c r="AB22" i="7"/>
  <c r="Y22" i="7"/>
  <c r="X22" i="7"/>
  <c r="P22" i="7"/>
  <c r="O22" i="7"/>
  <c r="Q22" i="7" s="1"/>
  <c r="M22" i="7"/>
  <c r="H22" i="7"/>
  <c r="C22" i="7"/>
  <c r="AB21" i="7"/>
  <c r="AD21" i="7" s="1"/>
  <c r="J21" i="7" s="1"/>
  <c r="K21" i="7" s="1"/>
  <c r="Y21" i="7"/>
  <c r="X21" i="7"/>
  <c r="P21" i="7"/>
  <c r="O21" i="7"/>
  <c r="Q21" i="7" s="1"/>
  <c r="M21" i="7"/>
  <c r="H21" i="7"/>
  <c r="C21" i="7"/>
  <c r="AD20" i="7"/>
  <c r="J20" i="7" s="1"/>
  <c r="AB20" i="7"/>
  <c r="Y20" i="7"/>
  <c r="X20" i="7"/>
  <c r="P20" i="7"/>
  <c r="O20" i="7"/>
  <c r="Q20" i="7" s="1"/>
  <c r="M20" i="7"/>
  <c r="H20" i="7"/>
  <c r="C20" i="7"/>
  <c r="AB19" i="7"/>
  <c r="AD19" i="7" s="1"/>
  <c r="J19" i="7" s="1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Q18" i="7" s="1"/>
  <c r="O18" i="7"/>
  <c r="M18" i="7"/>
  <c r="H18" i="7"/>
  <c r="C18" i="7"/>
  <c r="AD17" i="7"/>
  <c r="J17" i="7" s="1"/>
  <c r="AB17" i="7"/>
  <c r="Y17" i="7"/>
  <c r="X17" i="7"/>
  <c r="P17" i="7"/>
  <c r="O17" i="7"/>
  <c r="Q17" i="7" s="1"/>
  <c r="M17" i="7"/>
  <c r="H17" i="7"/>
  <c r="C17" i="7"/>
  <c r="AB16" i="7"/>
  <c r="AD16" i="7" s="1"/>
  <c r="Y16" i="7"/>
  <c r="X16" i="7"/>
  <c r="P16" i="7"/>
  <c r="O16" i="7"/>
  <c r="Q16" i="7" s="1"/>
  <c r="M16" i="7"/>
  <c r="J16" i="7"/>
  <c r="K16" i="7" s="1"/>
  <c r="H16" i="7"/>
  <c r="C16" i="7"/>
  <c r="AB15" i="7"/>
  <c r="AD15" i="7" s="1"/>
  <c r="J15" i="7" s="1"/>
  <c r="Y15" i="7"/>
  <c r="X15" i="7"/>
  <c r="P15" i="7"/>
  <c r="Q15" i="7" s="1"/>
  <c r="O15" i="7"/>
  <c r="M15" i="7"/>
  <c r="H15" i="7"/>
  <c r="C15" i="7"/>
  <c r="AD14" i="7"/>
  <c r="J14" i="7" s="1"/>
  <c r="I14" i="7" s="1"/>
  <c r="AB14" i="7"/>
  <c r="Y14" i="7"/>
  <c r="X14" i="7"/>
  <c r="P14" i="7"/>
  <c r="O14" i="7"/>
  <c r="Q14" i="7" s="1"/>
  <c r="M14" i="7"/>
  <c r="H14" i="7"/>
  <c r="C14" i="7"/>
  <c r="AB13" i="7"/>
  <c r="AD13" i="7" s="1"/>
  <c r="J13" i="7" s="1"/>
  <c r="Y13" i="7"/>
  <c r="X13" i="7"/>
  <c r="P13" i="7"/>
  <c r="O13" i="7"/>
  <c r="Q13" i="7" s="1"/>
  <c r="M13" i="7"/>
  <c r="H13" i="7"/>
  <c r="C13" i="7"/>
  <c r="AB12" i="7"/>
  <c r="AD12" i="7" s="1"/>
  <c r="J12" i="7" s="1"/>
  <c r="Y12" i="7"/>
  <c r="X12" i="7"/>
  <c r="P12" i="7"/>
  <c r="O12" i="7"/>
  <c r="M12" i="7"/>
  <c r="H12" i="7"/>
  <c r="C12" i="7"/>
  <c r="AD11" i="7"/>
  <c r="J11" i="7" s="1"/>
  <c r="I11" i="7" s="1"/>
  <c r="AB11" i="7"/>
  <c r="Y11" i="7"/>
  <c r="X11" i="7"/>
  <c r="P11" i="7"/>
  <c r="O11" i="7"/>
  <c r="Q11" i="7" s="1"/>
  <c r="M11" i="7"/>
  <c r="H11" i="7"/>
  <c r="C11" i="7"/>
  <c r="AB10" i="7"/>
  <c r="AD10" i="7" s="1"/>
  <c r="J10" i="7" s="1"/>
  <c r="Y10" i="7"/>
  <c r="X10" i="7"/>
  <c r="P10" i="7"/>
  <c r="Q10" i="7" s="1"/>
  <c r="O10" i="7"/>
  <c r="M10" i="7"/>
  <c r="H10" i="7"/>
  <c r="C10" i="7"/>
  <c r="AD9" i="7"/>
  <c r="J9" i="7" s="1"/>
  <c r="AB9" i="7"/>
  <c r="Y9" i="7"/>
  <c r="X9" i="7"/>
  <c r="P9" i="7"/>
  <c r="O9" i="7"/>
  <c r="Q9" i="7" s="1"/>
  <c r="M9" i="7"/>
  <c r="H9" i="7"/>
  <c r="C9" i="7"/>
  <c r="AB8" i="7"/>
  <c r="AD8" i="7" s="1"/>
  <c r="J8" i="7" s="1"/>
  <c r="Y8" i="7"/>
  <c r="X8" i="7"/>
  <c r="P8" i="7"/>
  <c r="O8" i="7"/>
  <c r="Q8" i="7" s="1"/>
  <c r="M8" i="7"/>
  <c r="H8" i="7"/>
  <c r="C8" i="7"/>
  <c r="AB7" i="7"/>
  <c r="AD7" i="7" s="1"/>
  <c r="J7" i="7" s="1"/>
  <c r="Y7" i="7"/>
  <c r="X7" i="7"/>
  <c r="P7" i="7"/>
  <c r="Q7" i="7" s="1"/>
  <c r="O7" i="7"/>
  <c r="M7" i="7"/>
  <c r="H7" i="7"/>
  <c r="C7" i="7"/>
  <c r="AB6" i="7"/>
  <c r="AD6" i="7" s="1"/>
  <c r="J6" i="7" s="1"/>
  <c r="Y6" i="7"/>
  <c r="X6" i="7"/>
  <c r="P6" i="7"/>
  <c r="O6" i="7"/>
  <c r="Q6" i="7" s="1"/>
  <c r="M6" i="7"/>
  <c r="H6" i="7"/>
  <c r="C6" i="7"/>
  <c r="AB5" i="7"/>
  <c r="AD5" i="7" s="1"/>
  <c r="Y5" i="7"/>
  <c r="X5" i="7"/>
  <c r="Q5" i="7"/>
  <c r="P5" i="7"/>
  <c r="O5" i="7"/>
  <c r="M5" i="7"/>
  <c r="H5" i="7"/>
  <c r="C5" i="7"/>
  <c r="AB4" i="7"/>
  <c r="AD4" i="7" s="1"/>
  <c r="J4" i="7" s="1"/>
  <c r="Y4" i="7"/>
  <c r="X4" i="7"/>
  <c r="P4" i="7"/>
  <c r="O4" i="7"/>
  <c r="Q4" i="7" s="1"/>
  <c r="M4" i="7"/>
  <c r="H4" i="7"/>
  <c r="C4" i="7"/>
  <c r="AG3" i="7"/>
  <c r="AF3" i="7"/>
  <c r="W3" i="7"/>
  <c r="V3" i="7"/>
  <c r="U3" i="7"/>
  <c r="T3" i="7"/>
  <c r="O3" i="7"/>
  <c r="G3" i="7"/>
  <c r="F3" i="7"/>
  <c r="D3" i="7"/>
  <c r="X3" i="7" s="1"/>
  <c r="A2" i="7"/>
  <c r="A1" i="7"/>
  <c r="AB31" i="6"/>
  <c r="AD31" i="6" s="1"/>
  <c r="J31" i="6" s="1"/>
  <c r="Y31" i="6"/>
  <c r="X31" i="6"/>
  <c r="Q31" i="6"/>
  <c r="P31" i="6"/>
  <c r="O31" i="6"/>
  <c r="M31" i="6"/>
  <c r="H31" i="6"/>
  <c r="C31" i="6"/>
  <c r="AB30" i="6"/>
  <c r="AD30" i="6" s="1"/>
  <c r="J30" i="6" s="1"/>
  <c r="Y30" i="6"/>
  <c r="X30" i="6"/>
  <c r="P30" i="6"/>
  <c r="O30" i="6"/>
  <c r="M30" i="6"/>
  <c r="H30" i="6"/>
  <c r="C30" i="6"/>
  <c r="AD29" i="6"/>
  <c r="AB29" i="6"/>
  <c r="Y29" i="6"/>
  <c r="X29" i="6"/>
  <c r="P29" i="6"/>
  <c r="O29" i="6"/>
  <c r="Q29" i="6" s="1"/>
  <c r="M29" i="6"/>
  <c r="J29" i="6"/>
  <c r="I29" i="6" s="1"/>
  <c r="H29" i="6"/>
  <c r="C29" i="6"/>
  <c r="AB28" i="6"/>
  <c r="AD28" i="6" s="1"/>
  <c r="J28" i="6" s="1"/>
  <c r="Y28" i="6"/>
  <c r="X28" i="6"/>
  <c r="Q28" i="6"/>
  <c r="P28" i="6"/>
  <c r="O28" i="6"/>
  <c r="M28" i="6"/>
  <c r="H28" i="6"/>
  <c r="C28" i="6"/>
  <c r="AB27" i="6"/>
  <c r="AD27" i="6" s="1"/>
  <c r="J27" i="6" s="1"/>
  <c r="Y27" i="6"/>
  <c r="X27" i="6"/>
  <c r="P27" i="6"/>
  <c r="O27" i="6"/>
  <c r="M27" i="6"/>
  <c r="H27" i="6"/>
  <c r="C27" i="6"/>
  <c r="AB26" i="6"/>
  <c r="AD26" i="6" s="1"/>
  <c r="J26" i="6" s="1"/>
  <c r="Y26" i="6"/>
  <c r="X26" i="6"/>
  <c r="P26" i="6"/>
  <c r="O26" i="6"/>
  <c r="Q26" i="6" s="1"/>
  <c r="M26" i="6"/>
  <c r="H26" i="6"/>
  <c r="C26" i="6"/>
  <c r="AB25" i="6"/>
  <c r="AD25" i="6" s="1"/>
  <c r="J25" i="6" s="1"/>
  <c r="Y25" i="6"/>
  <c r="X25" i="6"/>
  <c r="P25" i="6"/>
  <c r="O25" i="6"/>
  <c r="M25" i="6"/>
  <c r="H25" i="6"/>
  <c r="C25" i="6"/>
  <c r="AD24" i="6"/>
  <c r="J24" i="6" s="1"/>
  <c r="AB24" i="6"/>
  <c r="Y24" i="6"/>
  <c r="X24" i="6"/>
  <c r="P24" i="6"/>
  <c r="O24" i="6"/>
  <c r="Q24" i="6" s="1"/>
  <c r="M24" i="6"/>
  <c r="H24" i="6"/>
  <c r="C24" i="6"/>
  <c r="AD23" i="6"/>
  <c r="J23" i="6" s="1"/>
  <c r="K23" i="6" s="1"/>
  <c r="AB23" i="6"/>
  <c r="Y23" i="6"/>
  <c r="X23" i="6"/>
  <c r="P23" i="6"/>
  <c r="O23" i="6"/>
  <c r="Q23" i="6" s="1"/>
  <c r="M23" i="6"/>
  <c r="I23" i="6"/>
  <c r="H23" i="6"/>
  <c r="C23" i="6"/>
  <c r="AD22" i="6"/>
  <c r="J22" i="6" s="1"/>
  <c r="AB22" i="6"/>
  <c r="Y22" i="6"/>
  <c r="X22" i="6"/>
  <c r="P22" i="6"/>
  <c r="O22" i="6"/>
  <c r="M22" i="6"/>
  <c r="H22" i="6"/>
  <c r="C22" i="6"/>
  <c r="AB21" i="6"/>
  <c r="AD21" i="6" s="1"/>
  <c r="J21" i="6" s="1"/>
  <c r="I21" i="6" s="1"/>
  <c r="Y21" i="6"/>
  <c r="X21" i="6"/>
  <c r="P21" i="6"/>
  <c r="O21" i="6"/>
  <c r="M21" i="6"/>
  <c r="H21" i="6"/>
  <c r="C21" i="6"/>
  <c r="AB20" i="6"/>
  <c r="AD20" i="6" s="1"/>
  <c r="J20" i="6" s="1"/>
  <c r="Y20" i="6"/>
  <c r="X20" i="6"/>
  <c r="P20" i="6"/>
  <c r="O20" i="6"/>
  <c r="M20" i="6"/>
  <c r="H20" i="6"/>
  <c r="C20" i="6"/>
  <c r="AB19" i="6"/>
  <c r="AD19" i="6" s="1"/>
  <c r="J19" i="6" s="1"/>
  <c r="Y19" i="6"/>
  <c r="X19" i="6"/>
  <c r="P19" i="6"/>
  <c r="O19" i="6"/>
  <c r="M19" i="6"/>
  <c r="H19" i="6"/>
  <c r="C19" i="6"/>
  <c r="AB18" i="6"/>
  <c r="AD18" i="6" s="1"/>
  <c r="J18" i="6" s="1"/>
  <c r="Y18" i="6"/>
  <c r="X18" i="6"/>
  <c r="Q18" i="6"/>
  <c r="P18" i="6"/>
  <c r="O18" i="6"/>
  <c r="M18" i="6"/>
  <c r="H18" i="6"/>
  <c r="C18" i="6"/>
  <c r="AB17" i="6"/>
  <c r="AD17" i="6" s="1"/>
  <c r="J17" i="6" s="1"/>
  <c r="Y17" i="6"/>
  <c r="X17" i="6"/>
  <c r="P17" i="6"/>
  <c r="O17" i="6"/>
  <c r="M17" i="6"/>
  <c r="H17" i="6"/>
  <c r="C17" i="6"/>
  <c r="AB16" i="6"/>
  <c r="AD16" i="6" s="1"/>
  <c r="J16" i="6" s="1"/>
  <c r="Y16" i="6"/>
  <c r="X16" i="6"/>
  <c r="P16" i="6"/>
  <c r="O16" i="6"/>
  <c r="M16" i="6"/>
  <c r="H16" i="6"/>
  <c r="C16" i="6"/>
  <c r="AB15" i="6"/>
  <c r="AD15" i="6" s="1"/>
  <c r="J15" i="6" s="1"/>
  <c r="Y15" i="6"/>
  <c r="X15" i="6"/>
  <c r="P15" i="6"/>
  <c r="O15" i="6"/>
  <c r="Q15" i="6" s="1"/>
  <c r="M15" i="6"/>
  <c r="H15" i="6"/>
  <c r="C15" i="6"/>
  <c r="AB14" i="6"/>
  <c r="AD14" i="6" s="1"/>
  <c r="J14" i="6" s="1"/>
  <c r="Y14" i="6"/>
  <c r="X14" i="6"/>
  <c r="P14" i="6"/>
  <c r="O14" i="6"/>
  <c r="M14" i="6"/>
  <c r="H14" i="6"/>
  <c r="C14" i="6"/>
  <c r="AB13" i="6"/>
  <c r="AD13" i="6" s="1"/>
  <c r="J13" i="6" s="1"/>
  <c r="Y13" i="6"/>
  <c r="X13" i="6"/>
  <c r="P13" i="6"/>
  <c r="O13" i="6"/>
  <c r="M13" i="6"/>
  <c r="H13" i="6"/>
  <c r="C13" i="6"/>
  <c r="AB12" i="6"/>
  <c r="AD12" i="6" s="1"/>
  <c r="J12" i="6" s="1"/>
  <c r="Y12" i="6"/>
  <c r="X12" i="6"/>
  <c r="P12" i="6"/>
  <c r="O12" i="6"/>
  <c r="Q12" i="6" s="1"/>
  <c r="M12" i="6"/>
  <c r="H12" i="6"/>
  <c r="C12" i="6"/>
  <c r="AB11" i="6"/>
  <c r="AD11" i="6" s="1"/>
  <c r="J11" i="6" s="1"/>
  <c r="Y11" i="6"/>
  <c r="X11" i="6"/>
  <c r="P11" i="6"/>
  <c r="O11" i="6"/>
  <c r="M11" i="6"/>
  <c r="H11" i="6"/>
  <c r="C11" i="6"/>
  <c r="AB10" i="6"/>
  <c r="AD10" i="6" s="1"/>
  <c r="J10" i="6" s="1"/>
  <c r="K10" i="6" s="1"/>
  <c r="Y10" i="6"/>
  <c r="X10" i="6"/>
  <c r="Q10" i="6"/>
  <c r="P10" i="6"/>
  <c r="O10" i="6"/>
  <c r="M10" i="6"/>
  <c r="H10" i="6"/>
  <c r="C10" i="6"/>
  <c r="AB9" i="6"/>
  <c r="AD9" i="6" s="1"/>
  <c r="J9" i="6" s="1"/>
  <c r="Y9" i="6"/>
  <c r="X9" i="6"/>
  <c r="P9" i="6"/>
  <c r="O9" i="6"/>
  <c r="M9" i="6"/>
  <c r="H9" i="6"/>
  <c r="C9" i="6"/>
  <c r="AB8" i="6"/>
  <c r="AD8" i="6" s="1"/>
  <c r="J8" i="6" s="1"/>
  <c r="I8" i="6" s="1"/>
  <c r="Y8" i="6"/>
  <c r="X8" i="6"/>
  <c r="P8" i="6"/>
  <c r="O8" i="6"/>
  <c r="M8" i="6"/>
  <c r="H8" i="6"/>
  <c r="C8" i="6"/>
  <c r="AD7" i="6"/>
  <c r="J7" i="6" s="1"/>
  <c r="K7" i="6" s="1"/>
  <c r="AB7" i="6"/>
  <c r="Y7" i="6"/>
  <c r="X7" i="6"/>
  <c r="P7" i="6"/>
  <c r="O7" i="6"/>
  <c r="M7" i="6"/>
  <c r="I7" i="6"/>
  <c r="H7" i="6"/>
  <c r="C7" i="6"/>
  <c r="AD6" i="6"/>
  <c r="J6" i="6" s="1"/>
  <c r="AB6" i="6"/>
  <c r="Y6" i="6"/>
  <c r="X6" i="6"/>
  <c r="P6" i="6"/>
  <c r="O6" i="6"/>
  <c r="M6" i="6"/>
  <c r="H6" i="6"/>
  <c r="C6" i="6"/>
  <c r="AB5" i="6"/>
  <c r="AD5" i="6" s="1"/>
  <c r="J5" i="6" s="1"/>
  <c r="I5" i="6" s="1"/>
  <c r="Y5" i="6"/>
  <c r="X5" i="6"/>
  <c r="P5" i="6"/>
  <c r="O5" i="6"/>
  <c r="M5" i="6"/>
  <c r="H5" i="6"/>
  <c r="C5" i="6"/>
  <c r="AB4" i="6"/>
  <c r="AD4" i="6" s="1"/>
  <c r="Y4" i="6"/>
  <c r="X4" i="6"/>
  <c r="Q4" i="6"/>
  <c r="P4" i="6"/>
  <c r="O4" i="6"/>
  <c r="M4" i="6"/>
  <c r="H4" i="6"/>
  <c r="C4" i="6"/>
  <c r="AG3" i="6"/>
  <c r="AF3" i="6"/>
  <c r="W3" i="6"/>
  <c r="V3" i="6"/>
  <c r="U3" i="6"/>
  <c r="T3" i="6"/>
  <c r="O3" i="6"/>
  <c r="G3" i="6"/>
  <c r="F3" i="6"/>
  <c r="D3" i="6"/>
  <c r="A2" i="6"/>
  <c r="A1" i="6"/>
  <c r="AB31" i="5"/>
  <c r="AD31" i="5" s="1"/>
  <c r="J31" i="5" s="1"/>
  <c r="Y31" i="5"/>
  <c r="X31" i="5"/>
  <c r="P31" i="5"/>
  <c r="O31" i="5"/>
  <c r="Q31" i="5" s="1"/>
  <c r="M31" i="5"/>
  <c r="H31" i="5"/>
  <c r="C31" i="5"/>
  <c r="AB30" i="5"/>
  <c r="AD30" i="5" s="1"/>
  <c r="J30" i="5" s="1"/>
  <c r="Y30" i="5"/>
  <c r="X30" i="5"/>
  <c r="P30" i="5"/>
  <c r="O30" i="5"/>
  <c r="Q30" i="5" s="1"/>
  <c r="M30" i="5"/>
  <c r="H30" i="5"/>
  <c r="C30" i="5"/>
  <c r="AD29" i="5"/>
  <c r="J29" i="5" s="1"/>
  <c r="AB29" i="5"/>
  <c r="Y29" i="5"/>
  <c r="X29" i="5"/>
  <c r="P29" i="5"/>
  <c r="O29" i="5"/>
  <c r="Q29" i="5" s="1"/>
  <c r="M29" i="5"/>
  <c r="H29" i="5"/>
  <c r="C29" i="5"/>
  <c r="AB28" i="5"/>
  <c r="AD28" i="5" s="1"/>
  <c r="J28" i="5" s="1"/>
  <c r="Y28" i="5"/>
  <c r="X28" i="5"/>
  <c r="P28" i="5"/>
  <c r="O28" i="5"/>
  <c r="M28" i="5"/>
  <c r="H28" i="5"/>
  <c r="C28" i="5"/>
  <c r="AB27" i="5"/>
  <c r="AD27" i="5" s="1"/>
  <c r="J27" i="5" s="1"/>
  <c r="Y27" i="5"/>
  <c r="X27" i="5"/>
  <c r="P27" i="5"/>
  <c r="Q27" i="5" s="1"/>
  <c r="O27" i="5"/>
  <c r="M27" i="5"/>
  <c r="H27" i="5"/>
  <c r="C27" i="5"/>
  <c r="AB26" i="5"/>
  <c r="AD26" i="5" s="1"/>
  <c r="J26" i="5" s="1"/>
  <c r="I26" i="5" s="1"/>
  <c r="Y26" i="5"/>
  <c r="X26" i="5"/>
  <c r="P26" i="5"/>
  <c r="O26" i="5"/>
  <c r="M26" i="5"/>
  <c r="H26" i="5"/>
  <c r="C26" i="5"/>
  <c r="AB25" i="5"/>
  <c r="AD25" i="5" s="1"/>
  <c r="J25" i="5" s="1"/>
  <c r="Y25" i="5"/>
  <c r="X25" i="5"/>
  <c r="P25" i="5"/>
  <c r="Q25" i="5" s="1"/>
  <c r="O25" i="5"/>
  <c r="M25" i="5"/>
  <c r="H25" i="5"/>
  <c r="C25" i="5"/>
  <c r="AD24" i="5"/>
  <c r="J24" i="5" s="1"/>
  <c r="AB24" i="5"/>
  <c r="Y24" i="5"/>
  <c r="X24" i="5"/>
  <c r="P24" i="5"/>
  <c r="O24" i="5"/>
  <c r="M24" i="5"/>
  <c r="H24" i="5"/>
  <c r="C24" i="5"/>
  <c r="AD23" i="5"/>
  <c r="J23" i="5" s="1"/>
  <c r="AB23" i="5"/>
  <c r="Y23" i="5"/>
  <c r="X23" i="5"/>
  <c r="P23" i="5"/>
  <c r="O23" i="5"/>
  <c r="Q23" i="5" s="1"/>
  <c r="M23" i="5"/>
  <c r="H23" i="5"/>
  <c r="C23" i="5"/>
  <c r="AB22" i="5"/>
  <c r="AD22" i="5" s="1"/>
  <c r="J22" i="5" s="1"/>
  <c r="Y22" i="5"/>
  <c r="X22" i="5"/>
  <c r="P22" i="5"/>
  <c r="O22" i="5"/>
  <c r="M22" i="5"/>
  <c r="H22" i="5"/>
  <c r="C22" i="5"/>
  <c r="AB21" i="5"/>
  <c r="AD21" i="5" s="1"/>
  <c r="J21" i="5" s="1"/>
  <c r="Y21" i="5"/>
  <c r="X21" i="5"/>
  <c r="P21" i="5"/>
  <c r="O21" i="5"/>
  <c r="M21" i="5"/>
  <c r="H21" i="5"/>
  <c r="C21" i="5"/>
  <c r="AB20" i="5"/>
  <c r="AD20" i="5" s="1"/>
  <c r="J20" i="5" s="1"/>
  <c r="Y20" i="5"/>
  <c r="X20" i="5"/>
  <c r="P20" i="5"/>
  <c r="O20" i="5"/>
  <c r="Q20" i="5" s="1"/>
  <c r="M20" i="5"/>
  <c r="H20" i="5"/>
  <c r="C20" i="5"/>
  <c r="AB19" i="5"/>
  <c r="AD19" i="5" s="1"/>
  <c r="J19" i="5" s="1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M18" i="5"/>
  <c r="H18" i="5"/>
  <c r="C18" i="5"/>
  <c r="AD17" i="5"/>
  <c r="J17" i="5" s="1"/>
  <c r="K17" i="5" s="1"/>
  <c r="AB17" i="5"/>
  <c r="Y17" i="5"/>
  <c r="X17" i="5"/>
  <c r="P17" i="5"/>
  <c r="O17" i="5"/>
  <c r="Q17" i="5" s="1"/>
  <c r="M17" i="5"/>
  <c r="H17" i="5"/>
  <c r="C17" i="5"/>
  <c r="AB16" i="5"/>
  <c r="AD16" i="5" s="1"/>
  <c r="J16" i="5" s="1"/>
  <c r="Y16" i="5"/>
  <c r="X16" i="5"/>
  <c r="P16" i="5"/>
  <c r="O16" i="5"/>
  <c r="Q16" i="5" s="1"/>
  <c r="M16" i="5"/>
  <c r="H16" i="5"/>
  <c r="C16" i="5"/>
  <c r="AB15" i="5"/>
  <c r="AD15" i="5" s="1"/>
  <c r="J15" i="5" s="1"/>
  <c r="Y15" i="5"/>
  <c r="X15" i="5"/>
  <c r="P15" i="5"/>
  <c r="O15" i="5"/>
  <c r="Q15" i="5" s="1"/>
  <c r="M15" i="5"/>
  <c r="H15" i="5"/>
  <c r="C15" i="5"/>
  <c r="AB14" i="5"/>
  <c r="AD14" i="5" s="1"/>
  <c r="J14" i="5" s="1"/>
  <c r="Y14" i="5"/>
  <c r="X14" i="5"/>
  <c r="P14" i="5"/>
  <c r="O14" i="5"/>
  <c r="Q14" i="5" s="1"/>
  <c r="M14" i="5"/>
  <c r="H14" i="5"/>
  <c r="C14" i="5"/>
  <c r="AB13" i="5"/>
  <c r="AD13" i="5" s="1"/>
  <c r="J13" i="5" s="1"/>
  <c r="Y13" i="5"/>
  <c r="X13" i="5"/>
  <c r="P13" i="5"/>
  <c r="O13" i="5"/>
  <c r="M13" i="5"/>
  <c r="H13" i="5"/>
  <c r="C13" i="5"/>
  <c r="AB12" i="5"/>
  <c r="AD12" i="5" s="1"/>
  <c r="J12" i="5" s="1"/>
  <c r="K12" i="5" s="1"/>
  <c r="Y12" i="5"/>
  <c r="X12" i="5"/>
  <c r="Q12" i="5"/>
  <c r="P12" i="5"/>
  <c r="O12" i="5"/>
  <c r="M12" i="5"/>
  <c r="H12" i="5"/>
  <c r="C12" i="5"/>
  <c r="AB11" i="5"/>
  <c r="AD11" i="5" s="1"/>
  <c r="J11" i="5" s="1"/>
  <c r="Y11" i="5"/>
  <c r="X11" i="5"/>
  <c r="P11" i="5"/>
  <c r="O11" i="5"/>
  <c r="M11" i="5"/>
  <c r="H11" i="5"/>
  <c r="C11" i="5"/>
  <c r="AD10" i="5"/>
  <c r="J10" i="5" s="1"/>
  <c r="I10" i="5" s="1"/>
  <c r="AB10" i="5"/>
  <c r="Y10" i="5"/>
  <c r="X10" i="5"/>
  <c r="P10" i="5"/>
  <c r="O10" i="5"/>
  <c r="M10" i="5"/>
  <c r="H10" i="5"/>
  <c r="C10" i="5"/>
  <c r="AB9" i="5"/>
  <c r="AD9" i="5" s="1"/>
  <c r="J9" i="5" s="1"/>
  <c r="Y9" i="5"/>
  <c r="X9" i="5"/>
  <c r="P9" i="5"/>
  <c r="O9" i="5"/>
  <c r="Q9" i="5" s="1"/>
  <c r="M9" i="5"/>
  <c r="H9" i="5"/>
  <c r="C9" i="5"/>
  <c r="AD8" i="5"/>
  <c r="J8" i="5" s="1"/>
  <c r="AB8" i="5"/>
  <c r="Y8" i="5"/>
  <c r="X8" i="5"/>
  <c r="P8" i="5"/>
  <c r="O8" i="5"/>
  <c r="M8" i="5"/>
  <c r="H8" i="5"/>
  <c r="C8" i="5"/>
  <c r="AB7" i="5"/>
  <c r="AD7" i="5" s="1"/>
  <c r="J7" i="5" s="1"/>
  <c r="I7" i="5" s="1"/>
  <c r="Y7" i="5"/>
  <c r="X7" i="5"/>
  <c r="P7" i="5"/>
  <c r="O7" i="5"/>
  <c r="M7" i="5"/>
  <c r="H7" i="5"/>
  <c r="C7" i="5"/>
  <c r="AB6" i="5"/>
  <c r="AD6" i="5" s="1"/>
  <c r="J6" i="5" s="1"/>
  <c r="Y6" i="5"/>
  <c r="X6" i="5"/>
  <c r="P6" i="5"/>
  <c r="O6" i="5"/>
  <c r="Q6" i="5" s="1"/>
  <c r="M6" i="5"/>
  <c r="H6" i="5"/>
  <c r="C6" i="5"/>
  <c r="AD5" i="5"/>
  <c r="J5" i="5" s="1"/>
  <c r="AB5" i="5"/>
  <c r="Y5" i="5"/>
  <c r="X5" i="5"/>
  <c r="P5" i="5"/>
  <c r="O5" i="5"/>
  <c r="M5" i="5"/>
  <c r="H5" i="5"/>
  <c r="C5" i="5"/>
  <c r="AB4" i="5"/>
  <c r="AD4" i="5" s="1"/>
  <c r="Y4" i="5"/>
  <c r="X4" i="5"/>
  <c r="P4" i="5"/>
  <c r="O4" i="5"/>
  <c r="Q4" i="5" s="1"/>
  <c r="M4" i="5"/>
  <c r="H4" i="5"/>
  <c r="C4" i="5"/>
  <c r="AG3" i="5"/>
  <c r="AF3" i="5"/>
  <c r="W3" i="5"/>
  <c r="X3" i="5" s="1"/>
  <c r="V3" i="5"/>
  <c r="U3" i="5"/>
  <c r="T3" i="5"/>
  <c r="O3" i="5"/>
  <c r="G3" i="5"/>
  <c r="H3" i="5" s="1"/>
  <c r="F3" i="5"/>
  <c r="D3" i="5"/>
  <c r="A2" i="5"/>
  <c r="A1" i="5"/>
  <c r="AB31" i="4"/>
  <c r="AD31" i="4" s="1"/>
  <c r="J31" i="4" s="1"/>
  <c r="Y31" i="4"/>
  <c r="X31" i="4"/>
  <c r="P31" i="4"/>
  <c r="O31" i="4"/>
  <c r="Q31" i="4" s="1"/>
  <c r="M31" i="4"/>
  <c r="H31" i="4"/>
  <c r="C31" i="4"/>
  <c r="AB30" i="4"/>
  <c r="AD30" i="4" s="1"/>
  <c r="Y30" i="4"/>
  <c r="X30" i="4"/>
  <c r="P30" i="4"/>
  <c r="O30" i="4"/>
  <c r="Q30" i="4" s="1"/>
  <c r="M30" i="4"/>
  <c r="J30" i="4"/>
  <c r="K30" i="4" s="1"/>
  <c r="H30" i="4"/>
  <c r="C30" i="4"/>
  <c r="AB29" i="4"/>
  <c r="AD29" i="4" s="1"/>
  <c r="J29" i="4" s="1"/>
  <c r="Y29" i="4"/>
  <c r="X29" i="4"/>
  <c r="P29" i="4"/>
  <c r="Q29" i="4" s="1"/>
  <c r="O29" i="4"/>
  <c r="M29" i="4"/>
  <c r="H29" i="4"/>
  <c r="C29" i="4"/>
  <c r="AD28" i="4"/>
  <c r="J28" i="4" s="1"/>
  <c r="I28" i="4" s="1"/>
  <c r="AB28" i="4"/>
  <c r="Y28" i="4"/>
  <c r="X28" i="4"/>
  <c r="P28" i="4"/>
  <c r="O28" i="4"/>
  <c r="Q28" i="4" s="1"/>
  <c r="M28" i="4"/>
  <c r="H28" i="4"/>
  <c r="C28" i="4"/>
  <c r="AB27" i="4"/>
  <c r="AD27" i="4" s="1"/>
  <c r="J27" i="4" s="1"/>
  <c r="Y27" i="4"/>
  <c r="X27" i="4"/>
  <c r="P27" i="4"/>
  <c r="Q27" i="4" s="1"/>
  <c r="O27" i="4"/>
  <c r="M27" i="4"/>
  <c r="H27" i="4"/>
  <c r="C27" i="4"/>
  <c r="AB26" i="4"/>
  <c r="AD26" i="4" s="1"/>
  <c r="J26" i="4" s="1"/>
  <c r="Y26" i="4"/>
  <c r="X26" i="4"/>
  <c r="P26" i="4"/>
  <c r="O26" i="4"/>
  <c r="M26" i="4"/>
  <c r="H26" i="4"/>
  <c r="C26" i="4"/>
  <c r="AD25" i="4"/>
  <c r="AB25" i="4"/>
  <c r="Y25" i="4"/>
  <c r="X25" i="4"/>
  <c r="P25" i="4"/>
  <c r="O25" i="4"/>
  <c r="Q25" i="4" s="1"/>
  <c r="M25" i="4"/>
  <c r="J25" i="4"/>
  <c r="I25" i="4" s="1"/>
  <c r="H25" i="4"/>
  <c r="C25" i="4"/>
  <c r="AB24" i="4"/>
  <c r="AD24" i="4" s="1"/>
  <c r="J24" i="4" s="1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Y22" i="4"/>
  <c r="X22" i="4"/>
  <c r="P22" i="4"/>
  <c r="Q22" i="4" s="1"/>
  <c r="O22" i="4"/>
  <c r="M22" i="4"/>
  <c r="H22" i="4"/>
  <c r="C22" i="4"/>
  <c r="AB21" i="4"/>
  <c r="AD21" i="4" s="1"/>
  <c r="J21" i="4" s="1"/>
  <c r="Y21" i="4"/>
  <c r="X21" i="4"/>
  <c r="P21" i="4"/>
  <c r="Q21" i="4" s="1"/>
  <c r="O21" i="4"/>
  <c r="M21" i="4"/>
  <c r="H21" i="4"/>
  <c r="C21" i="4"/>
  <c r="AB20" i="4"/>
  <c r="AD20" i="4" s="1"/>
  <c r="J20" i="4" s="1"/>
  <c r="Y20" i="4"/>
  <c r="X20" i="4"/>
  <c r="P20" i="4"/>
  <c r="O20" i="4"/>
  <c r="Q20" i="4" s="1"/>
  <c r="M20" i="4"/>
  <c r="H20" i="4"/>
  <c r="C20" i="4"/>
  <c r="AB19" i="4"/>
  <c r="AD19" i="4" s="1"/>
  <c r="J19" i="4" s="1"/>
  <c r="Y19" i="4"/>
  <c r="X19" i="4"/>
  <c r="Q19" i="4"/>
  <c r="P19" i="4"/>
  <c r="O19" i="4"/>
  <c r="M19" i="4"/>
  <c r="H19" i="4"/>
  <c r="C19" i="4"/>
  <c r="AD18" i="4"/>
  <c r="J18" i="4" s="1"/>
  <c r="AB18" i="4"/>
  <c r="Y18" i="4"/>
  <c r="X18" i="4"/>
  <c r="P18" i="4"/>
  <c r="O18" i="4"/>
  <c r="M18" i="4"/>
  <c r="H18" i="4"/>
  <c r="C18" i="4"/>
  <c r="AD17" i="4"/>
  <c r="J17" i="4" s="1"/>
  <c r="AB17" i="4"/>
  <c r="Y17" i="4"/>
  <c r="X17" i="4"/>
  <c r="P17" i="4"/>
  <c r="O17" i="4"/>
  <c r="Q17" i="4" s="1"/>
  <c r="M17" i="4"/>
  <c r="H17" i="4"/>
  <c r="C17" i="4"/>
  <c r="AB16" i="4"/>
  <c r="AD16" i="4" s="1"/>
  <c r="J16" i="4" s="1"/>
  <c r="Y16" i="4"/>
  <c r="X16" i="4"/>
  <c r="P16" i="4"/>
  <c r="Q16" i="4" s="1"/>
  <c r="O16" i="4"/>
  <c r="M16" i="4"/>
  <c r="H16" i="4"/>
  <c r="C16" i="4"/>
  <c r="AB15" i="4"/>
  <c r="AD15" i="4" s="1"/>
  <c r="J15" i="4" s="1"/>
  <c r="Y15" i="4"/>
  <c r="X15" i="4"/>
  <c r="P15" i="4"/>
  <c r="O15" i="4"/>
  <c r="Q15" i="4" s="1"/>
  <c r="M15" i="4"/>
  <c r="H15" i="4"/>
  <c r="C15" i="4"/>
  <c r="AB14" i="4"/>
  <c r="AD14" i="4" s="1"/>
  <c r="J14" i="4" s="1"/>
  <c r="Y14" i="4"/>
  <c r="X14" i="4"/>
  <c r="P14" i="4"/>
  <c r="O14" i="4"/>
  <c r="Q14" i="4" s="1"/>
  <c r="M14" i="4"/>
  <c r="H14" i="4"/>
  <c r="C14" i="4"/>
  <c r="AB13" i="4"/>
  <c r="AD13" i="4" s="1"/>
  <c r="J13" i="4" s="1"/>
  <c r="Y13" i="4"/>
  <c r="X13" i="4"/>
  <c r="P13" i="4"/>
  <c r="O13" i="4"/>
  <c r="Q13" i="4" s="1"/>
  <c r="M13" i="4"/>
  <c r="H13" i="4"/>
  <c r="C13" i="4"/>
  <c r="AD12" i="4"/>
  <c r="J12" i="4" s="1"/>
  <c r="I12" i="4" s="1"/>
  <c r="AB12" i="4"/>
  <c r="Y12" i="4"/>
  <c r="X12" i="4"/>
  <c r="P12" i="4"/>
  <c r="O12" i="4"/>
  <c r="M12" i="4"/>
  <c r="K12" i="4"/>
  <c r="H12" i="4"/>
  <c r="C12" i="4"/>
  <c r="AB11" i="4"/>
  <c r="AD11" i="4" s="1"/>
  <c r="J11" i="4" s="1"/>
  <c r="Y11" i="4"/>
  <c r="X11" i="4"/>
  <c r="P11" i="4"/>
  <c r="O11" i="4"/>
  <c r="Q11" i="4" s="1"/>
  <c r="M11" i="4"/>
  <c r="H11" i="4"/>
  <c r="C11" i="4"/>
  <c r="AD10" i="4"/>
  <c r="J10" i="4" s="1"/>
  <c r="AB10" i="4"/>
  <c r="Y10" i="4"/>
  <c r="X10" i="4"/>
  <c r="P10" i="4"/>
  <c r="O10" i="4"/>
  <c r="Q10" i="4" s="1"/>
  <c r="M10" i="4"/>
  <c r="H10" i="4"/>
  <c r="C10" i="4"/>
  <c r="AB9" i="4"/>
  <c r="AD9" i="4" s="1"/>
  <c r="J9" i="4" s="1"/>
  <c r="Y9" i="4"/>
  <c r="X9" i="4"/>
  <c r="P9" i="4"/>
  <c r="O9" i="4"/>
  <c r="Q9" i="4" s="1"/>
  <c r="M9" i="4"/>
  <c r="H9" i="4"/>
  <c r="C9" i="4"/>
  <c r="AB8" i="4"/>
  <c r="AD8" i="4" s="1"/>
  <c r="J8" i="4" s="1"/>
  <c r="Y8" i="4"/>
  <c r="X8" i="4"/>
  <c r="P8" i="4"/>
  <c r="O8" i="4"/>
  <c r="M8" i="4"/>
  <c r="H8" i="4"/>
  <c r="C8" i="4"/>
  <c r="AB7" i="4"/>
  <c r="AD7" i="4" s="1"/>
  <c r="J7" i="4" s="1"/>
  <c r="Y7" i="4"/>
  <c r="X7" i="4"/>
  <c r="P7" i="4"/>
  <c r="O7" i="4"/>
  <c r="Q7" i="4" s="1"/>
  <c r="M7" i="4"/>
  <c r="H7" i="4"/>
  <c r="C7" i="4"/>
  <c r="AB6" i="4"/>
  <c r="AD6" i="4" s="1"/>
  <c r="J6" i="4" s="1"/>
  <c r="K6" i="4" s="1"/>
  <c r="Y6" i="4"/>
  <c r="X6" i="4"/>
  <c r="P6" i="4"/>
  <c r="O6" i="4"/>
  <c r="Q6" i="4" s="1"/>
  <c r="M6" i="4"/>
  <c r="H6" i="4"/>
  <c r="C6" i="4"/>
  <c r="AB5" i="4"/>
  <c r="AD5" i="4" s="1"/>
  <c r="J5" i="4" s="1"/>
  <c r="Y5" i="4"/>
  <c r="X5" i="4"/>
  <c r="P5" i="4"/>
  <c r="Q5" i="4" s="1"/>
  <c r="O5" i="4"/>
  <c r="M5" i="4"/>
  <c r="H5" i="4"/>
  <c r="C5" i="4"/>
  <c r="AD4" i="4"/>
  <c r="J4" i="4" s="1"/>
  <c r="I4" i="4" s="1"/>
  <c r="AB4" i="4"/>
  <c r="Y4" i="4"/>
  <c r="X4" i="4"/>
  <c r="P4" i="4"/>
  <c r="O4" i="4"/>
  <c r="M4" i="4"/>
  <c r="H4" i="4"/>
  <c r="C4" i="4"/>
  <c r="AG3" i="4"/>
  <c r="AF3" i="4"/>
  <c r="W3" i="4"/>
  <c r="X3" i="4" s="1"/>
  <c r="V3" i="4"/>
  <c r="U3" i="4"/>
  <c r="T3" i="4"/>
  <c r="O3" i="4"/>
  <c r="G3" i="4"/>
  <c r="H3" i="4" s="1"/>
  <c r="F3" i="4"/>
  <c r="D3" i="4"/>
  <c r="A2" i="4"/>
  <c r="AB31" i="3"/>
  <c r="AD31" i="3" s="1"/>
  <c r="J31" i="3" s="1"/>
  <c r="Y31" i="3"/>
  <c r="X31" i="3"/>
  <c r="P31" i="3"/>
  <c r="O31" i="3"/>
  <c r="M31" i="3"/>
  <c r="H31" i="3"/>
  <c r="C31" i="3"/>
  <c r="AB30" i="3"/>
  <c r="AD30" i="3" s="1"/>
  <c r="J30" i="3" s="1"/>
  <c r="Y30" i="3"/>
  <c r="X30" i="3"/>
  <c r="P30" i="3"/>
  <c r="O30" i="3"/>
  <c r="M30" i="3"/>
  <c r="H30" i="3"/>
  <c r="C30" i="3"/>
  <c r="AB29" i="3"/>
  <c r="AD29" i="3" s="1"/>
  <c r="J29" i="3" s="1"/>
  <c r="Y29" i="3"/>
  <c r="X29" i="3"/>
  <c r="P29" i="3"/>
  <c r="O29" i="3"/>
  <c r="Q29" i="3" s="1"/>
  <c r="M29" i="3"/>
  <c r="H29" i="3"/>
  <c r="C29" i="3"/>
  <c r="AD28" i="3"/>
  <c r="J28" i="3" s="1"/>
  <c r="AB28" i="3"/>
  <c r="Y28" i="3"/>
  <c r="X28" i="3"/>
  <c r="P28" i="3"/>
  <c r="O28" i="3"/>
  <c r="M28" i="3"/>
  <c r="H28" i="3"/>
  <c r="C28" i="3"/>
  <c r="AB27" i="3"/>
  <c r="AD27" i="3" s="1"/>
  <c r="Y27" i="3"/>
  <c r="X27" i="3"/>
  <c r="P27" i="3"/>
  <c r="O27" i="3"/>
  <c r="Q27" i="3" s="1"/>
  <c r="M27" i="3"/>
  <c r="J27" i="3"/>
  <c r="K27" i="3" s="1"/>
  <c r="H27" i="3"/>
  <c r="C27" i="3"/>
  <c r="AB26" i="3"/>
  <c r="AD26" i="3" s="1"/>
  <c r="J26" i="3" s="1"/>
  <c r="Y26" i="3"/>
  <c r="X26" i="3"/>
  <c r="P26" i="3"/>
  <c r="Q26" i="3" s="1"/>
  <c r="O26" i="3"/>
  <c r="M26" i="3"/>
  <c r="H26" i="3"/>
  <c r="C26" i="3"/>
  <c r="AB25" i="3"/>
  <c r="AD25" i="3" s="1"/>
  <c r="J25" i="3" s="1"/>
  <c r="I25" i="3" s="1"/>
  <c r="Y25" i="3"/>
  <c r="X25" i="3"/>
  <c r="P25" i="3"/>
  <c r="O25" i="3"/>
  <c r="M25" i="3"/>
  <c r="H25" i="3"/>
  <c r="C25" i="3"/>
  <c r="AD24" i="3"/>
  <c r="J24" i="3" s="1"/>
  <c r="K24" i="3" s="1"/>
  <c r="AB24" i="3"/>
  <c r="Y24" i="3"/>
  <c r="X24" i="3"/>
  <c r="P24" i="3"/>
  <c r="O24" i="3"/>
  <c r="Q24" i="3" s="1"/>
  <c r="M24" i="3"/>
  <c r="I24" i="3"/>
  <c r="H24" i="3"/>
  <c r="C24" i="3"/>
  <c r="AD23" i="3"/>
  <c r="J23" i="3" s="1"/>
  <c r="AB23" i="3"/>
  <c r="Y23" i="3"/>
  <c r="X23" i="3"/>
  <c r="P23" i="3"/>
  <c r="O23" i="3"/>
  <c r="M23" i="3"/>
  <c r="H23" i="3"/>
  <c r="C23" i="3"/>
  <c r="AD22" i="3"/>
  <c r="AB22" i="3"/>
  <c r="Y22" i="3"/>
  <c r="X22" i="3"/>
  <c r="P22" i="3"/>
  <c r="O22" i="3"/>
  <c r="M22" i="3"/>
  <c r="J22" i="3"/>
  <c r="I22" i="3" s="1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O20" i="3"/>
  <c r="M20" i="3"/>
  <c r="H20" i="3"/>
  <c r="C20" i="3"/>
  <c r="AB19" i="3"/>
  <c r="AD19" i="3" s="1"/>
  <c r="J19" i="3" s="1"/>
  <c r="Y19" i="3"/>
  <c r="X19" i="3"/>
  <c r="Q19" i="3"/>
  <c r="P19" i="3"/>
  <c r="O19" i="3"/>
  <c r="M19" i="3"/>
  <c r="H19" i="3"/>
  <c r="C19" i="3"/>
  <c r="AB18" i="3"/>
  <c r="AD18" i="3" s="1"/>
  <c r="J18" i="3" s="1"/>
  <c r="Y18" i="3"/>
  <c r="X18" i="3"/>
  <c r="P18" i="3"/>
  <c r="O18" i="3"/>
  <c r="Q18" i="3" s="1"/>
  <c r="M18" i="3"/>
  <c r="H18" i="3"/>
  <c r="C18" i="3"/>
  <c r="AB17" i="3"/>
  <c r="AD17" i="3" s="1"/>
  <c r="J17" i="3" s="1"/>
  <c r="Y17" i="3"/>
  <c r="X17" i="3"/>
  <c r="P17" i="3"/>
  <c r="O17" i="3"/>
  <c r="M17" i="3"/>
  <c r="H17" i="3"/>
  <c r="C17" i="3"/>
  <c r="AD16" i="3"/>
  <c r="J16" i="3" s="1"/>
  <c r="K16" i="3" s="1"/>
  <c r="AB16" i="3"/>
  <c r="Y16" i="3"/>
  <c r="X16" i="3"/>
  <c r="P16" i="3"/>
  <c r="O16" i="3"/>
  <c r="Q16" i="3" s="1"/>
  <c r="M16" i="3"/>
  <c r="I16" i="3"/>
  <c r="H16" i="3"/>
  <c r="C16" i="3"/>
  <c r="AB15" i="3"/>
  <c r="AD15" i="3" s="1"/>
  <c r="J15" i="3" s="1"/>
  <c r="Y15" i="3"/>
  <c r="X15" i="3"/>
  <c r="P15" i="3"/>
  <c r="O15" i="3"/>
  <c r="M15" i="3"/>
  <c r="H15" i="3"/>
  <c r="C15" i="3"/>
  <c r="AB14" i="3"/>
  <c r="AD14" i="3" s="1"/>
  <c r="J14" i="3" s="1"/>
  <c r="Y14" i="3"/>
  <c r="X14" i="3"/>
  <c r="P14" i="3"/>
  <c r="O14" i="3"/>
  <c r="M14" i="3"/>
  <c r="H14" i="3"/>
  <c r="C14" i="3"/>
  <c r="AB13" i="3"/>
  <c r="AD13" i="3" s="1"/>
  <c r="J13" i="3" s="1"/>
  <c r="Y13" i="3"/>
  <c r="X13" i="3"/>
  <c r="Q13" i="3"/>
  <c r="P13" i="3"/>
  <c r="O13" i="3"/>
  <c r="M13" i="3"/>
  <c r="H13" i="3"/>
  <c r="C13" i="3"/>
  <c r="AB12" i="3"/>
  <c r="AD12" i="3" s="1"/>
  <c r="J12" i="3" s="1"/>
  <c r="Y12" i="3"/>
  <c r="X12" i="3"/>
  <c r="P12" i="3"/>
  <c r="O12" i="3"/>
  <c r="Q12" i="3" s="1"/>
  <c r="M12" i="3"/>
  <c r="H12" i="3"/>
  <c r="C12" i="3"/>
  <c r="AB11" i="3"/>
  <c r="AD11" i="3" s="1"/>
  <c r="J11" i="3" s="1"/>
  <c r="K11" i="3" s="1"/>
  <c r="Y11" i="3"/>
  <c r="X11" i="3"/>
  <c r="P11" i="3"/>
  <c r="O11" i="3"/>
  <c r="Q11" i="3" s="1"/>
  <c r="M11" i="3"/>
  <c r="H11" i="3"/>
  <c r="C11" i="3"/>
  <c r="AB10" i="3"/>
  <c r="AD10" i="3" s="1"/>
  <c r="J10" i="3" s="1"/>
  <c r="Y10" i="3"/>
  <c r="X10" i="3"/>
  <c r="P10" i="3"/>
  <c r="O10" i="3"/>
  <c r="Q10" i="3" s="1"/>
  <c r="M10" i="3"/>
  <c r="H10" i="3"/>
  <c r="C10" i="3"/>
  <c r="AB9" i="3"/>
  <c r="AD9" i="3" s="1"/>
  <c r="J9" i="3" s="1"/>
  <c r="I9" i="3" s="1"/>
  <c r="Y9" i="3"/>
  <c r="X9" i="3"/>
  <c r="P9" i="3"/>
  <c r="O9" i="3"/>
  <c r="Q9" i="3" s="1"/>
  <c r="M9" i="3"/>
  <c r="H9" i="3"/>
  <c r="C9" i="3"/>
  <c r="AD8" i="3"/>
  <c r="J8" i="3" s="1"/>
  <c r="I8" i="3" s="1"/>
  <c r="AB8" i="3"/>
  <c r="Y8" i="3"/>
  <c r="X8" i="3"/>
  <c r="P8" i="3"/>
  <c r="Q8" i="3" s="1"/>
  <c r="O8" i="3"/>
  <c r="M8" i="3"/>
  <c r="H8" i="3"/>
  <c r="C8" i="3"/>
  <c r="AD7" i="3"/>
  <c r="J7" i="3" s="1"/>
  <c r="AB7" i="3"/>
  <c r="Y7" i="3"/>
  <c r="X7" i="3"/>
  <c r="P7" i="3"/>
  <c r="O7" i="3"/>
  <c r="M7" i="3"/>
  <c r="H7" i="3"/>
  <c r="C7" i="3"/>
  <c r="AB6" i="3"/>
  <c r="AD6" i="3" s="1"/>
  <c r="Y6" i="3"/>
  <c r="X6" i="3"/>
  <c r="P6" i="3"/>
  <c r="O6" i="3"/>
  <c r="M6" i="3"/>
  <c r="H6" i="3"/>
  <c r="C6" i="3"/>
  <c r="AB5" i="3"/>
  <c r="AD5" i="3" s="1"/>
  <c r="J5" i="3" s="1"/>
  <c r="Y5" i="3"/>
  <c r="X5" i="3"/>
  <c r="P5" i="3"/>
  <c r="Q5" i="3" s="1"/>
  <c r="O5" i="3"/>
  <c r="M5" i="3"/>
  <c r="H5" i="3"/>
  <c r="C5" i="3"/>
  <c r="AB4" i="3"/>
  <c r="AD4" i="3" s="1"/>
  <c r="J4" i="3" s="1"/>
  <c r="Y4" i="3"/>
  <c r="X4" i="3"/>
  <c r="P4" i="3"/>
  <c r="O4" i="3"/>
  <c r="Q4" i="3" s="1"/>
  <c r="M4" i="3"/>
  <c r="H4" i="3"/>
  <c r="C4" i="3"/>
  <c r="AG3" i="3"/>
  <c r="AF3" i="3"/>
  <c r="W3" i="3"/>
  <c r="V3" i="3"/>
  <c r="U3" i="3"/>
  <c r="T3" i="3"/>
  <c r="O3" i="3"/>
  <c r="G3" i="3"/>
  <c r="F3" i="3"/>
  <c r="D3" i="3"/>
  <c r="A2" i="3"/>
  <c r="A1" i="3"/>
  <c r="AD31" i="2"/>
  <c r="J31" i="2" s="1"/>
  <c r="AB31" i="2"/>
  <c r="Y31" i="2"/>
  <c r="X31" i="2"/>
  <c r="P31" i="2"/>
  <c r="Q31" i="2" s="1"/>
  <c r="O31" i="2"/>
  <c r="M31" i="2"/>
  <c r="H31" i="2"/>
  <c r="C31" i="2"/>
  <c r="AD30" i="2"/>
  <c r="J30" i="2" s="1"/>
  <c r="I30" i="2" s="1"/>
  <c r="AB30" i="2"/>
  <c r="Y30" i="2"/>
  <c r="X30" i="2"/>
  <c r="P30" i="2"/>
  <c r="O30" i="2"/>
  <c r="M30" i="2"/>
  <c r="H30" i="2"/>
  <c r="C30" i="2"/>
  <c r="AB29" i="2"/>
  <c r="AD29" i="2" s="1"/>
  <c r="J29" i="2" s="1"/>
  <c r="Y29" i="2"/>
  <c r="X29" i="2"/>
  <c r="P29" i="2"/>
  <c r="O29" i="2"/>
  <c r="Q29" i="2" s="1"/>
  <c r="M29" i="2"/>
  <c r="H29" i="2"/>
  <c r="C29" i="2"/>
  <c r="AB28" i="2"/>
  <c r="AD28" i="2" s="1"/>
  <c r="J28" i="2" s="1"/>
  <c r="K28" i="2" s="1"/>
  <c r="Y28" i="2"/>
  <c r="X28" i="2"/>
  <c r="P28" i="2"/>
  <c r="O28" i="2"/>
  <c r="M28" i="2"/>
  <c r="H28" i="2"/>
  <c r="C28" i="2"/>
  <c r="AB27" i="2"/>
  <c r="AD27" i="2" s="1"/>
  <c r="J27" i="2" s="1"/>
  <c r="Y27" i="2"/>
  <c r="X27" i="2"/>
  <c r="P27" i="2"/>
  <c r="O27" i="2"/>
  <c r="M27" i="2"/>
  <c r="H27" i="2"/>
  <c r="C27" i="2"/>
  <c r="AD26" i="2"/>
  <c r="J26" i="2" s="1"/>
  <c r="AB26" i="2"/>
  <c r="Y26" i="2"/>
  <c r="X26" i="2"/>
  <c r="P26" i="2"/>
  <c r="O26" i="2"/>
  <c r="Q26" i="2" s="1"/>
  <c r="M26" i="2"/>
  <c r="H26" i="2"/>
  <c r="C26" i="2"/>
  <c r="AB25" i="2"/>
  <c r="AD25" i="2" s="1"/>
  <c r="J25" i="2" s="1"/>
  <c r="Y25" i="2"/>
  <c r="X25" i="2"/>
  <c r="P25" i="2"/>
  <c r="O25" i="2"/>
  <c r="Q25" i="2" s="1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D22" i="2"/>
  <c r="J22" i="2" s="1"/>
  <c r="AB22" i="2"/>
  <c r="Y22" i="2"/>
  <c r="X22" i="2"/>
  <c r="P22" i="2"/>
  <c r="O22" i="2"/>
  <c r="M22" i="2"/>
  <c r="H22" i="2"/>
  <c r="C22" i="2"/>
  <c r="AB21" i="2"/>
  <c r="AD21" i="2" s="1"/>
  <c r="J21" i="2" s="1"/>
  <c r="Y21" i="2"/>
  <c r="X21" i="2"/>
  <c r="P21" i="2"/>
  <c r="Q21" i="2" s="1"/>
  <c r="O21" i="2"/>
  <c r="M21" i="2"/>
  <c r="H21" i="2"/>
  <c r="C21" i="2"/>
  <c r="AB20" i="2"/>
  <c r="AD20" i="2" s="1"/>
  <c r="J20" i="2" s="1"/>
  <c r="K20" i="2" s="1"/>
  <c r="Y20" i="2"/>
  <c r="X20" i="2"/>
  <c r="P20" i="2"/>
  <c r="Q20" i="2" s="1"/>
  <c r="O20" i="2"/>
  <c r="M20" i="2"/>
  <c r="H20" i="2"/>
  <c r="C20" i="2"/>
  <c r="AB19" i="2"/>
  <c r="AD19" i="2" s="1"/>
  <c r="J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Q18" i="2" s="1"/>
  <c r="O18" i="2"/>
  <c r="M18" i="2"/>
  <c r="H18" i="2"/>
  <c r="C18" i="2"/>
  <c r="AB17" i="2"/>
  <c r="AD17" i="2" s="1"/>
  <c r="J17" i="2" s="1"/>
  <c r="Y17" i="2"/>
  <c r="X17" i="2"/>
  <c r="P17" i="2"/>
  <c r="O17" i="2"/>
  <c r="Q17" i="2" s="1"/>
  <c r="M17" i="2"/>
  <c r="H17" i="2"/>
  <c r="C17" i="2"/>
  <c r="AB16" i="2"/>
  <c r="AD16" i="2" s="1"/>
  <c r="J16" i="2" s="1"/>
  <c r="Y16" i="2"/>
  <c r="X16" i="2"/>
  <c r="P16" i="2"/>
  <c r="O16" i="2"/>
  <c r="M16" i="2"/>
  <c r="H16" i="2"/>
  <c r="C16" i="2"/>
  <c r="AB15" i="2"/>
  <c r="AD15" i="2" s="1"/>
  <c r="J15" i="2" s="1"/>
  <c r="Y15" i="2"/>
  <c r="X15" i="2"/>
  <c r="P15" i="2"/>
  <c r="O15" i="2"/>
  <c r="Q15" i="2" s="1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B13" i="2"/>
  <c r="AD13" i="2" s="1"/>
  <c r="J13" i="2" s="1"/>
  <c r="Y13" i="2"/>
  <c r="X13" i="2"/>
  <c r="P13" i="2"/>
  <c r="Q13" i="2" s="1"/>
  <c r="O13" i="2"/>
  <c r="M13" i="2"/>
  <c r="H13" i="2"/>
  <c r="C13" i="2"/>
  <c r="AB12" i="2"/>
  <c r="AD12" i="2" s="1"/>
  <c r="J12" i="2" s="1"/>
  <c r="Y12" i="2"/>
  <c r="X12" i="2"/>
  <c r="P12" i="2"/>
  <c r="O12" i="2"/>
  <c r="M12" i="2"/>
  <c r="H12" i="2"/>
  <c r="C12" i="2"/>
  <c r="AD11" i="2"/>
  <c r="J11" i="2" s="1"/>
  <c r="AB11" i="2"/>
  <c r="Y11" i="2"/>
  <c r="X11" i="2"/>
  <c r="P11" i="2"/>
  <c r="O11" i="2"/>
  <c r="Q11" i="2" s="1"/>
  <c r="M11" i="2"/>
  <c r="H11" i="2"/>
  <c r="C11" i="2"/>
  <c r="AB10" i="2"/>
  <c r="AD10" i="2" s="1"/>
  <c r="J10" i="2" s="1"/>
  <c r="Y10" i="2"/>
  <c r="X10" i="2"/>
  <c r="P10" i="2"/>
  <c r="Q10" i="2" s="1"/>
  <c r="O10" i="2"/>
  <c r="M10" i="2"/>
  <c r="H10" i="2"/>
  <c r="C10" i="2"/>
  <c r="AB9" i="2"/>
  <c r="AD9" i="2" s="1"/>
  <c r="J9" i="2" s="1"/>
  <c r="Y9" i="2"/>
  <c r="X9" i="2"/>
  <c r="P9" i="2"/>
  <c r="O9" i="2"/>
  <c r="M9" i="2"/>
  <c r="H9" i="2"/>
  <c r="C9" i="2"/>
  <c r="AB8" i="2"/>
  <c r="AD8" i="2" s="1"/>
  <c r="J8" i="2" s="1"/>
  <c r="Y8" i="2"/>
  <c r="X8" i="2"/>
  <c r="P8" i="2"/>
  <c r="O8" i="2"/>
  <c r="M8" i="2"/>
  <c r="H8" i="2"/>
  <c r="C8" i="2"/>
  <c r="AB7" i="2"/>
  <c r="AD7" i="2" s="1"/>
  <c r="J7" i="2" s="1"/>
  <c r="Y7" i="2"/>
  <c r="X7" i="2"/>
  <c r="Q7" i="2"/>
  <c r="P7" i="2"/>
  <c r="O7" i="2"/>
  <c r="M7" i="2"/>
  <c r="H7" i="2"/>
  <c r="C7" i="2"/>
  <c r="AB6" i="2"/>
  <c r="AD6" i="2" s="1"/>
  <c r="J6" i="2" s="1"/>
  <c r="Y6" i="2"/>
  <c r="X6" i="2"/>
  <c r="P6" i="2"/>
  <c r="O6" i="2"/>
  <c r="Q6" i="2" s="1"/>
  <c r="M6" i="2"/>
  <c r="H6" i="2"/>
  <c r="C6" i="2"/>
  <c r="AB5" i="2"/>
  <c r="AD5" i="2" s="1"/>
  <c r="J5" i="2" s="1"/>
  <c r="Y5" i="2"/>
  <c r="X5" i="2"/>
  <c r="P5" i="2"/>
  <c r="O5" i="2"/>
  <c r="M5" i="2"/>
  <c r="H5" i="2"/>
  <c r="C5" i="2"/>
  <c r="AB4" i="2"/>
  <c r="AD4" i="2" s="1"/>
  <c r="Y4" i="2"/>
  <c r="X4" i="2"/>
  <c r="P4" i="2"/>
  <c r="Q4" i="2" s="1"/>
  <c r="O4" i="2"/>
  <c r="M4" i="2"/>
  <c r="H4" i="2"/>
  <c r="C4" i="2"/>
  <c r="AG3" i="2"/>
  <c r="AF3" i="2"/>
  <c r="W3" i="2"/>
  <c r="V3" i="2"/>
  <c r="U3" i="2"/>
  <c r="T3" i="2"/>
  <c r="O3" i="2"/>
  <c r="G3" i="2"/>
  <c r="F3" i="2"/>
  <c r="D3" i="2"/>
  <c r="X3" i="2" s="1"/>
  <c r="A2" i="2"/>
  <c r="A1" i="2"/>
  <c r="AD31" i="1"/>
  <c r="AB31" i="1"/>
  <c r="Y31" i="1"/>
  <c r="X31" i="1"/>
  <c r="P31" i="1"/>
  <c r="O31" i="1"/>
  <c r="Q31" i="1" s="1"/>
  <c r="M31" i="1"/>
  <c r="J31" i="1"/>
  <c r="K31" i="1" s="1"/>
  <c r="I31" i="1"/>
  <c r="H31" i="1"/>
  <c r="C31" i="1"/>
  <c r="AD30" i="1"/>
  <c r="J30" i="1" s="1"/>
  <c r="AB30" i="1"/>
  <c r="Y30" i="1"/>
  <c r="X30" i="1"/>
  <c r="P30" i="1"/>
  <c r="O30" i="1"/>
  <c r="M30" i="1"/>
  <c r="H30" i="1"/>
  <c r="C30" i="1"/>
  <c r="AB29" i="1"/>
  <c r="AD29" i="1" s="1"/>
  <c r="J29" i="1" s="1"/>
  <c r="Y29" i="1"/>
  <c r="X29" i="1"/>
  <c r="P29" i="1"/>
  <c r="O29" i="1"/>
  <c r="M29" i="1"/>
  <c r="H29" i="1"/>
  <c r="C29" i="1"/>
  <c r="AB28" i="1"/>
  <c r="AD28" i="1" s="1"/>
  <c r="J28" i="1" s="1"/>
  <c r="Y28" i="1"/>
  <c r="X28" i="1"/>
  <c r="Q28" i="1"/>
  <c r="P28" i="1"/>
  <c r="O28" i="1"/>
  <c r="M28" i="1"/>
  <c r="H28" i="1"/>
  <c r="C28" i="1"/>
  <c r="AB27" i="1"/>
  <c r="AD27" i="1" s="1"/>
  <c r="J27" i="1" s="1"/>
  <c r="Y27" i="1"/>
  <c r="X27" i="1"/>
  <c r="P27" i="1"/>
  <c r="O27" i="1"/>
  <c r="M27" i="1"/>
  <c r="H27" i="1"/>
  <c r="C27" i="1"/>
  <c r="AB26" i="1"/>
  <c r="AD26" i="1" s="1"/>
  <c r="J26" i="1" s="1"/>
  <c r="Y26" i="1"/>
  <c r="X26" i="1"/>
  <c r="P26" i="1"/>
  <c r="O26" i="1"/>
  <c r="M26" i="1"/>
  <c r="H26" i="1"/>
  <c r="C26" i="1"/>
  <c r="AB25" i="1"/>
  <c r="AD25" i="1" s="1"/>
  <c r="J25" i="1" s="1"/>
  <c r="Y25" i="1"/>
  <c r="X25" i="1"/>
  <c r="P25" i="1"/>
  <c r="O25" i="1"/>
  <c r="Q25" i="1" s="1"/>
  <c r="M25" i="1"/>
  <c r="H25" i="1"/>
  <c r="C25" i="1"/>
  <c r="AB24" i="1"/>
  <c r="AD24" i="1" s="1"/>
  <c r="J24" i="1" s="1"/>
  <c r="Y24" i="1"/>
  <c r="X24" i="1"/>
  <c r="P24" i="1"/>
  <c r="O24" i="1"/>
  <c r="M24" i="1"/>
  <c r="H24" i="1"/>
  <c r="C24" i="1"/>
  <c r="AB23" i="1"/>
  <c r="AD23" i="1" s="1"/>
  <c r="J23" i="1" s="1"/>
  <c r="Y23" i="1"/>
  <c r="X23" i="1"/>
  <c r="P23" i="1"/>
  <c r="O23" i="1"/>
  <c r="M23" i="1"/>
  <c r="H23" i="1"/>
  <c r="C23" i="1"/>
  <c r="AD22" i="1"/>
  <c r="J22" i="1" s="1"/>
  <c r="AB22" i="1"/>
  <c r="Y22" i="1"/>
  <c r="X22" i="1"/>
  <c r="P22" i="1"/>
  <c r="O22" i="1"/>
  <c r="M22" i="1"/>
  <c r="H22" i="1"/>
  <c r="C22" i="1"/>
  <c r="AD21" i="1"/>
  <c r="J21" i="1" s="1"/>
  <c r="AB21" i="1"/>
  <c r="Y21" i="1"/>
  <c r="X21" i="1"/>
  <c r="P21" i="1"/>
  <c r="O21" i="1"/>
  <c r="M21" i="1"/>
  <c r="H21" i="1"/>
  <c r="C21" i="1"/>
  <c r="AB20" i="1"/>
  <c r="AD20" i="1" s="1"/>
  <c r="J20" i="1" s="1"/>
  <c r="Y20" i="1"/>
  <c r="X20" i="1"/>
  <c r="P20" i="1"/>
  <c r="O20" i="1"/>
  <c r="Q20" i="1" s="1"/>
  <c r="M20" i="1"/>
  <c r="H20" i="1"/>
  <c r="C20" i="1"/>
  <c r="AB19" i="1"/>
  <c r="AD19" i="1" s="1"/>
  <c r="J19" i="1" s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B17" i="1"/>
  <c r="AD17" i="1" s="1"/>
  <c r="J17" i="1" s="1"/>
  <c r="Y17" i="1"/>
  <c r="X17" i="1"/>
  <c r="P17" i="1"/>
  <c r="O17" i="1"/>
  <c r="Q17" i="1" s="1"/>
  <c r="M17" i="1"/>
  <c r="H17" i="1"/>
  <c r="C17" i="1"/>
  <c r="AB16" i="1"/>
  <c r="AD16" i="1" s="1"/>
  <c r="J16" i="1" s="1"/>
  <c r="Y16" i="1"/>
  <c r="X16" i="1"/>
  <c r="P16" i="1"/>
  <c r="O16" i="1"/>
  <c r="M16" i="1"/>
  <c r="H16" i="1"/>
  <c r="C16" i="1"/>
  <c r="AB15" i="1"/>
  <c r="AD15" i="1" s="1"/>
  <c r="J15" i="1" s="1"/>
  <c r="Y15" i="1"/>
  <c r="X15" i="1"/>
  <c r="P15" i="1"/>
  <c r="O15" i="1"/>
  <c r="M15" i="1"/>
  <c r="H15" i="1"/>
  <c r="C15" i="1"/>
  <c r="AD14" i="1"/>
  <c r="J14" i="1" s="1"/>
  <c r="AB14" i="1"/>
  <c r="Y14" i="1"/>
  <c r="X14" i="1"/>
  <c r="P14" i="1"/>
  <c r="Q14" i="1" s="1"/>
  <c r="O14" i="1"/>
  <c r="M14" i="1"/>
  <c r="H14" i="1"/>
  <c r="C14" i="1"/>
  <c r="AB13" i="1"/>
  <c r="AD13" i="1" s="1"/>
  <c r="J13" i="1" s="1"/>
  <c r="Y13" i="1"/>
  <c r="X13" i="1"/>
  <c r="P13" i="1"/>
  <c r="O13" i="1"/>
  <c r="Q13" i="1" s="1"/>
  <c r="M13" i="1"/>
  <c r="H13" i="1"/>
  <c r="C13" i="1"/>
  <c r="AB12" i="1"/>
  <c r="AD12" i="1" s="1"/>
  <c r="J12" i="1" s="1"/>
  <c r="Y12" i="1"/>
  <c r="X12" i="1"/>
  <c r="P12" i="1"/>
  <c r="Q12" i="1" s="1"/>
  <c r="O12" i="1"/>
  <c r="M12" i="1"/>
  <c r="H12" i="1"/>
  <c r="C12" i="1"/>
  <c r="AB11" i="1"/>
  <c r="AD11" i="1" s="1"/>
  <c r="J11" i="1" s="1"/>
  <c r="Y11" i="1"/>
  <c r="X11" i="1"/>
  <c r="P11" i="1"/>
  <c r="O11" i="1"/>
  <c r="M11" i="1"/>
  <c r="H11" i="1"/>
  <c r="C11" i="1"/>
  <c r="AB10" i="1"/>
  <c r="AD10" i="1" s="1"/>
  <c r="J10" i="1" s="1"/>
  <c r="Y10" i="1"/>
  <c r="X10" i="1"/>
  <c r="P10" i="1"/>
  <c r="O10" i="1"/>
  <c r="M10" i="1"/>
  <c r="H10" i="1"/>
  <c r="C10" i="1"/>
  <c r="AB9" i="1"/>
  <c r="AD9" i="1" s="1"/>
  <c r="J9" i="1" s="1"/>
  <c r="Y9" i="1"/>
  <c r="X9" i="1"/>
  <c r="P9" i="1"/>
  <c r="O9" i="1"/>
  <c r="Q9" i="1" s="1"/>
  <c r="M9" i="1"/>
  <c r="H9" i="1"/>
  <c r="C9" i="1"/>
  <c r="AD8" i="1"/>
  <c r="J8" i="1" s="1"/>
  <c r="AB8" i="1"/>
  <c r="Y8" i="1"/>
  <c r="X8" i="1"/>
  <c r="P8" i="1"/>
  <c r="O8" i="1"/>
  <c r="M8" i="1"/>
  <c r="H8" i="1"/>
  <c r="C8" i="1"/>
  <c r="AB7" i="1"/>
  <c r="AD7" i="1" s="1"/>
  <c r="J7" i="1" s="1"/>
  <c r="Y7" i="1"/>
  <c r="X7" i="1"/>
  <c r="P7" i="1"/>
  <c r="O7" i="1"/>
  <c r="M7" i="1"/>
  <c r="H7" i="1"/>
  <c r="C7" i="1"/>
  <c r="AB6" i="1"/>
  <c r="AD6" i="1" s="1"/>
  <c r="J6" i="1" s="1"/>
  <c r="Y6" i="1"/>
  <c r="X6" i="1"/>
  <c r="P6" i="1"/>
  <c r="O6" i="1"/>
  <c r="Q6" i="1" s="1"/>
  <c r="M6" i="1"/>
  <c r="H6" i="1"/>
  <c r="C6" i="1"/>
  <c r="AD5" i="1"/>
  <c r="J5" i="1" s="1"/>
  <c r="AB5" i="1"/>
  <c r="Y5" i="1"/>
  <c r="X5" i="1"/>
  <c r="P5" i="1"/>
  <c r="O5" i="1"/>
  <c r="Q5" i="1" s="1"/>
  <c r="M5" i="1"/>
  <c r="H5" i="1"/>
  <c r="C5" i="1"/>
  <c r="AB4" i="1"/>
  <c r="AD4" i="1" s="1"/>
  <c r="Y4" i="1"/>
  <c r="X4" i="1"/>
  <c r="P4" i="1"/>
  <c r="Q4" i="1" s="1"/>
  <c r="O4" i="1"/>
  <c r="M4" i="1"/>
  <c r="H4" i="1"/>
  <c r="C4" i="1"/>
  <c r="AG3" i="1"/>
  <c r="AF3" i="1"/>
  <c r="W3" i="1"/>
  <c r="V3" i="1"/>
  <c r="U3" i="1"/>
  <c r="T3" i="1"/>
  <c r="O3" i="1"/>
  <c r="G3" i="1"/>
  <c r="A2" i="1"/>
  <c r="A1" i="1"/>
  <c r="I32" i="47" l="1"/>
  <c r="K32" i="74"/>
  <c r="I32" i="74"/>
  <c r="I32" i="69"/>
  <c r="K32" i="69"/>
  <c r="K32" i="68"/>
  <c r="I32" i="68"/>
  <c r="K32" i="49"/>
  <c r="I32" i="49"/>
  <c r="J32" i="65"/>
  <c r="J32" i="76"/>
  <c r="Q32" i="71"/>
  <c r="K32" i="46"/>
  <c r="I32" i="46"/>
  <c r="K32" i="31"/>
  <c r="I32" i="31"/>
  <c r="Q32" i="76"/>
  <c r="K32" i="77"/>
  <c r="I32" i="77"/>
  <c r="K32" i="60"/>
  <c r="I32" i="60"/>
  <c r="I32" i="1"/>
  <c r="K32" i="1"/>
  <c r="K32" i="42"/>
  <c r="I32" i="42"/>
  <c r="O32" i="63"/>
  <c r="Q32" i="63" s="1"/>
  <c r="M32" i="63"/>
  <c r="H32" i="75"/>
  <c r="Y32" i="72"/>
  <c r="H32" i="72"/>
  <c r="Y32" i="53"/>
  <c r="H32" i="53"/>
  <c r="H32" i="40"/>
  <c r="Y32" i="40"/>
  <c r="AD32" i="70"/>
  <c r="X3" i="47"/>
  <c r="Q32" i="65"/>
  <c r="H3" i="38"/>
  <c r="X32" i="78"/>
  <c r="M32" i="76"/>
  <c r="J32" i="73"/>
  <c r="O32" i="70"/>
  <c r="Q32" i="70" s="1"/>
  <c r="X32" i="70"/>
  <c r="J32" i="64"/>
  <c r="C32" i="63"/>
  <c r="AD32" i="63"/>
  <c r="J32" i="62"/>
  <c r="Y32" i="62"/>
  <c r="H32" i="62"/>
  <c r="H32" i="58"/>
  <c r="X32" i="54"/>
  <c r="O32" i="54"/>
  <c r="Q32" i="54" s="1"/>
  <c r="M32" i="54"/>
  <c r="AD32" i="54"/>
  <c r="M32" i="50"/>
  <c r="AD32" i="50"/>
  <c r="J32" i="50" s="1"/>
  <c r="Y32" i="49"/>
  <c r="H32" i="49"/>
  <c r="C32" i="36"/>
  <c r="Q32" i="35"/>
  <c r="Q32" i="25"/>
  <c r="I32" i="23"/>
  <c r="K32" i="18"/>
  <c r="I32" i="18"/>
  <c r="Y32" i="75"/>
  <c r="M32" i="70"/>
  <c r="O32" i="36"/>
  <c r="M32" i="36"/>
  <c r="X3" i="16"/>
  <c r="H3" i="27"/>
  <c r="H3" i="52"/>
  <c r="G3" i="60"/>
  <c r="H3" i="60" s="1"/>
  <c r="F3" i="61"/>
  <c r="X3" i="77"/>
  <c r="H32" i="67"/>
  <c r="H3" i="12"/>
  <c r="H3" i="33"/>
  <c r="X3" i="44"/>
  <c r="G3" i="61"/>
  <c r="X3" i="62"/>
  <c r="D3" i="63"/>
  <c r="X3" i="63" s="1"/>
  <c r="F3" i="64"/>
  <c r="H3" i="64" s="1"/>
  <c r="X3" i="71"/>
  <c r="X3" i="75"/>
  <c r="D3" i="77"/>
  <c r="M32" i="1"/>
  <c r="H32" i="78"/>
  <c r="Y32" i="78"/>
  <c r="C32" i="77"/>
  <c r="J32" i="75"/>
  <c r="O32" i="74"/>
  <c r="Q32" i="74" s="1"/>
  <c r="X32" i="74"/>
  <c r="J32" i="72"/>
  <c r="H32" i="71"/>
  <c r="J32" i="70"/>
  <c r="Y32" i="70"/>
  <c r="C32" i="69"/>
  <c r="J32" i="67"/>
  <c r="Y32" i="64"/>
  <c r="H32" i="64"/>
  <c r="H32" i="61"/>
  <c r="H32" i="59"/>
  <c r="K32" i="56"/>
  <c r="Y32" i="55"/>
  <c r="Q32" i="53"/>
  <c r="X32" i="53"/>
  <c r="J32" i="51"/>
  <c r="Q32" i="50"/>
  <c r="X32" i="48"/>
  <c r="I32" i="15"/>
  <c r="K32" i="15"/>
  <c r="H3" i="32"/>
  <c r="H3" i="36"/>
  <c r="M32" i="74"/>
  <c r="H32" i="73"/>
  <c r="H32" i="66"/>
  <c r="O32" i="65"/>
  <c r="M32" i="65"/>
  <c r="W3" i="50"/>
  <c r="X3" i="50" s="1"/>
  <c r="D3" i="70"/>
  <c r="X3" i="70" s="1"/>
  <c r="H3" i="77"/>
  <c r="O32" i="76"/>
  <c r="X32" i="76"/>
  <c r="J32" i="59"/>
  <c r="H32" i="57"/>
  <c r="O32" i="53"/>
  <c r="M32" i="48"/>
  <c r="Y32" i="47"/>
  <c r="H32" i="47"/>
  <c r="J32" i="41"/>
  <c r="Y32" i="41"/>
  <c r="H32" i="41"/>
  <c r="Y32" i="37"/>
  <c r="H32" i="20"/>
  <c r="C32" i="20"/>
  <c r="Y32" i="60"/>
  <c r="H32" i="60"/>
  <c r="X32" i="69"/>
  <c r="J32" i="61"/>
  <c r="D3" i="1"/>
  <c r="X3" i="14"/>
  <c r="H3" i="17"/>
  <c r="W3" i="55"/>
  <c r="X3" i="58"/>
  <c r="G3" i="62"/>
  <c r="W3" i="67"/>
  <c r="X3" i="67" s="1"/>
  <c r="F3" i="71"/>
  <c r="F3" i="72"/>
  <c r="W3" i="73"/>
  <c r="X3" i="73" s="1"/>
  <c r="D3" i="74"/>
  <c r="F3" i="75"/>
  <c r="F3" i="76"/>
  <c r="H3" i="76" s="1"/>
  <c r="F3" i="78"/>
  <c r="H3" i="78" s="1"/>
  <c r="X32" i="1"/>
  <c r="J32" i="78"/>
  <c r="M32" i="77"/>
  <c r="H32" i="76"/>
  <c r="Y32" i="76"/>
  <c r="M32" i="73"/>
  <c r="Q32" i="73"/>
  <c r="J32" i="71"/>
  <c r="O32" i="69"/>
  <c r="Q32" i="69" s="1"/>
  <c r="M32" i="67"/>
  <c r="Y32" i="67"/>
  <c r="H32" i="65"/>
  <c r="J32" i="57"/>
  <c r="J32" i="54"/>
  <c r="AD32" i="53"/>
  <c r="J32" i="53" s="1"/>
  <c r="Y32" i="52"/>
  <c r="H32" i="52"/>
  <c r="Q32" i="48"/>
  <c r="AD32" i="48"/>
  <c r="K32" i="38"/>
  <c r="I32" i="38"/>
  <c r="Q32" i="36"/>
  <c r="AD32" i="17"/>
  <c r="Y32" i="68"/>
  <c r="H32" i="68"/>
  <c r="J32" i="58"/>
  <c r="C32" i="53"/>
  <c r="H3" i="19"/>
  <c r="G3" i="40"/>
  <c r="H3" i="40" s="1"/>
  <c r="X3" i="74"/>
  <c r="F3" i="1"/>
  <c r="X3" i="3"/>
  <c r="X3" i="15"/>
  <c r="X3" i="19"/>
  <c r="X3" i="34"/>
  <c r="H3" i="44"/>
  <c r="X3" i="53"/>
  <c r="D3" i="54"/>
  <c r="X3" i="55"/>
  <c r="F3" i="57"/>
  <c r="H3" i="69"/>
  <c r="G3" i="72"/>
  <c r="Q32" i="67"/>
  <c r="J32" i="63"/>
  <c r="C32" i="56"/>
  <c r="Q32" i="56"/>
  <c r="C32" i="55"/>
  <c r="J32" i="55"/>
  <c r="Y32" i="50"/>
  <c r="AD32" i="44"/>
  <c r="J32" i="44" s="1"/>
  <c r="H32" i="24"/>
  <c r="Y32" i="24"/>
  <c r="J32" i="24"/>
  <c r="C32" i="17"/>
  <c r="X32" i="17"/>
  <c r="M32" i="17"/>
  <c r="H3" i="15"/>
  <c r="X3" i="12"/>
  <c r="X3" i="1"/>
  <c r="H3" i="3"/>
  <c r="H3" i="6"/>
  <c r="F3" i="20"/>
  <c r="H3" i="20" s="1"/>
  <c r="X3" i="30"/>
  <c r="X3" i="31"/>
  <c r="D3" i="36"/>
  <c r="X3" i="37"/>
  <c r="H3" i="45"/>
  <c r="X3" i="46"/>
  <c r="X3" i="52"/>
  <c r="F3" i="56"/>
  <c r="H3" i="56" s="1"/>
  <c r="H3" i="57"/>
  <c r="G3" i="58"/>
  <c r="H3" i="58" s="1"/>
  <c r="X3" i="60"/>
  <c r="F3" i="67"/>
  <c r="G3" i="68"/>
  <c r="H3" i="68" s="1"/>
  <c r="H3" i="73"/>
  <c r="O32" i="77"/>
  <c r="Q32" i="77" s="1"/>
  <c r="M32" i="71"/>
  <c r="X32" i="71"/>
  <c r="J32" i="66"/>
  <c r="X32" i="65"/>
  <c r="C32" i="64"/>
  <c r="X32" i="63"/>
  <c r="M32" i="61"/>
  <c r="O32" i="61"/>
  <c r="Q32" i="61" s="1"/>
  <c r="Q32" i="59"/>
  <c r="Q32" i="58"/>
  <c r="J32" i="52"/>
  <c r="C32" i="48"/>
  <c r="O32" i="46"/>
  <c r="Q32" i="46" s="1"/>
  <c r="M32" i="46"/>
  <c r="Q32" i="45"/>
  <c r="O32" i="26"/>
  <c r="Q32" i="26" s="1"/>
  <c r="M32" i="26"/>
  <c r="AD32" i="36"/>
  <c r="J32" i="36" s="1"/>
  <c r="Y32" i="35"/>
  <c r="H32" i="35"/>
  <c r="Y32" i="28"/>
  <c r="X32" i="28"/>
  <c r="C32" i="26"/>
  <c r="AD32" i="26"/>
  <c r="J32" i="26" s="1"/>
  <c r="J32" i="25"/>
  <c r="Y32" i="25"/>
  <c r="H32" i="25"/>
  <c r="H32" i="16"/>
  <c r="X32" i="46"/>
  <c r="C32" i="27"/>
  <c r="J32" i="27"/>
  <c r="Y32" i="22"/>
  <c r="Y32" i="20"/>
  <c r="X32" i="20"/>
  <c r="J32" i="17"/>
  <c r="Y32" i="17"/>
  <c r="H32" i="17"/>
  <c r="J32" i="16"/>
  <c r="Y32" i="51"/>
  <c r="H32" i="51"/>
  <c r="C32" i="50"/>
  <c r="Y32" i="46"/>
  <c r="Y32" i="44"/>
  <c r="M32" i="42"/>
  <c r="Y32" i="38"/>
  <c r="H32" i="36"/>
  <c r="J32" i="29"/>
  <c r="C32" i="28"/>
  <c r="Q32" i="28"/>
  <c r="Y32" i="27"/>
  <c r="H32" i="27"/>
  <c r="Q32" i="22"/>
  <c r="C32" i="19"/>
  <c r="J32" i="19"/>
  <c r="Y32" i="14"/>
  <c r="Y32" i="12"/>
  <c r="X32" i="12"/>
  <c r="M32" i="57"/>
  <c r="H32" i="56"/>
  <c r="O32" i="42"/>
  <c r="Q32" i="42" s="1"/>
  <c r="M32" i="40"/>
  <c r="O32" i="40"/>
  <c r="Q32" i="40" s="1"/>
  <c r="Q32" i="38"/>
  <c r="C32" i="33"/>
  <c r="O32" i="28"/>
  <c r="M32" i="28"/>
  <c r="M32" i="25"/>
  <c r="X32" i="25"/>
  <c r="J32" i="21"/>
  <c r="Q32" i="20"/>
  <c r="Y32" i="19"/>
  <c r="H32" i="19"/>
  <c r="Q32" i="16"/>
  <c r="X32" i="16"/>
  <c r="Q32" i="14"/>
  <c r="C32" i="11"/>
  <c r="J32" i="11"/>
  <c r="Q32" i="9"/>
  <c r="I32" i="9"/>
  <c r="K32" i="9"/>
  <c r="K32" i="7"/>
  <c r="J32" i="43"/>
  <c r="J3" i="43" s="1"/>
  <c r="J32" i="37"/>
  <c r="X32" i="36"/>
  <c r="X32" i="34"/>
  <c r="C32" i="30"/>
  <c r="J32" i="30"/>
  <c r="C32" i="25"/>
  <c r="O32" i="20"/>
  <c r="M32" i="20"/>
  <c r="AD32" i="20"/>
  <c r="J32" i="20" s="1"/>
  <c r="J32" i="13"/>
  <c r="Q32" i="12"/>
  <c r="Y32" i="11"/>
  <c r="H32" i="11"/>
  <c r="X32" i="10"/>
  <c r="M32" i="55"/>
  <c r="H32" i="54"/>
  <c r="Y32" i="54"/>
  <c r="J32" i="48"/>
  <c r="J32" i="45"/>
  <c r="Y32" i="43"/>
  <c r="H32" i="43"/>
  <c r="AD32" i="40"/>
  <c r="AD3" i="40" s="1"/>
  <c r="Y32" i="39"/>
  <c r="H32" i="39"/>
  <c r="O32" i="34"/>
  <c r="Q32" i="34" s="1"/>
  <c r="M32" i="34"/>
  <c r="X32" i="26"/>
  <c r="C32" i="22"/>
  <c r="J32" i="22"/>
  <c r="Y32" i="13"/>
  <c r="O32" i="12"/>
  <c r="M32" i="12"/>
  <c r="AD32" i="12"/>
  <c r="J32" i="12" s="1"/>
  <c r="C32" i="6"/>
  <c r="J32" i="6"/>
  <c r="H32" i="6"/>
  <c r="Y32" i="15"/>
  <c r="C32" i="14"/>
  <c r="J32" i="14"/>
  <c r="O32" i="10"/>
  <c r="Q32" i="10" s="1"/>
  <c r="M32" i="10"/>
  <c r="AD32" i="10"/>
  <c r="J32" i="10" s="1"/>
  <c r="I32" i="4"/>
  <c r="K32" i="4"/>
  <c r="J32" i="39"/>
  <c r="H32" i="38"/>
  <c r="J32" i="35"/>
  <c r="C32" i="34"/>
  <c r="AD32" i="34"/>
  <c r="J32" i="34" s="1"/>
  <c r="J32" i="33"/>
  <c r="Y32" i="33"/>
  <c r="H32" i="33"/>
  <c r="J32" i="32"/>
  <c r="X32" i="30"/>
  <c r="J32" i="28"/>
  <c r="H32" i="22"/>
  <c r="O32" i="18"/>
  <c r="Q32" i="18" s="1"/>
  <c r="M32" i="18"/>
  <c r="H32" i="10"/>
  <c r="Y32" i="10"/>
  <c r="M32" i="6"/>
  <c r="H32" i="5"/>
  <c r="J32" i="2"/>
  <c r="X32" i="6"/>
  <c r="J32" i="5"/>
  <c r="M32" i="4"/>
  <c r="H32" i="3"/>
  <c r="J32" i="8"/>
  <c r="H32" i="9"/>
  <c r="X32" i="4"/>
  <c r="J32" i="3"/>
  <c r="M32" i="2"/>
  <c r="H32" i="31"/>
  <c r="H32" i="23"/>
  <c r="H32" i="15"/>
  <c r="K15" i="9"/>
  <c r="I15" i="9"/>
  <c r="I17" i="2"/>
  <c r="K17" i="2"/>
  <c r="K19" i="4"/>
  <c r="I19" i="4"/>
  <c r="I20" i="4"/>
  <c r="K20" i="4"/>
  <c r="I17" i="3"/>
  <c r="K17" i="3"/>
  <c r="I18" i="5"/>
  <c r="K18" i="5"/>
  <c r="I16" i="6"/>
  <c r="K16" i="6"/>
  <c r="K11" i="4"/>
  <c r="I11" i="4"/>
  <c r="I4" i="3"/>
  <c r="K4" i="3"/>
  <c r="I30" i="14"/>
  <c r="K30" i="14"/>
  <c r="K9" i="5"/>
  <c r="I9" i="5"/>
  <c r="I31" i="6"/>
  <c r="K31" i="6"/>
  <c r="H3" i="2"/>
  <c r="K19" i="23"/>
  <c r="I19" i="23"/>
  <c r="Q7" i="1"/>
  <c r="Q8" i="1"/>
  <c r="Q21" i="1"/>
  <c r="Q12" i="2"/>
  <c r="Q14" i="2"/>
  <c r="Q22" i="3"/>
  <c r="Q28" i="3"/>
  <c r="Q8" i="4"/>
  <c r="Q21" i="5"/>
  <c r="Q22" i="5"/>
  <c r="Q7" i="6"/>
  <c r="K16" i="9"/>
  <c r="I16" i="9"/>
  <c r="K16" i="18"/>
  <c r="I16" i="18"/>
  <c r="K11" i="26"/>
  <c r="I11" i="26"/>
  <c r="K19" i="9"/>
  <c r="I19" i="9"/>
  <c r="K5" i="10"/>
  <c r="I5" i="10"/>
  <c r="I29" i="21"/>
  <c r="K29" i="21"/>
  <c r="I11" i="25"/>
  <c r="K11" i="25"/>
  <c r="H3" i="1"/>
  <c r="Q10" i="1"/>
  <c r="Q11" i="1"/>
  <c r="Q22" i="1"/>
  <c r="Q23" i="1"/>
  <c r="Q24" i="1"/>
  <c r="Q16" i="2"/>
  <c r="Q28" i="2"/>
  <c r="Q17" i="3"/>
  <c r="Q30" i="3"/>
  <c r="Q31" i="3"/>
  <c r="K25" i="4"/>
  <c r="Q13" i="5"/>
  <c r="I17" i="5"/>
  <c r="K26" i="5"/>
  <c r="Q11" i="6"/>
  <c r="Q26" i="7"/>
  <c r="K12" i="8"/>
  <c r="H3" i="9"/>
  <c r="K7" i="9"/>
  <c r="I7" i="9"/>
  <c r="Q13" i="9"/>
  <c r="I12" i="21"/>
  <c r="K12" i="21"/>
  <c r="Q30" i="1"/>
  <c r="Q22" i="2"/>
  <c r="K15" i="6"/>
  <c r="I15" i="6"/>
  <c r="K13" i="7"/>
  <c r="I13" i="7"/>
  <c r="I30" i="7"/>
  <c r="K30" i="7"/>
  <c r="AD3" i="16"/>
  <c r="J27" i="16"/>
  <c r="K27" i="16" s="1"/>
  <c r="K27" i="4"/>
  <c r="I27" i="4"/>
  <c r="I16" i="26"/>
  <c r="K16" i="26"/>
  <c r="K25" i="5"/>
  <c r="I25" i="5"/>
  <c r="Q26" i="1"/>
  <c r="Q27" i="1"/>
  <c r="Q5" i="2"/>
  <c r="Q19" i="2"/>
  <c r="Q30" i="2"/>
  <c r="Q6" i="3"/>
  <c r="Q4" i="4"/>
  <c r="Q26" i="5"/>
  <c r="Q28" i="5"/>
  <c r="Q17" i="6"/>
  <c r="I6" i="8"/>
  <c r="I17" i="8"/>
  <c r="K17" i="8"/>
  <c r="Q26" i="8"/>
  <c r="K13" i="10"/>
  <c r="I13" i="10"/>
  <c r="Q28" i="10"/>
  <c r="K31" i="10"/>
  <c r="I31" i="10"/>
  <c r="K25" i="23"/>
  <c r="I25" i="23"/>
  <c r="I20" i="2"/>
  <c r="Q15" i="1"/>
  <c r="Q16" i="1"/>
  <c r="Q29" i="1"/>
  <c r="Q8" i="2"/>
  <c r="Q9" i="2"/>
  <c r="Q14" i="3"/>
  <c r="Q20" i="3"/>
  <c r="Q25" i="3"/>
  <c r="Q12" i="4"/>
  <c r="Q7" i="5"/>
  <c r="Q20" i="6"/>
  <c r="I6" i="7"/>
  <c r="K6" i="7"/>
  <c r="I29" i="9"/>
  <c r="K29" i="9"/>
  <c r="Q5" i="11"/>
  <c r="Q29" i="11"/>
  <c r="Q30" i="11"/>
  <c r="Q31" i="13"/>
  <c r="K25" i="20"/>
  <c r="I25" i="20"/>
  <c r="Q5" i="6"/>
  <c r="I24" i="6"/>
  <c r="K24" i="6"/>
  <c r="K21" i="10"/>
  <c r="I21" i="10"/>
  <c r="I30" i="18"/>
  <c r="K30" i="18"/>
  <c r="K10" i="26"/>
  <c r="I10" i="26"/>
  <c r="K7" i="31"/>
  <c r="I7" i="31"/>
  <c r="K29" i="32"/>
  <c r="I29" i="32"/>
  <c r="J30" i="42"/>
  <c r="AD3" i="42"/>
  <c r="I29" i="46"/>
  <c r="K29" i="46"/>
  <c r="K30" i="59"/>
  <c r="I30" i="59"/>
  <c r="K26" i="17"/>
  <c r="I26" i="17"/>
  <c r="Q13" i="18"/>
  <c r="Q14" i="18"/>
  <c r="Q27" i="19"/>
  <c r="Q28" i="19"/>
  <c r="Q30" i="20"/>
  <c r="I29" i="24"/>
  <c r="K29" i="24"/>
  <c r="Q14" i="28"/>
  <c r="H3" i="30"/>
  <c r="I23" i="33"/>
  <c r="K23" i="33"/>
  <c r="Q26" i="4"/>
  <c r="Q5" i="5"/>
  <c r="Q10" i="5"/>
  <c r="Q8" i="6"/>
  <c r="Q21" i="6"/>
  <c r="Q25" i="6"/>
  <c r="Q27" i="6"/>
  <c r="H3" i="7"/>
  <c r="Q12" i="8"/>
  <c r="Q19" i="8"/>
  <c r="Q21" i="8"/>
  <c r="Q27" i="8"/>
  <c r="Q14" i="9"/>
  <c r="Q24" i="9"/>
  <c r="X3" i="11"/>
  <c r="Q24" i="11"/>
  <c r="Q31" i="12"/>
  <c r="Q29" i="14"/>
  <c r="I25" i="22"/>
  <c r="K25" i="22"/>
  <c r="I27" i="26"/>
  <c r="K27" i="26"/>
  <c r="K9" i="28"/>
  <c r="I9" i="28"/>
  <c r="I25" i="29"/>
  <c r="K25" i="29"/>
  <c r="I15" i="30"/>
  <c r="K15" i="30"/>
  <c r="Q15" i="18"/>
  <c r="Q5" i="19"/>
  <c r="Q7" i="21"/>
  <c r="H3" i="22"/>
  <c r="K27" i="22"/>
  <c r="I27" i="22"/>
  <c r="Q11" i="5"/>
  <c r="Q18" i="5"/>
  <c r="Q9" i="6"/>
  <c r="Q16" i="6"/>
  <c r="K29" i="6"/>
  <c r="Q7" i="8"/>
  <c r="Q13" i="8"/>
  <c r="Q15" i="8"/>
  <c r="Q31" i="8"/>
  <c r="Q8" i="9"/>
  <c r="Q15" i="9"/>
  <c r="Q19" i="9"/>
  <c r="K22" i="9"/>
  <c r="K11" i="10"/>
  <c r="H3" i="11"/>
  <c r="Q8" i="11"/>
  <c r="Q9" i="11"/>
  <c r="Q16" i="11"/>
  <c r="Q17" i="11"/>
  <c r="Q25" i="11"/>
  <c r="I28" i="12"/>
  <c r="Q30" i="14"/>
  <c r="Q7" i="17"/>
  <c r="Q14" i="17"/>
  <c r="Q6" i="20"/>
  <c r="Q25" i="20"/>
  <c r="Q22" i="23"/>
  <c r="Q16" i="24"/>
  <c r="Q17" i="24"/>
  <c r="K31" i="24"/>
  <c r="H3" i="25"/>
  <c r="Q4" i="28"/>
  <c r="Q5" i="28"/>
  <c r="Q11" i="30"/>
  <c r="Q27" i="16"/>
  <c r="Q8" i="17"/>
  <c r="Q26" i="17"/>
  <c r="I30" i="20"/>
  <c r="K30" i="20"/>
  <c r="X3" i="23"/>
  <c r="I15" i="23"/>
  <c r="K15" i="23"/>
  <c r="Q30" i="25"/>
  <c r="Q15" i="29"/>
  <c r="K9" i="30"/>
  <c r="I9" i="30"/>
  <c r="K26" i="8"/>
  <c r="I23" i="9"/>
  <c r="K27" i="21"/>
  <c r="I27" i="21"/>
  <c r="X3" i="28"/>
  <c r="K21" i="32"/>
  <c r="I21" i="32"/>
  <c r="Q13" i="6"/>
  <c r="Q14" i="6"/>
  <c r="Q19" i="6"/>
  <c r="Q30" i="6"/>
  <c r="Q12" i="7"/>
  <c r="Q25" i="7"/>
  <c r="Q31" i="7"/>
  <c r="X3" i="9"/>
  <c r="Q6" i="9"/>
  <c r="Q12" i="9"/>
  <c r="I17" i="9"/>
  <c r="Q29" i="9"/>
  <c r="Q5" i="10"/>
  <c r="Q12" i="10"/>
  <c r="Q20" i="10"/>
  <c r="Q26" i="10"/>
  <c r="Q27" i="10"/>
  <c r="Q29" i="13"/>
  <c r="Q27" i="15"/>
  <c r="Q9" i="17"/>
  <c r="Q30" i="17"/>
  <c r="Q22" i="19"/>
  <c r="I22" i="20"/>
  <c r="K22" i="20"/>
  <c r="Q27" i="22"/>
  <c r="Q30" i="26"/>
  <c r="Q31" i="26"/>
  <c r="Q22" i="27"/>
  <c r="Q23" i="27"/>
  <c r="Q17" i="31"/>
  <c r="X3" i="40"/>
  <c r="I27" i="43"/>
  <c r="K27" i="43"/>
  <c r="I30" i="46"/>
  <c r="K30" i="46"/>
  <c r="I27" i="47"/>
  <c r="K27" i="47"/>
  <c r="I27" i="61"/>
  <c r="K27" i="61"/>
  <c r="Q27" i="17"/>
  <c r="H3" i="18"/>
  <c r="Q7" i="18"/>
  <c r="Q23" i="18"/>
  <c r="Q31" i="18"/>
  <c r="Q11" i="19"/>
  <c r="Q12" i="19"/>
  <c r="Q20" i="19"/>
  <c r="Q29" i="19"/>
  <c r="Q13" i="20"/>
  <c r="Q28" i="20"/>
  <c r="Q4" i="21"/>
  <c r="Q9" i="21"/>
  <c r="Q25" i="21"/>
  <c r="Q29" i="21"/>
  <c r="Q30" i="21"/>
  <c r="Q9" i="22"/>
  <c r="Q15" i="22"/>
  <c r="Q28" i="22"/>
  <c r="Q7" i="23"/>
  <c r="Q13" i="23"/>
  <c r="Q24" i="23"/>
  <c r="Q30" i="23"/>
  <c r="Q31" i="23"/>
  <c r="Q5" i="24"/>
  <c r="Q11" i="24"/>
  <c r="Q25" i="25"/>
  <c r="Q27" i="25"/>
  <c r="Q24" i="27"/>
  <c r="Q6" i="28"/>
  <c r="Q24" i="28"/>
  <c r="Q4" i="29"/>
  <c r="Q8" i="30"/>
  <c r="Q7" i="31"/>
  <c r="K21" i="34"/>
  <c r="I21" i="34"/>
  <c r="I17" i="35"/>
  <c r="K17" i="35"/>
  <c r="I31" i="58"/>
  <c r="K31" i="58"/>
  <c r="Q4" i="19"/>
  <c r="Q31" i="19"/>
  <c r="Q24" i="20"/>
  <c r="Q29" i="20"/>
  <c r="Q10" i="21"/>
  <c r="Q11" i="21"/>
  <c r="Q16" i="22"/>
  <c r="Q17" i="22"/>
  <c r="Q23" i="22"/>
  <c r="Q13" i="24"/>
  <c r="Q19" i="24"/>
  <c r="Q27" i="24"/>
  <c r="Q24" i="26"/>
  <c r="Q25" i="26"/>
  <c r="Q16" i="28"/>
  <c r="Q26" i="28"/>
  <c r="Q18" i="29"/>
  <c r="Q21" i="29"/>
  <c r="Q23" i="29"/>
  <c r="Q28" i="29"/>
  <c r="H3" i="31"/>
  <c r="Q8" i="31"/>
  <c r="Q21" i="31"/>
  <c r="Q9" i="32"/>
  <c r="Q19" i="32"/>
  <c r="Q20" i="32"/>
  <c r="Q13" i="33"/>
  <c r="K19" i="33"/>
  <c r="I19" i="33"/>
  <c r="K27" i="39"/>
  <c r="AD3" i="43"/>
  <c r="J29" i="43"/>
  <c r="I29" i="43" s="1"/>
  <c r="Q5" i="20"/>
  <c r="Q15" i="20"/>
  <c r="Q16" i="20"/>
  <c r="Q12" i="21"/>
  <c r="Q26" i="21"/>
  <c r="Q18" i="22"/>
  <c r="Q24" i="22"/>
  <c r="Q15" i="23"/>
  <c r="X3" i="24"/>
  <c r="Q21" i="24"/>
  <c r="Q11" i="25"/>
  <c r="Q11" i="26"/>
  <c r="Q16" i="26"/>
  <c r="Q26" i="26"/>
  <c r="X3" i="27"/>
  <c r="Q6" i="27"/>
  <c r="Q7" i="27"/>
  <c r="Q17" i="27"/>
  <c r="Q28" i="27"/>
  <c r="Q18" i="28"/>
  <c r="Q8" i="29"/>
  <c r="Q11" i="32"/>
  <c r="Q12" i="32"/>
  <c r="Q17" i="33"/>
  <c r="K18" i="33"/>
  <c r="I20" i="34"/>
  <c r="I27" i="34"/>
  <c r="K27" i="34"/>
  <c r="K30" i="40"/>
  <c r="I30" i="40"/>
  <c r="J28" i="41"/>
  <c r="J3" i="41" s="1"/>
  <c r="K3" i="41" s="1"/>
  <c r="AD3" i="41"/>
  <c r="X3" i="49"/>
  <c r="AD3" i="69"/>
  <c r="J27" i="69"/>
  <c r="I29" i="69"/>
  <c r="K29" i="69"/>
  <c r="AD3" i="36"/>
  <c r="J27" i="36"/>
  <c r="I30" i="56"/>
  <c r="K30" i="56"/>
  <c r="I29" i="73"/>
  <c r="K29" i="73"/>
  <c r="Q16" i="17"/>
  <c r="Q12" i="18"/>
  <c r="Q28" i="18"/>
  <c r="Q15" i="19"/>
  <c r="H3" i="21"/>
  <c r="I7" i="21"/>
  <c r="K7" i="22"/>
  <c r="Q16" i="23"/>
  <c r="Q22" i="24"/>
  <c r="Q12" i="25"/>
  <c r="K30" i="25"/>
  <c r="H3" i="26"/>
  <c r="I13" i="26"/>
  <c r="Q8" i="27"/>
  <c r="Q9" i="27"/>
  <c r="Q18" i="27"/>
  <c r="Q20" i="27"/>
  <c r="Q30" i="27"/>
  <c r="Q31" i="27"/>
  <c r="Q20" i="28"/>
  <c r="Q21" i="28"/>
  <c r="I11" i="30"/>
  <c r="Q23" i="30"/>
  <c r="K24" i="30"/>
  <c r="Q29" i="30"/>
  <c r="Q13" i="31"/>
  <c r="Q23" i="31"/>
  <c r="Q24" i="31"/>
  <c r="K6" i="32"/>
  <c r="AD3" i="33"/>
  <c r="Q7" i="33"/>
  <c r="Q8" i="33"/>
  <c r="I11" i="33"/>
  <c r="I30" i="33"/>
  <c r="H3" i="34"/>
  <c r="I28" i="55"/>
  <c r="K28" i="55"/>
  <c r="K31" i="64"/>
  <c r="I31" i="64"/>
  <c r="Q20" i="18"/>
  <c r="Q29" i="18"/>
  <c r="Q7" i="19"/>
  <c r="Q26" i="19"/>
  <c r="Q9" i="20"/>
  <c r="Q10" i="20"/>
  <c r="Q15" i="21"/>
  <c r="X3" i="22"/>
  <c r="Q10" i="23"/>
  <c r="Q21" i="23"/>
  <c r="Q8" i="24"/>
  <c r="Q30" i="24"/>
  <c r="X3" i="25"/>
  <c r="Q6" i="25"/>
  <c r="Q18" i="25"/>
  <c r="Q9" i="26"/>
  <c r="Q19" i="26"/>
  <c r="Q12" i="28"/>
  <c r="Q13" i="28"/>
  <c r="Q31" i="28"/>
  <c r="Q13" i="29"/>
  <c r="Q5" i="30"/>
  <c r="Q6" i="30"/>
  <c r="Q31" i="30"/>
  <c r="Q26" i="31"/>
  <c r="K27" i="32"/>
  <c r="Q20" i="33"/>
  <c r="I10" i="34"/>
  <c r="K10" i="34"/>
  <c r="K11" i="35"/>
  <c r="I11" i="35"/>
  <c r="I28" i="45"/>
  <c r="K28" i="45"/>
  <c r="I30" i="52"/>
  <c r="K30" i="52"/>
  <c r="Q19" i="34"/>
  <c r="H3" i="59"/>
  <c r="H3" i="61"/>
  <c r="Q28" i="68"/>
  <c r="Q29" i="76"/>
  <c r="Q30" i="76"/>
  <c r="Q28" i="78"/>
  <c r="Q27" i="32"/>
  <c r="Q28" i="32"/>
  <c r="Q4" i="33"/>
  <c r="Q21" i="33"/>
  <c r="Q11" i="34"/>
  <c r="Q12" i="34"/>
  <c r="Q20" i="34"/>
  <c r="Q22" i="35"/>
  <c r="Q23" i="35"/>
  <c r="Q24" i="35"/>
  <c r="Q27" i="39"/>
  <c r="Q29" i="40"/>
  <c r="Q28" i="41"/>
  <c r="Q29" i="45"/>
  <c r="Q30" i="45"/>
  <c r="Q31" i="45"/>
  <c r="Q28" i="46"/>
  <c r="Q31" i="46"/>
  <c r="Q27" i="48"/>
  <c r="Q28" i="48"/>
  <c r="H3" i="54"/>
  <c r="Q28" i="56"/>
  <c r="Q29" i="56"/>
  <c r="Q29" i="57"/>
  <c r="Q31" i="57"/>
  <c r="Q27" i="60"/>
  <c r="Q29" i="61"/>
  <c r="H3" i="62"/>
  <c r="Q29" i="65"/>
  <c r="I31" i="65"/>
  <c r="H3" i="66"/>
  <c r="X3" i="68"/>
  <c r="Q27" i="72"/>
  <c r="X3" i="78"/>
  <c r="AD3" i="47"/>
  <c r="I30" i="51"/>
  <c r="X3" i="72"/>
  <c r="X3" i="76"/>
  <c r="Q27" i="77"/>
  <c r="Q13" i="34"/>
  <c r="Q27" i="34"/>
  <c r="I29" i="34"/>
  <c r="Q25" i="35"/>
  <c r="X3" i="36"/>
  <c r="H3" i="37"/>
  <c r="X3" i="41"/>
  <c r="H3" i="42"/>
  <c r="Q30" i="61"/>
  <c r="X3" i="64"/>
  <c r="Q28" i="64"/>
  <c r="X3" i="65"/>
  <c r="Q30" i="65"/>
  <c r="X3" i="69"/>
  <c r="H3" i="70"/>
  <c r="H3" i="74"/>
  <c r="Q13" i="32"/>
  <c r="Q21" i="32"/>
  <c r="Q29" i="32"/>
  <c r="Q23" i="33"/>
  <c r="Q30" i="33"/>
  <c r="Q21" i="34"/>
  <c r="Q10" i="35"/>
  <c r="Q29" i="36"/>
  <c r="Q30" i="39"/>
  <c r="Q31" i="39"/>
  <c r="J27" i="40"/>
  <c r="K31" i="41"/>
  <c r="Q31" i="42"/>
  <c r="Q28" i="44"/>
  <c r="Q30" i="51"/>
  <c r="Q28" i="52"/>
  <c r="Q29" i="52"/>
  <c r="Q30" i="53"/>
  <c r="Q31" i="53"/>
  <c r="Q27" i="54"/>
  <c r="H3" i="55"/>
  <c r="Q31" i="56"/>
  <c r="Q28" i="62"/>
  <c r="Q31" i="65"/>
  <c r="Q28" i="66"/>
  <c r="Q29" i="66"/>
  <c r="Q28" i="67"/>
  <c r="Q28" i="69"/>
  <c r="Q29" i="69"/>
  <c r="I31" i="69"/>
  <c r="Q29" i="73"/>
  <c r="I31" i="73"/>
  <c r="I31" i="77"/>
  <c r="AD3" i="46"/>
  <c r="H3" i="65"/>
  <c r="Q9" i="31"/>
  <c r="Q14" i="32"/>
  <c r="Q22" i="32"/>
  <c r="Q31" i="32"/>
  <c r="Q11" i="33"/>
  <c r="Q10" i="34"/>
  <c r="K11" i="34"/>
  <c r="Q16" i="34"/>
  <c r="Q17" i="34"/>
  <c r="Q18" i="34"/>
  <c r="K26" i="34"/>
  <c r="Q29" i="34"/>
  <c r="Q28" i="37"/>
  <c r="Q27" i="40"/>
  <c r="I29" i="40"/>
  <c r="Q31" i="41"/>
  <c r="I28" i="42"/>
  <c r="H3" i="46"/>
  <c r="K31" i="47"/>
  <c r="H3" i="48"/>
  <c r="K27" i="51"/>
  <c r="H3" i="53"/>
  <c r="X3" i="54"/>
  <c r="Q27" i="61"/>
  <c r="Q31" i="62"/>
  <c r="Q28" i="63"/>
  <c r="X3" i="66"/>
  <c r="Q30" i="67"/>
  <c r="Q31" i="67"/>
  <c r="Q30" i="69"/>
  <c r="Q31" i="69"/>
  <c r="Q31" i="70"/>
  <c r="Q27" i="71"/>
  <c r="Q30" i="73"/>
  <c r="Q31" i="73"/>
  <c r="Q28" i="74"/>
  <c r="Q29" i="74"/>
  <c r="Q30" i="74"/>
  <c r="Q31" i="74"/>
  <c r="Q27" i="75"/>
  <c r="Q30" i="77"/>
  <c r="Q31" i="77"/>
  <c r="Q30" i="78"/>
  <c r="K22" i="1"/>
  <c r="I22" i="1"/>
  <c r="K16" i="2"/>
  <c r="I16" i="2"/>
  <c r="I27" i="2"/>
  <c r="K27" i="2"/>
  <c r="K12" i="1"/>
  <c r="I12" i="1"/>
  <c r="K24" i="1"/>
  <c r="I24" i="1"/>
  <c r="AD3" i="2"/>
  <c r="K5" i="2"/>
  <c r="I5" i="2"/>
  <c r="K22" i="4"/>
  <c r="I22" i="4"/>
  <c r="I10" i="1"/>
  <c r="K10" i="1"/>
  <c r="K31" i="2"/>
  <c r="I31" i="2"/>
  <c r="I26" i="1"/>
  <c r="K26" i="1"/>
  <c r="K6" i="2"/>
  <c r="I6" i="2"/>
  <c r="K19" i="2"/>
  <c r="I19" i="2"/>
  <c r="K29" i="2"/>
  <c r="I29" i="2"/>
  <c r="J6" i="3"/>
  <c r="AD3" i="3"/>
  <c r="I17" i="4"/>
  <c r="K17" i="4"/>
  <c r="I31" i="5"/>
  <c r="K31" i="5"/>
  <c r="I9" i="8"/>
  <c r="K9" i="8"/>
  <c r="K9" i="1"/>
  <c r="I9" i="1"/>
  <c r="K26" i="2"/>
  <c r="I26" i="2"/>
  <c r="K14" i="1"/>
  <c r="I14" i="1"/>
  <c r="K28" i="1"/>
  <c r="I28" i="1"/>
  <c r="K7" i="2"/>
  <c r="I7" i="2"/>
  <c r="I8" i="2"/>
  <c r="K8" i="2"/>
  <c r="I14" i="3"/>
  <c r="K14" i="3"/>
  <c r="K19" i="3"/>
  <c r="I19" i="3"/>
  <c r="I15" i="5"/>
  <c r="K15" i="5"/>
  <c r="K20" i="5"/>
  <c r="I20" i="5"/>
  <c r="I13" i="6"/>
  <c r="K13" i="6"/>
  <c r="K18" i="6"/>
  <c r="I18" i="6"/>
  <c r="I23" i="1"/>
  <c r="K23" i="1"/>
  <c r="K15" i="2"/>
  <c r="I15" i="2"/>
  <c r="I30" i="3"/>
  <c r="K30" i="3"/>
  <c r="K27" i="1"/>
  <c r="I27" i="1"/>
  <c r="K18" i="2"/>
  <c r="I18" i="2"/>
  <c r="I15" i="1"/>
  <c r="K15" i="1"/>
  <c r="K9" i="2"/>
  <c r="I9" i="2"/>
  <c r="AD3" i="1"/>
  <c r="J4" i="1"/>
  <c r="K16" i="1"/>
  <c r="I16" i="1"/>
  <c r="I29" i="1"/>
  <c r="K29" i="1"/>
  <c r="K10" i="2"/>
  <c r="I10" i="2"/>
  <c r="I21" i="2"/>
  <c r="K21" i="2"/>
  <c r="I19" i="7"/>
  <c r="K19" i="7"/>
  <c r="I6" i="9"/>
  <c r="K6" i="9"/>
  <c r="I5" i="1"/>
  <c r="K5" i="1"/>
  <c r="K17" i="1"/>
  <c r="I17" i="1"/>
  <c r="I18" i="1"/>
  <c r="K18" i="1"/>
  <c r="K19" i="1"/>
  <c r="I19" i="1"/>
  <c r="K30" i="1"/>
  <c r="I30" i="1"/>
  <c r="I11" i="2"/>
  <c r="K11" i="2"/>
  <c r="I22" i="2"/>
  <c r="K22" i="2"/>
  <c r="K23" i="2"/>
  <c r="I23" i="2"/>
  <c r="K24" i="2"/>
  <c r="I24" i="2"/>
  <c r="K28" i="5"/>
  <c r="I28" i="5"/>
  <c r="I27" i="7"/>
  <c r="K27" i="7"/>
  <c r="I13" i="1"/>
  <c r="K13" i="1"/>
  <c r="K25" i="1"/>
  <c r="I25" i="1"/>
  <c r="K6" i="1"/>
  <c r="I6" i="1"/>
  <c r="I13" i="2"/>
  <c r="K13" i="2"/>
  <c r="I23" i="5"/>
  <c r="K23" i="5"/>
  <c r="K26" i="6"/>
  <c r="I26" i="6"/>
  <c r="I19" i="8"/>
  <c r="K19" i="8"/>
  <c r="I21" i="8"/>
  <c r="K21" i="8"/>
  <c r="K11" i="1"/>
  <c r="I11" i="1"/>
  <c r="I7" i="1"/>
  <c r="K7" i="1"/>
  <c r="K20" i="1"/>
  <c r="I20" i="1"/>
  <c r="K12" i="2"/>
  <c r="I12" i="2"/>
  <c r="K8" i="1"/>
  <c r="I8" i="1"/>
  <c r="I21" i="1"/>
  <c r="K21" i="1"/>
  <c r="K14" i="2"/>
  <c r="I14" i="2"/>
  <c r="I9" i="4"/>
  <c r="K9" i="4"/>
  <c r="K14" i="4"/>
  <c r="I14" i="4"/>
  <c r="K8" i="7"/>
  <c r="I8" i="7"/>
  <c r="K8" i="3"/>
  <c r="K17" i="6"/>
  <c r="I17" i="6"/>
  <c r="K17" i="7"/>
  <c r="I17" i="7"/>
  <c r="K27" i="9"/>
  <c r="I27" i="9"/>
  <c r="K23" i="17"/>
  <c r="I23" i="17"/>
  <c r="K20" i="24"/>
  <c r="I20" i="24"/>
  <c r="Q27" i="2"/>
  <c r="I28" i="2"/>
  <c r="K25" i="3"/>
  <c r="K26" i="3"/>
  <c r="I26" i="3"/>
  <c r="K4" i="4"/>
  <c r="K5" i="4"/>
  <c r="I5" i="4"/>
  <c r="K18" i="4"/>
  <c r="I18" i="4"/>
  <c r="I30" i="4"/>
  <c r="K10" i="5"/>
  <c r="K11" i="5"/>
  <c r="I11" i="5"/>
  <c r="K24" i="5"/>
  <c r="I24" i="5"/>
  <c r="K8" i="6"/>
  <c r="K9" i="6"/>
  <c r="I9" i="6"/>
  <c r="K21" i="6"/>
  <c r="K22" i="6"/>
  <c r="I22" i="6"/>
  <c r="K9" i="7"/>
  <c r="I9" i="7"/>
  <c r="K18" i="7"/>
  <c r="I18" i="7"/>
  <c r="I14" i="8"/>
  <c r="K15" i="8"/>
  <c r="I15" i="8"/>
  <c r="I22" i="8"/>
  <c r="K22" i="8"/>
  <c r="K11" i="9"/>
  <c r="I11" i="9"/>
  <c r="K22" i="19"/>
  <c r="I22" i="19"/>
  <c r="K23" i="19"/>
  <c r="I23" i="19"/>
  <c r="K13" i="4"/>
  <c r="I13" i="4"/>
  <c r="K26" i="4"/>
  <c r="I26" i="4"/>
  <c r="K19" i="5"/>
  <c r="I19" i="5"/>
  <c r="I5" i="9"/>
  <c r="K5" i="9"/>
  <c r="K22" i="17"/>
  <c r="I22" i="17"/>
  <c r="I13" i="24"/>
  <c r="K13" i="24"/>
  <c r="K8" i="29"/>
  <c r="I8" i="29"/>
  <c r="I28" i="34"/>
  <c r="K28" i="34"/>
  <c r="K27" i="36"/>
  <c r="I27" i="36"/>
  <c r="K18" i="3"/>
  <c r="I18" i="3"/>
  <c r="K10" i="4"/>
  <c r="I10" i="4"/>
  <c r="K16" i="5"/>
  <c r="I16" i="5"/>
  <c r="K14" i="6"/>
  <c r="I14" i="6"/>
  <c r="AD3" i="7"/>
  <c r="K10" i="7"/>
  <c r="I10" i="7"/>
  <c r="K28" i="7"/>
  <c r="I28" i="7"/>
  <c r="K31" i="7"/>
  <c r="I31" i="7"/>
  <c r="K10" i="8"/>
  <c r="I10" i="8"/>
  <c r="K10" i="9"/>
  <c r="I10" i="9"/>
  <c r="I12" i="9"/>
  <c r="K12" i="9"/>
  <c r="K12" i="10"/>
  <c r="I12" i="10"/>
  <c r="K4" i="11"/>
  <c r="I4" i="11"/>
  <c r="I19" i="18"/>
  <c r="K19" i="18"/>
  <c r="I27" i="18"/>
  <c r="K27" i="18"/>
  <c r="I18" i="20"/>
  <c r="K18" i="20"/>
  <c r="K13" i="3"/>
  <c r="I13" i="3"/>
  <c r="K19" i="24"/>
  <c r="I19" i="24"/>
  <c r="K9" i="3"/>
  <c r="K10" i="3"/>
  <c r="I10" i="3"/>
  <c r="K22" i="3"/>
  <c r="K23" i="3"/>
  <c r="I23" i="3"/>
  <c r="K23" i="4"/>
  <c r="I23" i="4"/>
  <c r="K7" i="5"/>
  <c r="K8" i="5"/>
  <c r="I8" i="5"/>
  <c r="K29" i="5"/>
  <c r="I29" i="5"/>
  <c r="K5" i="6"/>
  <c r="K6" i="6"/>
  <c r="I6" i="6"/>
  <c r="K27" i="6"/>
  <c r="I27" i="6"/>
  <c r="K22" i="7"/>
  <c r="K23" i="7"/>
  <c r="I23" i="7"/>
  <c r="K24" i="8"/>
  <c r="I24" i="8"/>
  <c r="K27" i="8"/>
  <c r="K28" i="8"/>
  <c r="I28" i="8"/>
  <c r="K29" i="8"/>
  <c r="I29" i="8"/>
  <c r="I13" i="9"/>
  <c r="K13" i="9"/>
  <c r="I26" i="10"/>
  <c r="K26" i="10"/>
  <c r="K28" i="10"/>
  <c r="I28" i="10"/>
  <c r="K30" i="12"/>
  <c r="I30" i="12"/>
  <c r="X3" i="13"/>
  <c r="K16" i="19"/>
  <c r="I16" i="19"/>
  <c r="I25" i="19"/>
  <c r="K25" i="19"/>
  <c r="I14" i="21"/>
  <c r="K14" i="21"/>
  <c r="I21" i="7"/>
  <c r="I28" i="9"/>
  <c r="K28" i="9"/>
  <c r="I21" i="17"/>
  <c r="K21" i="17"/>
  <c r="I24" i="18"/>
  <c r="J4" i="2"/>
  <c r="K7" i="3"/>
  <c r="I7" i="3"/>
  <c r="K15" i="3"/>
  <c r="I15" i="3"/>
  <c r="I27" i="3"/>
  <c r="AD3" i="4"/>
  <c r="I6" i="4"/>
  <c r="K15" i="4"/>
  <c r="I15" i="4"/>
  <c r="Q18" i="4"/>
  <c r="K24" i="4"/>
  <c r="I24" i="4"/>
  <c r="K31" i="4"/>
  <c r="I31" i="4"/>
  <c r="I12" i="5"/>
  <c r="K21" i="5"/>
  <c r="I21" i="5"/>
  <c r="Q24" i="5"/>
  <c r="K30" i="5"/>
  <c r="I30" i="5"/>
  <c r="X3" i="6"/>
  <c r="I10" i="6"/>
  <c r="K19" i="6"/>
  <c r="I19" i="6"/>
  <c r="Q22" i="6"/>
  <c r="K28" i="6"/>
  <c r="I28" i="6"/>
  <c r="K14" i="7"/>
  <c r="K15" i="7"/>
  <c r="I15" i="7"/>
  <c r="K29" i="7"/>
  <c r="I29" i="7"/>
  <c r="J4" i="8"/>
  <c r="AD3" i="8"/>
  <c r="K5" i="8"/>
  <c r="I5" i="8"/>
  <c r="K11" i="8"/>
  <c r="I11" i="8"/>
  <c r="K23" i="8"/>
  <c r="I30" i="8"/>
  <c r="K30" i="8"/>
  <c r="I29" i="11"/>
  <c r="K29" i="11"/>
  <c r="I6" i="18"/>
  <c r="K6" i="18"/>
  <c r="I17" i="19"/>
  <c r="K17" i="19"/>
  <c r="I10" i="20"/>
  <c r="K10" i="20"/>
  <c r="K30" i="2"/>
  <c r="K5" i="3"/>
  <c r="I5" i="3"/>
  <c r="K30" i="6"/>
  <c r="I30" i="6"/>
  <c r="K26" i="7"/>
  <c r="I26" i="7"/>
  <c r="I18" i="10"/>
  <c r="K18" i="10"/>
  <c r="K28" i="3"/>
  <c r="I28" i="3"/>
  <c r="K31" i="3"/>
  <c r="I31" i="3"/>
  <c r="J3" i="4"/>
  <c r="K7" i="4"/>
  <c r="I7" i="4"/>
  <c r="K16" i="4"/>
  <c r="I16" i="4"/>
  <c r="AD3" i="5"/>
  <c r="K13" i="5"/>
  <c r="I13" i="5"/>
  <c r="K22" i="5"/>
  <c r="I22" i="5"/>
  <c r="K11" i="6"/>
  <c r="I11" i="6"/>
  <c r="K20" i="6"/>
  <c r="I20" i="6"/>
  <c r="K7" i="7"/>
  <c r="I7" i="7"/>
  <c r="K20" i="7"/>
  <c r="I20" i="7"/>
  <c r="K8" i="10"/>
  <c r="I8" i="10"/>
  <c r="I24" i="11"/>
  <c r="K24" i="11"/>
  <c r="I9" i="19"/>
  <c r="K9" i="19"/>
  <c r="I8" i="21"/>
  <c r="K8" i="21"/>
  <c r="K8" i="8"/>
  <c r="I8" i="8"/>
  <c r="K25" i="18"/>
  <c r="I25" i="18"/>
  <c r="I18" i="24"/>
  <c r="K18" i="24"/>
  <c r="K7" i="29"/>
  <c r="I7" i="29"/>
  <c r="K25" i="2"/>
  <c r="I25" i="2"/>
  <c r="I11" i="3"/>
  <c r="K20" i="3"/>
  <c r="I20" i="3"/>
  <c r="Q23" i="3"/>
  <c r="K29" i="3"/>
  <c r="I29" i="3"/>
  <c r="K8" i="4"/>
  <c r="I8" i="4"/>
  <c r="K28" i="4"/>
  <c r="K29" i="4"/>
  <c r="I29" i="4"/>
  <c r="J4" i="5"/>
  <c r="K5" i="5"/>
  <c r="I5" i="5"/>
  <c r="Q8" i="5"/>
  <c r="K14" i="5"/>
  <c r="I14" i="5"/>
  <c r="Q6" i="6"/>
  <c r="K12" i="6"/>
  <c r="I12" i="6"/>
  <c r="K11" i="7"/>
  <c r="K12" i="7"/>
  <c r="I12" i="7"/>
  <c r="I24" i="7"/>
  <c r="K13" i="8"/>
  <c r="I13" i="8"/>
  <c r="K18" i="8"/>
  <c r="I18" i="8"/>
  <c r="I5" i="17"/>
  <c r="K5" i="17"/>
  <c r="Q7" i="3"/>
  <c r="K12" i="3"/>
  <c r="I12" i="3"/>
  <c r="Q15" i="3"/>
  <c r="K21" i="3"/>
  <c r="I21" i="3"/>
  <c r="K21" i="4"/>
  <c r="I21" i="4"/>
  <c r="K6" i="5"/>
  <c r="I6" i="5"/>
  <c r="K27" i="5"/>
  <c r="I27" i="5"/>
  <c r="AD3" i="6"/>
  <c r="J4" i="6"/>
  <c r="K25" i="6"/>
  <c r="I25" i="6"/>
  <c r="K4" i="7"/>
  <c r="I4" i="7"/>
  <c r="I16" i="7"/>
  <c r="K25" i="7"/>
  <c r="I25" i="7"/>
  <c r="K7" i="8"/>
  <c r="I7" i="8"/>
  <c r="K20" i="8"/>
  <c r="I20" i="8"/>
  <c r="I31" i="8"/>
  <c r="K31" i="8"/>
  <c r="J4" i="9"/>
  <c r="AD3" i="9"/>
  <c r="K9" i="9"/>
  <c r="I9" i="9"/>
  <c r="I20" i="9"/>
  <c r="K20" i="9"/>
  <c r="I21" i="9"/>
  <c r="K21" i="9"/>
  <c r="K26" i="9"/>
  <c r="I26" i="9"/>
  <c r="K16" i="10"/>
  <c r="I16" i="10"/>
  <c r="K17" i="11"/>
  <c r="I17" i="11"/>
  <c r="I29" i="17"/>
  <c r="K29" i="17"/>
  <c r="K17" i="10"/>
  <c r="I17" i="10"/>
  <c r="K22" i="10"/>
  <c r="I22" i="10"/>
  <c r="I16" i="11"/>
  <c r="K16" i="11"/>
  <c r="K25" i="11"/>
  <c r="I25" i="11"/>
  <c r="K31" i="15"/>
  <c r="I31" i="15"/>
  <c r="I31" i="16"/>
  <c r="K31" i="16"/>
  <c r="AD3" i="17"/>
  <c r="J4" i="17"/>
  <c r="K7" i="18"/>
  <c r="I7" i="18"/>
  <c r="K26" i="18"/>
  <c r="I26" i="18"/>
  <c r="K24" i="19"/>
  <c r="I24" i="19"/>
  <c r="K11" i="20"/>
  <c r="I11" i="20"/>
  <c r="I19" i="20"/>
  <c r="K19" i="20"/>
  <c r="K26" i="20"/>
  <c r="I26" i="20"/>
  <c r="K13" i="21"/>
  <c r="I13" i="21"/>
  <c r="AD3" i="22"/>
  <c r="J4" i="22"/>
  <c r="I23" i="25"/>
  <c r="K23" i="25"/>
  <c r="K31" i="25"/>
  <c r="I31" i="25"/>
  <c r="K5" i="26"/>
  <c r="I5" i="26"/>
  <c r="K6" i="26"/>
  <c r="I6" i="26"/>
  <c r="J5" i="7"/>
  <c r="I16" i="8"/>
  <c r="Q25" i="8"/>
  <c r="H3" i="10"/>
  <c r="I7" i="10"/>
  <c r="AD3" i="11"/>
  <c r="J5" i="11"/>
  <c r="K11" i="11"/>
  <c r="K12" i="11"/>
  <c r="I12" i="11"/>
  <c r="I18" i="11"/>
  <c r="K19" i="11"/>
  <c r="I19" i="11"/>
  <c r="I30" i="13"/>
  <c r="J27" i="15"/>
  <c r="AD3" i="15"/>
  <c r="I10" i="17"/>
  <c r="K11" i="17"/>
  <c r="I11" i="17"/>
  <c r="K16" i="17"/>
  <c r="K17" i="17"/>
  <c r="I17" i="17"/>
  <c r="K30" i="17"/>
  <c r="I30" i="17"/>
  <c r="K14" i="18"/>
  <c r="K15" i="18"/>
  <c r="I15" i="18"/>
  <c r="K20" i="18"/>
  <c r="I20" i="18"/>
  <c r="K21" i="18"/>
  <c r="I21" i="18"/>
  <c r="K31" i="18"/>
  <c r="I31" i="18"/>
  <c r="K10" i="19"/>
  <c r="I10" i="19"/>
  <c r="K11" i="19"/>
  <c r="I11" i="19"/>
  <c r="I30" i="19"/>
  <c r="K21" i="20"/>
  <c r="I21" i="20"/>
  <c r="AD3" i="10"/>
  <c r="K29" i="10"/>
  <c r="K30" i="10"/>
  <c r="I30" i="10"/>
  <c r="K6" i="11"/>
  <c r="I6" i="11"/>
  <c r="K20" i="11"/>
  <c r="I20" i="11"/>
  <c r="K31" i="11"/>
  <c r="I31" i="11"/>
  <c r="I31" i="12"/>
  <c r="K31" i="12"/>
  <c r="AD3" i="14"/>
  <c r="J27" i="14"/>
  <c r="K31" i="14"/>
  <c r="I31" i="14"/>
  <c r="K28" i="15"/>
  <c r="I28" i="15"/>
  <c r="J3" i="16"/>
  <c r="K6" i="17"/>
  <c r="I6" i="17"/>
  <c r="K12" i="17"/>
  <c r="I12" i="17"/>
  <c r="K24" i="17"/>
  <c r="K25" i="17"/>
  <c r="I25" i="17"/>
  <c r="K9" i="18"/>
  <c r="I9" i="18"/>
  <c r="J4" i="19"/>
  <c r="AD3" i="19"/>
  <c r="K18" i="19"/>
  <c r="I18" i="19"/>
  <c r="K19" i="19"/>
  <c r="I19" i="19"/>
  <c r="AD3" i="20"/>
  <c r="J4" i="20"/>
  <c r="K5" i="20"/>
  <c r="I5" i="20"/>
  <c r="K13" i="20"/>
  <c r="I13" i="20"/>
  <c r="I27" i="20"/>
  <c r="K27" i="20"/>
  <c r="I31" i="20"/>
  <c r="K31" i="20"/>
  <c r="K12" i="22"/>
  <c r="I12" i="22"/>
  <c r="K27" i="23"/>
  <c r="I27" i="23"/>
  <c r="I19" i="25"/>
  <c r="K19" i="25"/>
  <c r="K9" i="10"/>
  <c r="I9" i="10"/>
  <c r="K14" i="10"/>
  <c r="I14" i="10"/>
  <c r="I23" i="10"/>
  <c r="K24" i="10"/>
  <c r="I24" i="10"/>
  <c r="K7" i="11"/>
  <c r="I7" i="11"/>
  <c r="I26" i="11"/>
  <c r="K27" i="11"/>
  <c r="I27" i="11"/>
  <c r="AD3" i="12"/>
  <c r="K28" i="14"/>
  <c r="I28" i="14"/>
  <c r="K7" i="17"/>
  <c r="I7" i="17"/>
  <c r="K19" i="17"/>
  <c r="I19" i="17"/>
  <c r="I8" i="18"/>
  <c r="K10" i="18"/>
  <c r="I10" i="18"/>
  <c r="K28" i="18"/>
  <c r="I28" i="18"/>
  <c r="K29" i="18"/>
  <c r="I29" i="18"/>
  <c r="K5" i="19"/>
  <c r="I5" i="19"/>
  <c r="K26" i="19"/>
  <c r="I26" i="19"/>
  <c r="K27" i="19"/>
  <c r="I27" i="19"/>
  <c r="K31" i="19"/>
  <c r="I31" i="19"/>
  <c r="K6" i="20"/>
  <c r="I6" i="20"/>
  <c r="I12" i="20"/>
  <c r="K14" i="20"/>
  <c r="I14" i="20"/>
  <c r="K20" i="20"/>
  <c r="I20" i="20"/>
  <c r="K23" i="20"/>
  <c r="I23" i="20"/>
  <c r="K16" i="21"/>
  <c r="I16" i="21"/>
  <c r="I17" i="21"/>
  <c r="K17" i="21"/>
  <c r="K18" i="21"/>
  <c r="I18" i="21"/>
  <c r="I20" i="23"/>
  <c r="K20" i="23"/>
  <c r="K21" i="23"/>
  <c r="I21" i="23"/>
  <c r="K22" i="23"/>
  <c r="I22" i="23"/>
  <c r="I28" i="23"/>
  <c r="K28" i="23"/>
  <c r="I14" i="9"/>
  <c r="I18" i="9"/>
  <c r="Q23" i="9"/>
  <c r="I24" i="9"/>
  <c r="K19" i="10"/>
  <c r="K20" i="10"/>
  <c r="I20" i="10"/>
  <c r="K25" i="10"/>
  <c r="I25" i="10"/>
  <c r="I13" i="11"/>
  <c r="K14" i="11"/>
  <c r="I14" i="11"/>
  <c r="K22" i="11"/>
  <c r="I22" i="11"/>
  <c r="K28" i="11"/>
  <c r="I28" i="11"/>
  <c r="J3" i="12"/>
  <c r="K31" i="13"/>
  <c r="I31" i="13"/>
  <c r="K29" i="14"/>
  <c r="I29" i="14"/>
  <c r="K30" i="15"/>
  <c r="I30" i="15"/>
  <c r="I28" i="16"/>
  <c r="K29" i="16"/>
  <c r="I29" i="16"/>
  <c r="I18" i="17"/>
  <c r="K20" i="17"/>
  <c r="I20" i="17"/>
  <c r="K22" i="18"/>
  <c r="K23" i="18"/>
  <c r="I23" i="18"/>
  <c r="K12" i="19"/>
  <c r="K13" i="19"/>
  <c r="I13" i="19"/>
  <c r="I9" i="21"/>
  <c r="K9" i="21"/>
  <c r="K8" i="22"/>
  <c r="I8" i="22"/>
  <c r="K11" i="23"/>
  <c r="I11" i="23"/>
  <c r="K7" i="25"/>
  <c r="I7" i="25"/>
  <c r="I21" i="25"/>
  <c r="K21" i="25"/>
  <c r="Q16" i="8"/>
  <c r="Q7" i="9"/>
  <c r="K30" i="9"/>
  <c r="I30" i="9"/>
  <c r="K9" i="11"/>
  <c r="I9" i="11"/>
  <c r="K15" i="11"/>
  <c r="I15" i="11"/>
  <c r="I21" i="11"/>
  <c r="K21" i="11"/>
  <c r="K23" i="11"/>
  <c r="I23" i="11"/>
  <c r="J28" i="13"/>
  <c r="AD3" i="13"/>
  <c r="I29" i="15"/>
  <c r="K29" i="15"/>
  <c r="K30" i="16"/>
  <c r="I30" i="16"/>
  <c r="X3" i="17"/>
  <c r="I13" i="17"/>
  <c r="K13" i="17"/>
  <c r="K14" i="17"/>
  <c r="I14" i="17"/>
  <c r="K27" i="17"/>
  <c r="I27" i="17"/>
  <c r="K31" i="17"/>
  <c r="I31" i="17"/>
  <c r="AD3" i="18"/>
  <c r="K5" i="18"/>
  <c r="I5" i="18"/>
  <c r="K17" i="18"/>
  <c r="I17" i="18"/>
  <c r="K7" i="19"/>
  <c r="I7" i="19"/>
  <c r="K21" i="19"/>
  <c r="I21" i="19"/>
  <c r="K8" i="20"/>
  <c r="I8" i="20"/>
  <c r="K9" i="20"/>
  <c r="I9" i="20"/>
  <c r="K16" i="20"/>
  <c r="I16" i="20"/>
  <c r="K17" i="20"/>
  <c r="I17" i="20"/>
  <c r="K11" i="21"/>
  <c r="I11" i="21"/>
  <c r="I24" i="21"/>
  <c r="K24" i="21"/>
  <c r="K30" i="21"/>
  <c r="I30" i="21"/>
  <c r="K28" i="22"/>
  <c r="I28" i="22"/>
  <c r="I4" i="23"/>
  <c r="J3" i="23"/>
  <c r="K4" i="23"/>
  <c r="K5" i="23"/>
  <c r="I5" i="23"/>
  <c r="K6" i="23"/>
  <c r="I6" i="23"/>
  <c r="I12" i="23"/>
  <c r="K12" i="23"/>
  <c r="I8" i="25"/>
  <c r="K8" i="25"/>
  <c r="Q24" i="8"/>
  <c r="K6" i="10"/>
  <c r="I6" i="10"/>
  <c r="I10" i="10"/>
  <c r="K10" i="10"/>
  <c r="I15" i="10"/>
  <c r="K27" i="10"/>
  <c r="I27" i="10"/>
  <c r="I8" i="11"/>
  <c r="K8" i="11"/>
  <c r="K10" i="11"/>
  <c r="I10" i="11"/>
  <c r="K30" i="11"/>
  <c r="I30" i="11"/>
  <c r="K29" i="12"/>
  <c r="I29" i="12"/>
  <c r="K29" i="13"/>
  <c r="I29" i="13"/>
  <c r="K8" i="17"/>
  <c r="K9" i="17"/>
  <c r="I9" i="17"/>
  <c r="K15" i="17"/>
  <c r="I15" i="17"/>
  <c r="K28" i="17"/>
  <c r="I28" i="17"/>
  <c r="I11" i="18"/>
  <c r="K11" i="18"/>
  <c r="K12" i="18"/>
  <c r="I12" i="18"/>
  <c r="K13" i="18"/>
  <c r="I13" i="18"/>
  <c r="K18" i="18"/>
  <c r="I18" i="18"/>
  <c r="K8" i="19"/>
  <c r="I8" i="19"/>
  <c r="K15" i="19"/>
  <c r="I15" i="19"/>
  <c r="K28" i="19"/>
  <c r="K29" i="19"/>
  <c r="I29" i="19"/>
  <c r="I7" i="20"/>
  <c r="K7" i="20"/>
  <c r="I15" i="20"/>
  <c r="K15" i="20"/>
  <c r="K5" i="21"/>
  <c r="I5" i="21"/>
  <c r="I25" i="21"/>
  <c r="K25" i="21"/>
  <c r="K16" i="22"/>
  <c r="I16" i="22"/>
  <c r="I26" i="24"/>
  <c r="K26" i="24"/>
  <c r="I6" i="21"/>
  <c r="I19" i="21"/>
  <c r="K26" i="21"/>
  <c r="I26" i="21"/>
  <c r="K18" i="23"/>
  <c r="I18" i="23"/>
  <c r="K14" i="24"/>
  <c r="I14" i="24"/>
  <c r="K14" i="25"/>
  <c r="I14" i="25"/>
  <c r="K20" i="25"/>
  <c r="I20" i="25"/>
  <c r="K7" i="26"/>
  <c r="I7" i="26"/>
  <c r="I8" i="26"/>
  <c r="K8" i="26"/>
  <c r="I17" i="27"/>
  <c r="K17" i="27"/>
  <c r="K18" i="27"/>
  <c r="I18" i="27"/>
  <c r="I10" i="29"/>
  <c r="K10" i="29"/>
  <c r="J4" i="10"/>
  <c r="I27" i="13"/>
  <c r="I22" i="22"/>
  <c r="K22" i="22"/>
  <c r="K23" i="22"/>
  <c r="I23" i="22"/>
  <c r="K24" i="22"/>
  <c r="I24" i="22"/>
  <c r="K29" i="22"/>
  <c r="I29" i="22"/>
  <c r="K8" i="24"/>
  <c r="I8" i="24"/>
  <c r="K27" i="24"/>
  <c r="I27" i="24"/>
  <c r="K28" i="24"/>
  <c r="I28" i="24"/>
  <c r="K18" i="26"/>
  <c r="I18" i="26"/>
  <c r="K23" i="32"/>
  <c r="I23" i="32"/>
  <c r="I15" i="21"/>
  <c r="I5" i="22"/>
  <c r="K17" i="22"/>
  <c r="K18" i="22"/>
  <c r="I18" i="22"/>
  <c r="K7" i="23"/>
  <c r="K8" i="23"/>
  <c r="I8" i="23"/>
  <c r="K13" i="23"/>
  <c r="I13" i="23"/>
  <c r="K14" i="23"/>
  <c r="I14" i="23"/>
  <c r="K23" i="23"/>
  <c r="K24" i="23"/>
  <c r="I24" i="23"/>
  <c r="K29" i="23"/>
  <c r="I29" i="23"/>
  <c r="K30" i="23"/>
  <c r="I30" i="23"/>
  <c r="K9" i="24"/>
  <c r="I9" i="24"/>
  <c r="K21" i="24"/>
  <c r="K22" i="24"/>
  <c r="I22" i="24"/>
  <c r="K4" i="25"/>
  <c r="I4" i="25"/>
  <c r="K9" i="25"/>
  <c r="I9" i="25"/>
  <c r="K10" i="25"/>
  <c r="I10" i="25"/>
  <c r="K15" i="25"/>
  <c r="I15" i="25"/>
  <c r="I9" i="27"/>
  <c r="J3" i="27"/>
  <c r="K9" i="27"/>
  <c r="K10" i="27"/>
  <c r="I10" i="27"/>
  <c r="I28" i="28"/>
  <c r="K28" i="28"/>
  <c r="K30" i="28"/>
  <c r="I30" i="28"/>
  <c r="I27" i="12"/>
  <c r="I27" i="16"/>
  <c r="J3" i="21"/>
  <c r="AD3" i="21"/>
  <c r="Q4" i="22"/>
  <c r="Q8" i="22"/>
  <c r="K10" i="22"/>
  <c r="I10" i="22"/>
  <c r="I13" i="22"/>
  <c r="AD3" i="24"/>
  <c r="J4" i="24"/>
  <c r="K16" i="24"/>
  <c r="I16" i="24"/>
  <c r="K14" i="26"/>
  <c r="I14" i="26"/>
  <c r="AD3" i="27"/>
  <c r="I20" i="28"/>
  <c r="K20" i="28"/>
  <c r="K22" i="28"/>
  <c r="I22" i="28"/>
  <c r="K31" i="29"/>
  <c r="I31" i="29"/>
  <c r="J4" i="18"/>
  <c r="I28" i="20"/>
  <c r="Q6" i="21"/>
  <c r="I22" i="21"/>
  <c r="I6" i="22"/>
  <c r="K6" i="22"/>
  <c r="Q12" i="22"/>
  <c r="K26" i="22"/>
  <c r="I26" i="22"/>
  <c r="I30" i="22"/>
  <c r="K30" i="22"/>
  <c r="K17" i="24"/>
  <c r="I17" i="24"/>
  <c r="K30" i="24"/>
  <c r="I30" i="24"/>
  <c r="K26" i="25"/>
  <c r="I26" i="25"/>
  <c r="K27" i="25"/>
  <c r="I27" i="25"/>
  <c r="K21" i="26"/>
  <c r="I21" i="26"/>
  <c r="I12" i="28"/>
  <c r="K12" i="28"/>
  <c r="K14" i="28"/>
  <c r="I14" i="28"/>
  <c r="K15" i="29"/>
  <c r="I15" i="29"/>
  <c r="K16" i="29"/>
  <c r="I16" i="29"/>
  <c r="I14" i="22"/>
  <c r="K14" i="22"/>
  <c r="K20" i="22"/>
  <c r="I20" i="22"/>
  <c r="K10" i="23"/>
  <c r="I10" i="23"/>
  <c r="K16" i="23"/>
  <c r="I16" i="23"/>
  <c r="K26" i="23"/>
  <c r="I26" i="23"/>
  <c r="I10" i="24"/>
  <c r="K10" i="24"/>
  <c r="K11" i="24"/>
  <c r="I11" i="24"/>
  <c r="K12" i="24"/>
  <c r="I12" i="24"/>
  <c r="K24" i="24"/>
  <c r="I24" i="24"/>
  <c r="AD3" i="25"/>
  <c r="K6" i="25"/>
  <c r="I6" i="25"/>
  <c r="K12" i="25"/>
  <c r="I12" i="25"/>
  <c r="I16" i="25"/>
  <c r="K16" i="25"/>
  <c r="K17" i="25"/>
  <c r="I17" i="25"/>
  <c r="K18" i="25"/>
  <c r="I18" i="25"/>
  <c r="K25" i="25"/>
  <c r="I25" i="25"/>
  <c r="I24" i="26"/>
  <c r="K24" i="26"/>
  <c r="I4" i="28"/>
  <c r="J3" i="28"/>
  <c r="K4" i="28"/>
  <c r="K6" i="28"/>
  <c r="I6" i="28"/>
  <c r="I23" i="21"/>
  <c r="Q10" i="22"/>
  <c r="K15" i="22"/>
  <c r="I15" i="22"/>
  <c r="K21" i="22"/>
  <c r="I21" i="22"/>
  <c r="K31" i="22"/>
  <c r="I31" i="22"/>
  <c r="AD3" i="23"/>
  <c r="K5" i="24"/>
  <c r="K6" i="24"/>
  <c r="I6" i="24"/>
  <c r="K25" i="24"/>
  <c r="I25" i="24"/>
  <c r="I25" i="27"/>
  <c r="K25" i="27"/>
  <c r="K26" i="27"/>
  <c r="I26" i="27"/>
  <c r="J5" i="25"/>
  <c r="I28" i="25"/>
  <c r="Q17" i="26"/>
  <c r="K25" i="26"/>
  <c r="I25" i="26"/>
  <c r="K9" i="29"/>
  <c r="I9" i="29"/>
  <c r="K17" i="29"/>
  <c r="I17" i="29"/>
  <c r="I13" i="31"/>
  <c r="K13" i="31"/>
  <c r="K24" i="32"/>
  <c r="I24" i="32"/>
  <c r="K24" i="33"/>
  <c r="I24" i="33"/>
  <c r="X3" i="26"/>
  <c r="K15" i="26"/>
  <c r="I15" i="26"/>
  <c r="K26" i="26"/>
  <c r="I26" i="26"/>
  <c r="K31" i="26"/>
  <c r="I31" i="26"/>
  <c r="K4" i="27"/>
  <c r="I4" i="27"/>
  <c r="K12" i="27"/>
  <c r="I12" i="27"/>
  <c r="K20" i="27"/>
  <c r="I20" i="27"/>
  <c r="K28" i="27"/>
  <c r="I28" i="27"/>
  <c r="K8" i="28"/>
  <c r="I8" i="28"/>
  <c r="K16" i="28"/>
  <c r="I16" i="28"/>
  <c r="K24" i="28"/>
  <c r="I24" i="28"/>
  <c r="I5" i="31"/>
  <c r="K5" i="31"/>
  <c r="K16" i="32"/>
  <c r="I16" i="32"/>
  <c r="Q21" i="25"/>
  <c r="AD3" i="26"/>
  <c r="Q10" i="26"/>
  <c r="K19" i="26"/>
  <c r="K20" i="26"/>
  <c r="I20" i="26"/>
  <c r="K5" i="27"/>
  <c r="I5" i="27"/>
  <c r="I11" i="27"/>
  <c r="K13" i="27"/>
  <c r="I13" i="27"/>
  <c r="I19" i="27"/>
  <c r="K21" i="27"/>
  <c r="I21" i="27"/>
  <c r="I27" i="27"/>
  <c r="K29" i="27"/>
  <c r="I29" i="27"/>
  <c r="K7" i="28"/>
  <c r="K15" i="28"/>
  <c r="K23" i="28"/>
  <c r="K31" i="28"/>
  <c r="H3" i="29"/>
  <c r="K11" i="29"/>
  <c r="I11" i="29"/>
  <c r="I12" i="30"/>
  <c r="K8" i="32"/>
  <c r="I8" i="32"/>
  <c r="I19" i="32"/>
  <c r="K19" i="32"/>
  <c r="K28" i="26"/>
  <c r="I28" i="26"/>
  <c r="K10" i="28"/>
  <c r="I10" i="28"/>
  <c r="K18" i="28"/>
  <c r="I18" i="28"/>
  <c r="K26" i="28"/>
  <c r="I26" i="28"/>
  <c r="AD3" i="29"/>
  <c r="K12" i="29"/>
  <c r="I12" i="29"/>
  <c r="I18" i="29"/>
  <c r="K18" i="29"/>
  <c r="K19" i="29"/>
  <c r="I19" i="29"/>
  <c r="I22" i="29"/>
  <c r="K24" i="29"/>
  <c r="I24" i="29"/>
  <c r="I11" i="32"/>
  <c r="K11" i="32"/>
  <c r="K28" i="32"/>
  <c r="I28" i="32"/>
  <c r="K7" i="27"/>
  <c r="I7" i="27"/>
  <c r="K15" i="27"/>
  <c r="I15" i="27"/>
  <c r="K23" i="27"/>
  <c r="I23" i="27"/>
  <c r="K11" i="28"/>
  <c r="I11" i="28"/>
  <c r="K19" i="28"/>
  <c r="I19" i="28"/>
  <c r="K27" i="28"/>
  <c r="I27" i="28"/>
  <c r="K30" i="29"/>
  <c r="I30" i="29"/>
  <c r="K14" i="30"/>
  <c r="I14" i="30"/>
  <c r="K17" i="26"/>
  <c r="I17" i="26"/>
  <c r="K22" i="26"/>
  <c r="I22" i="26"/>
  <c r="K30" i="26"/>
  <c r="I30" i="26"/>
  <c r="I6" i="27"/>
  <c r="K6" i="27"/>
  <c r="K8" i="27"/>
  <c r="I8" i="27"/>
  <c r="I14" i="27"/>
  <c r="K14" i="27"/>
  <c r="K16" i="27"/>
  <c r="I16" i="27"/>
  <c r="I22" i="27"/>
  <c r="K22" i="27"/>
  <c r="K24" i="27"/>
  <c r="I24" i="27"/>
  <c r="I30" i="27"/>
  <c r="K30" i="27"/>
  <c r="AD3" i="28"/>
  <c r="K6" i="29"/>
  <c r="I6" i="29"/>
  <c r="K14" i="29"/>
  <c r="I14" i="29"/>
  <c r="K20" i="30"/>
  <c r="I20" i="30"/>
  <c r="K21" i="30"/>
  <c r="I21" i="30"/>
  <c r="K22" i="30"/>
  <c r="I22" i="30"/>
  <c r="K13" i="32"/>
  <c r="I13" i="32"/>
  <c r="K6" i="33"/>
  <c r="J3" i="33"/>
  <c r="K7" i="33"/>
  <c r="I7" i="33"/>
  <c r="Q31" i="25"/>
  <c r="K23" i="26"/>
  <c r="I23" i="26"/>
  <c r="I29" i="26"/>
  <c r="K31" i="27"/>
  <c r="I31" i="27"/>
  <c r="K5" i="28"/>
  <c r="I5" i="28"/>
  <c r="K13" i="28"/>
  <c r="I13" i="28"/>
  <c r="K21" i="28"/>
  <c r="I21" i="28"/>
  <c r="K29" i="28"/>
  <c r="I29" i="28"/>
  <c r="K5" i="29"/>
  <c r="K13" i="29"/>
  <c r="AD3" i="30"/>
  <c r="K5" i="30"/>
  <c r="I5" i="30"/>
  <c r="K6" i="30"/>
  <c r="I6" i="30"/>
  <c r="K26" i="31"/>
  <c r="I26" i="31"/>
  <c r="K28" i="31"/>
  <c r="I28" i="31"/>
  <c r="I6" i="33"/>
  <c r="I9" i="33"/>
  <c r="K9" i="33"/>
  <c r="AD3" i="31"/>
  <c r="J4" i="31"/>
  <c r="AD3" i="32"/>
  <c r="K9" i="32"/>
  <c r="I9" i="32"/>
  <c r="K31" i="32"/>
  <c r="I31" i="32"/>
  <c r="K8" i="33"/>
  <c r="I8" i="33"/>
  <c r="K13" i="33"/>
  <c r="I13" i="33"/>
  <c r="K8" i="34"/>
  <c r="I8" i="34"/>
  <c r="I15" i="34"/>
  <c r="K15" i="34"/>
  <c r="K22" i="34"/>
  <c r="I22" i="34"/>
  <c r="K29" i="52"/>
  <c r="I29" i="52"/>
  <c r="J4" i="29"/>
  <c r="K26" i="29"/>
  <c r="I29" i="29"/>
  <c r="K16" i="30"/>
  <c r="I19" i="30"/>
  <c r="K26" i="30"/>
  <c r="K27" i="30"/>
  <c r="I27" i="30"/>
  <c r="K31" i="30"/>
  <c r="K8" i="31"/>
  <c r="K9" i="31"/>
  <c r="I9" i="31"/>
  <c r="K14" i="31"/>
  <c r="I14" i="31"/>
  <c r="I18" i="31"/>
  <c r="K19" i="31"/>
  <c r="I19" i="31"/>
  <c r="Q22" i="31"/>
  <c r="I23" i="31"/>
  <c r="K10" i="32"/>
  <c r="I10" i="32"/>
  <c r="K12" i="33"/>
  <c r="K25" i="33"/>
  <c r="I25" i="33"/>
  <c r="K23" i="29"/>
  <c r="I23" i="29"/>
  <c r="K13" i="30"/>
  <c r="I13" i="30"/>
  <c r="K20" i="31"/>
  <c r="I20" i="31"/>
  <c r="K15" i="32"/>
  <c r="I15" i="32"/>
  <c r="K20" i="32"/>
  <c r="I20" i="32"/>
  <c r="K25" i="32"/>
  <c r="I25" i="32"/>
  <c r="K15" i="33"/>
  <c r="I15" i="33"/>
  <c r="I20" i="33"/>
  <c r="K20" i="33"/>
  <c r="K24" i="34"/>
  <c r="I24" i="34"/>
  <c r="K19" i="35"/>
  <c r="I19" i="35"/>
  <c r="K31" i="39"/>
  <c r="I31" i="39"/>
  <c r="I28" i="40"/>
  <c r="K28" i="40"/>
  <c r="K7" i="30"/>
  <c r="K23" i="30"/>
  <c r="K24" i="31"/>
  <c r="K25" i="31"/>
  <c r="I25" i="31"/>
  <c r="K29" i="31"/>
  <c r="K30" i="31"/>
  <c r="I30" i="31"/>
  <c r="I5" i="32"/>
  <c r="K26" i="32"/>
  <c r="I26" i="32"/>
  <c r="I14" i="33"/>
  <c r="K16" i="33"/>
  <c r="I16" i="33"/>
  <c r="K21" i="33"/>
  <c r="I21" i="33"/>
  <c r="K12" i="35"/>
  <c r="I12" i="35"/>
  <c r="J29" i="37"/>
  <c r="AD3" i="37"/>
  <c r="I21" i="29"/>
  <c r="J4" i="30"/>
  <c r="I28" i="30"/>
  <c r="K29" i="30"/>
  <c r="I29" i="30"/>
  <c r="K6" i="31"/>
  <c r="I6" i="31"/>
  <c r="I10" i="31"/>
  <c r="K11" i="31"/>
  <c r="I11" i="31"/>
  <c r="Q14" i="31"/>
  <c r="I15" i="31"/>
  <c r="K30" i="32"/>
  <c r="K4" i="33"/>
  <c r="K5" i="33"/>
  <c r="I5" i="33"/>
  <c r="K10" i="33"/>
  <c r="I10" i="33"/>
  <c r="K22" i="35"/>
  <c r="I22" i="35"/>
  <c r="K30" i="30"/>
  <c r="I30" i="30"/>
  <c r="K12" i="31"/>
  <c r="I12" i="31"/>
  <c r="K7" i="32"/>
  <c r="I7" i="32"/>
  <c r="K12" i="32"/>
  <c r="I12" i="32"/>
  <c r="K17" i="32"/>
  <c r="I17" i="32"/>
  <c r="I27" i="33"/>
  <c r="J5" i="35"/>
  <c r="AD3" i="35"/>
  <c r="K6" i="35"/>
  <c r="I6" i="35"/>
  <c r="K16" i="31"/>
  <c r="K17" i="31"/>
  <c r="I17" i="31"/>
  <c r="K21" i="31"/>
  <c r="K22" i="31"/>
  <c r="I22" i="31"/>
  <c r="K27" i="31"/>
  <c r="I27" i="31"/>
  <c r="Q30" i="31"/>
  <c r="I31" i="31"/>
  <c r="K18" i="32"/>
  <c r="I18" i="32"/>
  <c r="I17" i="33"/>
  <c r="K17" i="33"/>
  <c r="K6" i="34"/>
  <c r="I6" i="34"/>
  <c r="K16" i="34"/>
  <c r="I16" i="34"/>
  <c r="K7" i="35"/>
  <c r="I7" i="35"/>
  <c r="I13" i="35"/>
  <c r="K13" i="35"/>
  <c r="K20" i="35"/>
  <c r="I20" i="35"/>
  <c r="I30" i="37"/>
  <c r="K30" i="37"/>
  <c r="K27" i="40"/>
  <c r="I27" i="40"/>
  <c r="Q22" i="33"/>
  <c r="I31" i="33"/>
  <c r="I12" i="34"/>
  <c r="K18" i="34"/>
  <c r="K8" i="35"/>
  <c r="I8" i="35"/>
  <c r="K15" i="35"/>
  <c r="I15" i="35"/>
  <c r="I21" i="35"/>
  <c r="K21" i="35"/>
  <c r="Q26" i="35"/>
  <c r="I27" i="35"/>
  <c r="K28" i="35"/>
  <c r="I28" i="35"/>
  <c r="Q28" i="36"/>
  <c r="I29" i="36"/>
  <c r="K30" i="36"/>
  <c r="I30" i="36"/>
  <c r="AD3" i="39"/>
  <c r="K31" i="48"/>
  <c r="I31" i="48"/>
  <c r="AD3" i="50"/>
  <c r="J27" i="50"/>
  <c r="I7" i="34"/>
  <c r="K7" i="34"/>
  <c r="K9" i="34"/>
  <c r="I9" i="34"/>
  <c r="I23" i="34"/>
  <c r="K23" i="34"/>
  <c r="K25" i="34"/>
  <c r="I25" i="34"/>
  <c r="Q28" i="34"/>
  <c r="K30" i="34"/>
  <c r="I30" i="34"/>
  <c r="K16" i="35"/>
  <c r="I16" i="35"/>
  <c r="K23" i="35"/>
  <c r="I23" i="35"/>
  <c r="I29" i="35"/>
  <c r="K29" i="35"/>
  <c r="AD3" i="38"/>
  <c r="J27" i="38"/>
  <c r="K28" i="39"/>
  <c r="I28" i="39"/>
  <c r="Q28" i="40"/>
  <c r="K27" i="41"/>
  <c r="I27" i="41"/>
  <c r="AD3" i="48"/>
  <c r="J27" i="48"/>
  <c r="I29" i="49"/>
  <c r="K29" i="49"/>
  <c r="K30" i="49"/>
  <c r="I30" i="49"/>
  <c r="I31" i="54"/>
  <c r="K31" i="54"/>
  <c r="I29" i="57"/>
  <c r="K29" i="57"/>
  <c r="K28" i="33"/>
  <c r="I13" i="34"/>
  <c r="K14" i="34"/>
  <c r="I14" i="34"/>
  <c r="K19" i="34"/>
  <c r="K14" i="35"/>
  <c r="I14" i="35"/>
  <c r="K24" i="35"/>
  <c r="I24" i="35"/>
  <c r="I31" i="37"/>
  <c r="K29" i="38"/>
  <c r="I29" i="38"/>
  <c r="I29" i="39"/>
  <c r="K29" i="39"/>
  <c r="K28" i="41"/>
  <c r="I28" i="41"/>
  <c r="K28" i="43"/>
  <c r="I28" i="43"/>
  <c r="K28" i="46"/>
  <c r="I28" i="46"/>
  <c r="J3" i="46"/>
  <c r="I31" i="62"/>
  <c r="K31" i="62"/>
  <c r="K29" i="63"/>
  <c r="I29" i="63"/>
  <c r="I30" i="63"/>
  <c r="K30" i="63"/>
  <c r="I31" i="66"/>
  <c r="K31" i="66"/>
  <c r="I30" i="67"/>
  <c r="K30" i="67"/>
  <c r="AD3" i="76"/>
  <c r="J27" i="76"/>
  <c r="K28" i="76"/>
  <c r="I28" i="76"/>
  <c r="J4" i="32"/>
  <c r="AD3" i="34"/>
  <c r="K9" i="35"/>
  <c r="I10" i="35"/>
  <c r="K10" i="35"/>
  <c r="K27" i="37"/>
  <c r="I27" i="37"/>
  <c r="K30" i="38"/>
  <c r="I30" i="38"/>
  <c r="K29" i="45"/>
  <c r="I29" i="45"/>
  <c r="AD3" i="58"/>
  <c r="J27" i="58"/>
  <c r="K26" i="33"/>
  <c r="I26" i="33"/>
  <c r="I18" i="35"/>
  <c r="K18" i="35"/>
  <c r="K30" i="35"/>
  <c r="I30" i="35"/>
  <c r="I31" i="36"/>
  <c r="K31" i="36"/>
  <c r="K28" i="37"/>
  <c r="I28" i="37"/>
  <c r="K28" i="38"/>
  <c r="I28" i="38"/>
  <c r="K29" i="42"/>
  <c r="I29" i="42"/>
  <c r="I30" i="42"/>
  <c r="K30" i="42"/>
  <c r="X3" i="43"/>
  <c r="K17" i="34"/>
  <c r="I17" i="34"/>
  <c r="I31" i="34"/>
  <c r="K31" i="34"/>
  <c r="K4" i="35"/>
  <c r="I4" i="35"/>
  <c r="K25" i="35"/>
  <c r="I26" i="35"/>
  <c r="K26" i="35"/>
  <c r="K31" i="35"/>
  <c r="I31" i="35"/>
  <c r="I28" i="36"/>
  <c r="K28" i="36"/>
  <c r="K30" i="39"/>
  <c r="I30" i="39"/>
  <c r="K29" i="41"/>
  <c r="K30" i="41"/>
  <c r="I30" i="41"/>
  <c r="Q28" i="42"/>
  <c r="AD3" i="44"/>
  <c r="J27" i="44"/>
  <c r="K28" i="44"/>
  <c r="I28" i="44"/>
  <c r="I31" i="44"/>
  <c r="K31" i="44"/>
  <c r="I30" i="48"/>
  <c r="K30" i="48"/>
  <c r="I29" i="53"/>
  <c r="K29" i="53"/>
  <c r="J4" i="34"/>
  <c r="J3" i="39"/>
  <c r="K31" i="40"/>
  <c r="K29" i="43"/>
  <c r="K29" i="44"/>
  <c r="I29" i="44"/>
  <c r="Q31" i="48"/>
  <c r="K30" i="50"/>
  <c r="I30" i="50"/>
  <c r="K28" i="57"/>
  <c r="I28" i="57"/>
  <c r="K31" i="61"/>
  <c r="I31" i="61"/>
  <c r="K31" i="45"/>
  <c r="I31" i="45"/>
  <c r="J27" i="49"/>
  <c r="AD3" i="49"/>
  <c r="J28" i="51"/>
  <c r="AD3" i="51"/>
  <c r="K29" i="51"/>
  <c r="I29" i="51"/>
  <c r="K31" i="53"/>
  <c r="I31" i="53"/>
  <c r="I28" i="54"/>
  <c r="K30" i="54"/>
  <c r="I30" i="54"/>
  <c r="I30" i="55"/>
  <c r="I28" i="70"/>
  <c r="K28" i="70"/>
  <c r="Q29" i="43"/>
  <c r="I30" i="43"/>
  <c r="Q31" i="44"/>
  <c r="K29" i="47"/>
  <c r="I29" i="47"/>
  <c r="K31" i="55"/>
  <c r="I31" i="55"/>
  <c r="K30" i="57"/>
  <c r="I30" i="57"/>
  <c r="X3" i="42"/>
  <c r="I30" i="47"/>
  <c r="K28" i="49"/>
  <c r="I28" i="49"/>
  <c r="I31" i="50"/>
  <c r="K31" i="50"/>
  <c r="AD3" i="52"/>
  <c r="J27" i="52"/>
  <c r="K28" i="52"/>
  <c r="I28" i="52"/>
  <c r="Q31" i="52"/>
  <c r="K31" i="52"/>
  <c r="I31" i="52"/>
  <c r="J27" i="53"/>
  <c r="AD3" i="53"/>
  <c r="AD3" i="55"/>
  <c r="J27" i="55"/>
  <c r="AD3" i="60"/>
  <c r="J27" i="60"/>
  <c r="K29" i="60"/>
  <c r="I29" i="60"/>
  <c r="AD3" i="68"/>
  <c r="J27" i="68"/>
  <c r="K28" i="68"/>
  <c r="I28" i="68"/>
  <c r="J3" i="42"/>
  <c r="I27" i="45"/>
  <c r="J3" i="45"/>
  <c r="AD3" i="45"/>
  <c r="I27" i="46"/>
  <c r="I31" i="46"/>
  <c r="Q29" i="51"/>
  <c r="K28" i="53"/>
  <c r="I28" i="53"/>
  <c r="I31" i="74"/>
  <c r="K31" i="74"/>
  <c r="I30" i="75"/>
  <c r="K30" i="75"/>
  <c r="I30" i="45"/>
  <c r="J28" i="47"/>
  <c r="K29" i="50"/>
  <c r="I29" i="50"/>
  <c r="K31" i="51"/>
  <c r="I31" i="51"/>
  <c r="K30" i="53"/>
  <c r="I30" i="53"/>
  <c r="AD3" i="54"/>
  <c r="J27" i="54"/>
  <c r="K29" i="55"/>
  <c r="I29" i="55"/>
  <c r="K31" i="56"/>
  <c r="I31" i="56"/>
  <c r="J27" i="57"/>
  <c r="AD3" i="57"/>
  <c r="K31" i="57"/>
  <c r="I31" i="57"/>
  <c r="K29" i="58"/>
  <c r="I29" i="58"/>
  <c r="K31" i="59"/>
  <c r="I31" i="59"/>
  <c r="I29" i="65"/>
  <c r="J3" i="65"/>
  <c r="K29" i="65"/>
  <c r="J27" i="73"/>
  <c r="AD3" i="73"/>
  <c r="K29" i="48"/>
  <c r="I29" i="48"/>
  <c r="K31" i="49"/>
  <c r="I31" i="49"/>
  <c r="K29" i="54"/>
  <c r="I29" i="54"/>
  <c r="AD3" i="56"/>
  <c r="J27" i="56"/>
  <c r="K28" i="56"/>
  <c r="I28" i="56"/>
  <c r="K29" i="56"/>
  <c r="I29" i="56"/>
  <c r="I28" i="58"/>
  <c r="K31" i="63"/>
  <c r="I31" i="63"/>
  <c r="K29" i="64"/>
  <c r="I29" i="64"/>
  <c r="K30" i="77"/>
  <c r="I30" i="77"/>
  <c r="AD3" i="64"/>
  <c r="K30" i="65"/>
  <c r="I30" i="65"/>
  <c r="K31" i="67"/>
  <c r="I31" i="67"/>
  <c r="K30" i="68"/>
  <c r="I30" i="68"/>
  <c r="K29" i="70"/>
  <c r="I29" i="70"/>
  <c r="K30" i="70"/>
  <c r="I30" i="70"/>
  <c r="AD3" i="71"/>
  <c r="J27" i="71"/>
  <c r="K28" i="71"/>
  <c r="I28" i="71"/>
  <c r="K28" i="73"/>
  <c r="I28" i="73"/>
  <c r="K31" i="75"/>
  <c r="I31" i="75"/>
  <c r="K30" i="76"/>
  <c r="I30" i="76"/>
  <c r="AD3" i="59"/>
  <c r="J27" i="59"/>
  <c r="K28" i="60"/>
  <c r="I28" i="60"/>
  <c r="K29" i="62"/>
  <c r="I29" i="62"/>
  <c r="I27" i="64"/>
  <c r="AD3" i="66"/>
  <c r="J27" i="66"/>
  <c r="K29" i="71"/>
  <c r="I29" i="71"/>
  <c r="K31" i="72"/>
  <c r="I31" i="72"/>
  <c r="AD3" i="77"/>
  <c r="AD3" i="78"/>
  <c r="J28" i="78"/>
  <c r="K31" i="60"/>
  <c r="I31" i="60"/>
  <c r="J3" i="61"/>
  <c r="AD3" i="61"/>
  <c r="K28" i="62"/>
  <c r="K27" i="64"/>
  <c r="K28" i="64"/>
  <c r="I28" i="64"/>
  <c r="AD3" i="65"/>
  <c r="K29" i="66"/>
  <c r="I29" i="66"/>
  <c r="I29" i="68"/>
  <c r="H3" i="71"/>
  <c r="K30" i="73"/>
  <c r="I30" i="73"/>
  <c r="AD3" i="74"/>
  <c r="J27" i="74"/>
  <c r="I29" i="76"/>
  <c r="K30" i="78"/>
  <c r="I30" i="78"/>
  <c r="K30" i="61"/>
  <c r="I30" i="61"/>
  <c r="K27" i="65"/>
  <c r="I27" i="65"/>
  <c r="K30" i="66"/>
  <c r="I30" i="66"/>
  <c r="AD3" i="67"/>
  <c r="J27" i="67"/>
  <c r="K28" i="67"/>
  <c r="I28" i="67"/>
  <c r="K31" i="70"/>
  <c r="K29" i="74"/>
  <c r="I29" i="74"/>
  <c r="K30" i="74"/>
  <c r="I30" i="74"/>
  <c r="AD3" i="75"/>
  <c r="J27" i="75"/>
  <c r="K28" i="75"/>
  <c r="I28" i="75"/>
  <c r="J3" i="77"/>
  <c r="K28" i="59"/>
  <c r="K29" i="59"/>
  <c r="I29" i="59"/>
  <c r="I30" i="62"/>
  <c r="I28" i="66"/>
  <c r="K28" i="66"/>
  <c r="K29" i="67"/>
  <c r="I29" i="67"/>
  <c r="K31" i="68"/>
  <c r="I31" i="68"/>
  <c r="K28" i="69"/>
  <c r="I28" i="69"/>
  <c r="I30" i="71"/>
  <c r="K30" i="71"/>
  <c r="AD3" i="72"/>
  <c r="K28" i="72"/>
  <c r="I28" i="72"/>
  <c r="K29" i="75"/>
  <c r="I29" i="75"/>
  <c r="K31" i="76"/>
  <c r="I31" i="76"/>
  <c r="K28" i="77"/>
  <c r="I28" i="77"/>
  <c r="I29" i="78"/>
  <c r="H3" i="63"/>
  <c r="AD3" i="63"/>
  <c r="J27" i="63"/>
  <c r="K30" i="64"/>
  <c r="I30" i="64"/>
  <c r="H3" i="67"/>
  <c r="K31" i="71"/>
  <c r="I31" i="71"/>
  <c r="K30" i="72"/>
  <c r="I30" i="72"/>
  <c r="I28" i="74"/>
  <c r="K28" i="74"/>
  <c r="H3" i="75"/>
  <c r="X3" i="59"/>
  <c r="K30" i="60"/>
  <c r="AD3" i="62"/>
  <c r="J27" i="62"/>
  <c r="K28" i="63"/>
  <c r="I28" i="63"/>
  <c r="Q31" i="63"/>
  <c r="K30" i="69"/>
  <c r="I30" i="69"/>
  <c r="AD3" i="70"/>
  <c r="J27" i="70"/>
  <c r="I27" i="72"/>
  <c r="J3" i="72"/>
  <c r="K27" i="72"/>
  <c r="K31" i="78"/>
  <c r="I31" i="78"/>
  <c r="I27" i="69"/>
  <c r="I27" i="77"/>
  <c r="I3" i="41" l="1"/>
  <c r="K32" i="34"/>
  <c r="I32" i="34"/>
  <c r="I32" i="20"/>
  <c r="K32" i="20"/>
  <c r="I32" i="36"/>
  <c r="K32" i="36"/>
  <c r="J3" i="36"/>
  <c r="K3" i="36" s="1"/>
  <c r="K32" i="53"/>
  <c r="I32" i="53"/>
  <c r="K32" i="26"/>
  <c r="I32" i="26"/>
  <c r="J3" i="26"/>
  <c r="I32" i="44"/>
  <c r="K32" i="44"/>
  <c r="K32" i="10"/>
  <c r="I32" i="10"/>
  <c r="K32" i="52"/>
  <c r="I32" i="52"/>
  <c r="K32" i="55"/>
  <c r="I32" i="55"/>
  <c r="K32" i="32"/>
  <c r="I32" i="32"/>
  <c r="K32" i="39"/>
  <c r="I32" i="39"/>
  <c r="K32" i="22"/>
  <c r="I32" i="22"/>
  <c r="K32" i="30"/>
  <c r="I32" i="30"/>
  <c r="I32" i="25"/>
  <c r="K32" i="25"/>
  <c r="I32" i="58"/>
  <c r="K32" i="58"/>
  <c r="J32" i="40"/>
  <c r="K32" i="66"/>
  <c r="I32" i="66"/>
  <c r="I32" i="64"/>
  <c r="K32" i="64"/>
  <c r="K32" i="8"/>
  <c r="I32" i="8"/>
  <c r="I32" i="29"/>
  <c r="K32" i="29"/>
  <c r="K32" i="78"/>
  <c r="I32" i="78"/>
  <c r="K32" i="61"/>
  <c r="I32" i="61"/>
  <c r="K32" i="70"/>
  <c r="I32" i="70"/>
  <c r="K32" i="6"/>
  <c r="I32" i="6"/>
  <c r="K32" i="45"/>
  <c r="I32" i="45"/>
  <c r="K32" i="11"/>
  <c r="I32" i="11"/>
  <c r="K32" i="21"/>
  <c r="I32" i="21"/>
  <c r="K32" i="19"/>
  <c r="I32" i="19"/>
  <c r="K32" i="27"/>
  <c r="I32" i="27"/>
  <c r="K32" i="24"/>
  <c r="I32" i="24"/>
  <c r="I32" i="73"/>
  <c r="K32" i="73"/>
  <c r="J3" i="64"/>
  <c r="K3" i="64" s="1"/>
  <c r="I32" i="33"/>
  <c r="K32" i="33"/>
  <c r="I32" i="48"/>
  <c r="K32" i="48"/>
  <c r="I32" i="13"/>
  <c r="K32" i="13"/>
  <c r="K32" i="16"/>
  <c r="I32" i="16"/>
  <c r="K32" i="71"/>
  <c r="I32" i="71"/>
  <c r="K32" i="59"/>
  <c r="I32" i="59"/>
  <c r="K32" i="72"/>
  <c r="I32" i="72"/>
  <c r="K32" i="50"/>
  <c r="I32" i="50"/>
  <c r="K32" i="5"/>
  <c r="I32" i="5"/>
  <c r="I32" i="12"/>
  <c r="K32" i="12"/>
  <c r="I32" i="37"/>
  <c r="K32" i="37"/>
  <c r="K32" i="63"/>
  <c r="I32" i="63"/>
  <c r="K32" i="62"/>
  <c r="I32" i="62"/>
  <c r="K32" i="43"/>
  <c r="I32" i="43"/>
  <c r="K32" i="54"/>
  <c r="I32" i="54"/>
  <c r="I32" i="41"/>
  <c r="K32" i="41"/>
  <c r="K32" i="51"/>
  <c r="I32" i="51"/>
  <c r="I32" i="76"/>
  <c r="K32" i="76"/>
  <c r="K32" i="3"/>
  <c r="I32" i="3"/>
  <c r="K32" i="2"/>
  <c r="I32" i="2"/>
  <c r="I32" i="28"/>
  <c r="K32" i="28"/>
  <c r="K32" i="35"/>
  <c r="I32" i="35"/>
  <c r="K32" i="14"/>
  <c r="I32" i="14"/>
  <c r="I32" i="17"/>
  <c r="K32" i="17"/>
  <c r="H3" i="72"/>
  <c r="I32" i="57"/>
  <c r="K32" i="57"/>
  <c r="K32" i="67"/>
  <c r="I32" i="67"/>
  <c r="K32" i="75"/>
  <c r="I32" i="75"/>
  <c r="I32" i="65"/>
  <c r="K32" i="65"/>
  <c r="K27" i="69"/>
  <c r="J3" i="69"/>
  <c r="J3" i="63"/>
  <c r="K27" i="63"/>
  <c r="I27" i="63"/>
  <c r="I27" i="68"/>
  <c r="J3" i="68"/>
  <c r="K27" i="68"/>
  <c r="I27" i="57"/>
  <c r="J3" i="57"/>
  <c r="K27" i="57"/>
  <c r="I3" i="16"/>
  <c r="K3" i="16"/>
  <c r="J3" i="6"/>
  <c r="K4" i="6"/>
  <c r="I4" i="6"/>
  <c r="J3" i="5"/>
  <c r="K4" i="5"/>
  <c r="I4" i="5"/>
  <c r="I27" i="76"/>
  <c r="J3" i="76"/>
  <c r="K27" i="76"/>
  <c r="J3" i="70"/>
  <c r="K27" i="70"/>
  <c r="I27" i="70"/>
  <c r="I3" i="77"/>
  <c r="K3" i="77"/>
  <c r="K3" i="45"/>
  <c r="I3" i="45"/>
  <c r="I28" i="51"/>
  <c r="J3" i="51"/>
  <c r="K28" i="51"/>
  <c r="I3" i="39"/>
  <c r="K3" i="39"/>
  <c r="J3" i="58"/>
  <c r="K27" i="58"/>
  <c r="I27" i="58"/>
  <c r="I27" i="38"/>
  <c r="J3" i="38"/>
  <c r="K27" i="38"/>
  <c r="J3" i="29"/>
  <c r="K4" i="29"/>
  <c r="I4" i="29"/>
  <c r="J3" i="24"/>
  <c r="K4" i="24"/>
  <c r="I4" i="24"/>
  <c r="K3" i="21"/>
  <c r="I3" i="21"/>
  <c r="J3" i="10"/>
  <c r="K4" i="10"/>
  <c r="I4" i="10"/>
  <c r="I4" i="9"/>
  <c r="J3" i="9"/>
  <c r="K4" i="9"/>
  <c r="I29" i="37"/>
  <c r="K29" i="37"/>
  <c r="K5" i="25"/>
  <c r="I5" i="25"/>
  <c r="J3" i="74"/>
  <c r="K27" i="74"/>
  <c r="I27" i="74"/>
  <c r="J3" i="66"/>
  <c r="K27" i="66"/>
  <c r="I27" i="66"/>
  <c r="J3" i="59"/>
  <c r="K27" i="59"/>
  <c r="I27" i="59"/>
  <c r="J3" i="60"/>
  <c r="K27" i="60"/>
  <c r="I27" i="60"/>
  <c r="J3" i="34"/>
  <c r="K4" i="34"/>
  <c r="I4" i="34"/>
  <c r="J3" i="48"/>
  <c r="K27" i="48"/>
  <c r="I27" i="48"/>
  <c r="K5" i="7"/>
  <c r="I5" i="7"/>
  <c r="J3" i="78"/>
  <c r="K28" i="78"/>
  <c r="I28" i="78"/>
  <c r="I3" i="42"/>
  <c r="K3" i="42"/>
  <c r="I27" i="49"/>
  <c r="J3" i="49"/>
  <c r="K27" i="49"/>
  <c r="J3" i="44"/>
  <c r="K27" i="44"/>
  <c r="I27" i="44"/>
  <c r="K4" i="30"/>
  <c r="I4" i="30"/>
  <c r="J3" i="30"/>
  <c r="J3" i="31"/>
  <c r="K4" i="31"/>
  <c r="I4" i="31"/>
  <c r="K3" i="33"/>
  <c r="I3" i="33"/>
  <c r="I3" i="27"/>
  <c r="K3" i="27"/>
  <c r="K3" i="61"/>
  <c r="I3" i="61"/>
  <c r="J3" i="75"/>
  <c r="K27" i="75"/>
  <c r="I27" i="75"/>
  <c r="J3" i="71"/>
  <c r="K27" i="71"/>
  <c r="I27" i="71"/>
  <c r="J3" i="56"/>
  <c r="K27" i="56"/>
  <c r="I27" i="56"/>
  <c r="J3" i="55"/>
  <c r="K27" i="55"/>
  <c r="I27" i="55"/>
  <c r="I3" i="46"/>
  <c r="K3" i="46"/>
  <c r="J3" i="50"/>
  <c r="K27" i="50"/>
  <c r="I27" i="50"/>
  <c r="I27" i="15"/>
  <c r="J3" i="15"/>
  <c r="K27" i="15"/>
  <c r="K5" i="11"/>
  <c r="I5" i="11"/>
  <c r="K4" i="22"/>
  <c r="I4" i="22"/>
  <c r="J3" i="22"/>
  <c r="J3" i="17"/>
  <c r="K4" i="17"/>
  <c r="I4" i="17"/>
  <c r="J3" i="11"/>
  <c r="J3" i="3"/>
  <c r="K6" i="3"/>
  <c r="I6" i="3"/>
  <c r="J3" i="62"/>
  <c r="K27" i="62"/>
  <c r="I27" i="62"/>
  <c r="K27" i="73"/>
  <c r="I27" i="73"/>
  <c r="J3" i="73"/>
  <c r="J3" i="54"/>
  <c r="K27" i="54"/>
  <c r="I27" i="54"/>
  <c r="I28" i="47"/>
  <c r="J3" i="47"/>
  <c r="K28" i="47"/>
  <c r="J3" i="52"/>
  <c r="K27" i="52"/>
  <c r="I27" i="52"/>
  <c r="J3" i="32"/>
  <c r="K4" i="32"/>
  <c r="I4" i="32"/>
  <c r="I5" i="35"/>
  <c r="K5" i="35"/>
  <c r="J3" i="35"/>
  <c r="J3" i="37"/>
  <c r="J3" i="18"/>
  <c r="K4" i="18"/>
  <c r="I4" i="18"/>
  <c r="J3" i="25"/>
  <c r="K3" i="23"/>
  <c r="I3" i="23"/>
  <c r="J3" i="14"/>
  <c r="K27" i="14"/>
  <c r="I27" i="14"/>
  <c r="J3" i="7"/>
  <c r="I4" i="8"/>
  <c r="J3" i="8"/>
  <c r="K4" i="8"/>
  <c r="J3" i="1"/>
  <c r="K4" i="1"/>
  <c r="I4" i="1"/>
  <c r="I28" i="13"/>
  <c r="J3" i="13"/>
  <c r="K28" i="13"/>
  <c r="I4" i="19"/>
  <c r="J3" i="19"/>
  <c r="K4" i="19"/>
  <c r="J3" i="2"/>
  <c r="K4" i="2"/>
  <c r="I4" i="2"/>
  <c r="K3" i="28"/>
  <c r="I3" i="28"/>
  <c r="K3" i="72"/>
  <c r="I3" i="72"/>
  <c r="J3" i="67"/>
  <c r="K27" i="67"/>
  <c r="I27" i="67"/>
  <c r="I3" i="65"/>
  <c r="K3" i="65"/>
  <c r="I27" i="53"/>
  <c r="J3" i="53"/>
  <c r="K27" i="53"/>
  <c r="K3" i="43"/>
  <c r="I3" i="43"/>
  <c r="I3" i="12"/>
  <c r="K3" i="12"/>
  <c r="J3" i="20"/>
  <c r="K4" i="20"/>
  <c r="I4" i="20"/>
  <c r="K3" i="26"/>
  <c r="I3" i="26"/>
  <c r="K3" i="4"/>
  <c r="I3" i="4"/>
  <c r="I3" i="36" l="1"/>
  <c r="I3" i="64"/>
  <c r="K32" i="40"/>
  <c r="I32" i="40"/>
  <c r="J3" i="40"/>
  <c r="K3" i="69"/>
  <c r="I3" i="69"/>
  <c r="K3" i="13"/>
  <c r="I3" i="13"/>
  <c r="K3" i="17"/>
  <c r="I3" i="17"/>
  <c r="I3" i="59"/>
  <c r="K3" i="59"/>
  <c r="K3" i="29"/>
  <c r="I3" i="29"/>
  <c r="I3" i="48"/>
  <c r="K3" i="48"/>
  <c r="I3" i="7"/>
  <c r="K3" i="7"/>
  <c r="K3" i="55"/>
  <c r="I3" i="55"/>
  <c r="K3" i="10"/>
  <c r="I3" i="10"/>
  <c r="K3" i="5"/>
  <c r="I3" i="5"/>
  <c r="I3" i="18"/>
  <c r="K3" i="18"/>
  <c r="K3" i="62"/>
  <c r="I3" i="62"/>
  <c r="I3" i="22"/>
  <c r="K3" i="22"/>
  <c r="K3" i="47"/>
  <c r="I3" i="47"/>
  <c r="K3" i="67"/>
  <c r="I3" i="67"/>
  <c r="K3" i="37"/>
  <c r="I3" i="37"/>
  <c r="I3" i="32"/>
  <c r="K3" i="32"/>
  <c r="I3" i="44"/>
  <c r="K3" i="44"/>
  <c r="K3" i="78"/>
  <c r="I3" i="78"/>
  <c r="K3" i="34"/>
  <c r="I3" i="34"/>
  <c r="K3" i="38"/>
  <c r="I3" i="38"/>
  <c r="K3" i="51"/>
  <c r="I3" i="51"/>
  <c r="K3" i="70"/>
  <c r="I3" i="70"/>
  <c r="K3" i="68"/>
  <c r="I3" i="68"/>
  <c r="I3" i="54"/>
  <c r="K3" i="54"/>
  <c r="K3" i="75"/>
  <c r="I3" i="75"/>
  <c r="K3" i="66"/>
  <c r="I3" i="66"/>
  <c r="K3" i="6"/>
  <c r="I3" i="6"/>
  <c r="K3" i="2"/>
  <c r="I3" i="2"/>
  <c r="I3" i="50"/>
  <c r="K3" i="50"/>
  <c r="K3" i="53"/>
  <c r="I3" i="53"/>
  <c r="I3" i="73"/>
  <c r="K3" i="73"/>
  <c r="I3" i="3"/>
  <c r="K3" i="3"/>
  <c r="K3" i="31"/>
  <c r="I3" i="31"/>
  <c r="K3" i="49"/>
  <c r="I3" i="49"/>
  <c r="K3" i="9"/>
  <c r="I3" i="9"/>
  <c r="K3" i="76"/>
  <c r="I3" i="76"/>
  <c r="K3" i="57"/>
  <c r="I3" i="57"/>
  <c r="K3" i="35"/>
  <c r="I3" i="35"/>
  <c r="K3" i="56"/>
  <c r="I3" i="56"/>
  <c r="K3" i="1"/>
  <c r="I3" i="1"/>
  <c r="K3" i="19"/>
  <c r="I3" i="19"/>
  <c r="K3" i="52"/>
  <c r="I3" i="52"/>
  <c r="K3" i="11"/>
  <c r="I3" i="11"/>
  <c r="K3" i="30"/>
  <c r="I3" i="30"/>
  <c r="K3" i="60"/>
  <c r="I3" i="60"/>
  <c r="K3" i="24"/>
  <c r="I3" i="24"/>
  <c r="K3" i="15"/>
  <c r="I3" i="15"/>
  <c r="K3" i="14"/>
  <c r="I3" i="14"/>
  <c r="K3" i="20"/>
  <c r="I3" i="20"/>
  <c r="K3" i="8"/>
  <c r="I3" i="8"/>
  <c r="K3" i="25"/>
  <c r="I3" i="25"/>
  <c r="K3" i="71"/>
  <c r="I3" i="71"/>
  <c r="K3" i="74"/>
  <c r="I3" i="74"/>
  <c r="I3" i="58"/>
  <c r="K3" i="58"/>
  <c r="K3" i="63"/>
  <c r="I3" i="63"/>
  <c r="K3" i="40" l="1"/>
  <c r="I3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000-000001000000}">
      <text>
        <r>
          <rPr>
            <sz val="11"/>
            <color rgb="FF000000"/>
            <rFont val="Calibri"/>
          </rPr>
          <t xml:space="preserve">Cassidy:
</t>
        </r>
        <r>
          <rPr>
            <sz val="11"/>
            <color rgb="FF000000"/>
            <rFont val="Calibri"/>
          </rPr>
          <t>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 xml:space="preserve">Cassidy:
</t>
        </r>
        <r>
          <rPr>
            <sz val="11"/>
            <color rgb="FF000000"/>
            <rFont val="Calibri"/>
          </rPr>
          <t>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0200-000002000000}">
      <text>
        <r>
          <rPr>
            <sz val="11"/>
            <color rgb="FF000000"/>
            <rFont val="Calibri"/>
          </rPr>
          <t>More stock coming?
	-Bryan Mercer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7" authorId="0" shapeId="0" xr:uid="{00000000-0006-0000-0600-000002000000}">
      <text>
        <r>
          <rPr>
            <sz val="11"/>
            <color rgb="FF000000"/>
            <rFont val="Calibri"/>
          </rPr>
          <t>SBV didn't work as well?  why do you think this is?  message me
	-Pam Galeone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1" authorId="0" shapeId="0" xr:uid="{00000000-0006-0000-1200-000002000000}">
      <text>
        <r>
          <rPr>
            <sz val="11"/>
            <color rgb="FF000000"/>
            <rFont val="Calibri"/>
          </rPr>
          <t>These weren't selling because this listing was on its own.
	-Bryan Mercer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A00-000002000000}">
      <text>
        <r>
          <rPr>
            <sz val="11"/>
            <color rgb="FF000000"/>
            <rFont val="Calibri"/>
          </rPr>
          <t>A lot of these with low DOH and no stock showing inbound - with low margins.  Coordinate with Caroline to understand where all the inventory is.  There is US storage.  Is this item and others being shipped from smart warehouse?
	-Bryan Mercer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<sst xmlns="http://schemas.openxmlformats.org/spreadsheetml/2006/main" count="8611" uniqueCount="841">
  <si>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</si>
  <si>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</si>
  <si>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</si>
  <si>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</si>
  <si>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</si>
  <si>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</si>
  <si>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</si>
  <si>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</si>
  <si>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</si>
  <si>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</si>
  <si>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</si>
  <si>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</si>
  <si>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</si>
  <si>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</si>
  <si>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</si>
  <si>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</si>
  <si>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</si>
  <si>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</si>
  <si>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</si>
  <si>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</si>
  <si>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</si>
  <si>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</si>
  <si>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</si>
  <si>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</si>
  <si>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</si>
  <si>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</si>
  <si>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</si>
  <si>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</si>
  <si>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</si>
  <si>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PL-IL-CABKRB-AI10</t>
  </si>
  <si>
    <t>Totals</t>
  </si>
  <si>
    <t>12/28 to 1/3</t>
  </si>
  <si>
    <t>maintaining</t>
  </si>
  <si>
    <t/>
  </si>
  <si>
    <t xml:space="preserve">
#330: 113 - TBD</t>
  </si>
  <si>
    <t>UsLargeStandardSize</t>
  </si>
  <si>
    <t>1/4 to 1/10</t>
  </si>
  <si>
    <t xml:space="preserve"> #330: 113 - TBD</t>
  </si>
  <si>
    <t>1/11 to 1/17</t>
  </si>
  <si>
    <t xml:space="preserve">:  -  :  -  :  -  :  -  #330: 113 - 03/01/21 :  -  :  -  :  -  :  -  :  - :  -  :  -  :  -  :  -  :  -  :  -  :  -  :  -  :  - </t>
  </si>
  <si>
    <t>1/18 to 1/24</t>
  </si>
  <si>
    <t>PPEAk $18.99-20.99</t>
  </si>
  <si>
    <t xml:space="preserve">:  -  :  -  :  -  #330;SW: 113 - 03/01/21 :  -  :  -  :  -  :  -  :  -  :  - :  -  :  -  :  -  :  -  :  -  :  -  :  -  :  -  :  - </t>
  </si>
  <si>
    <t>1/25 to 1/31</t>
  </si>
  <si>
    <t>PPEAK $14.99-24.99</t>
  </si>
  <si>
    <t xml:space="preserve"> | #330;SW: 113 - 03/08/21</t>
  </si>
  <si>
    <t>2/1 to 2/7</t>
  </si>
  <si>
    <t>PPEAK $20.99-24.99</t>
  </si>
  <si>
    <t xml:space="preserve"> | #330-2;SW: 3200 - 03/26/21 | #330-1;SW: 1200 - 03/14/21</t>
  </si>
  <si>
    <t>2/8 to 2/14</t>
  </si>
  <si>
    <t>maintianing</t>
  </si>
  <si>
    <t xml:space="preserve"> | #330-2;SW: 320 - 03/27/21 | #330-1;SW: 1200 - 03/17/21</t>
  </si>
  <si>
    <t>2/15 to 2/21</t>
  </si>
  <si>
    <t>maintining</t>
  </si>
  <si>
    <t xml:space="preserve"> | #330-2;SW: 320 - 03/29/21 | #330-1;SW: 120 - 03/30/21</t>
  </si>
  <si>
    <t>2/22 to 2/28</t>
  </si>
  <si>
    <t>PPEAK $23.99-26.99</t>
  </si>
  <si>
    <t xml:space="preserve"> | #330-2;SW: 320 - 03/29/21 | #330-1;SW: 120 - 04/04/21</t>
  </si>
  <si>
    <t>3/1 to 3/7</t>
  </si>
  <si>
    <t>out</t>
  </si>
  <si>
    <t xml:space="preserve"> | #330-2;SW: 320 - 03/31/21 | #330-1;SW: 120 - 04/08/21</t>
  </si>
  <si>
    <t>3/8 to 3/14</t>
  </si>
  <si>
    <t>3/15 to 3/21</t>
  </si>
  <si>
    <t>3/22 to 3/28</t>
  </si>
  <si>
    <t>PPEAK $16.99-19.99 for restock</t>
  </si>
  <si>
    <t>#330-2;SW: 320 - 03/31/21 | #330-1;SW: 120 - 04/08/21</t>
  </si>
  <si>
    <t>3/29 to 4/4</t>
  </si>
  <si>
    <t>#330-2;SW: 320 - 04/04/21 | #330-1;SW: 120 - 04/08/21</t>
  </si>
  <si>
    <t>4/5 to 4/11</t>
  </si>
  <si>
    <t>ppEAK $14.99-16.99</t>
  </si>
  <si>
    <t xml:space="preserve"> | AGL190: 40 - 05/20/21 | #400: 40 - 05/25/21</t>
  </si>
  <si>
    <t>4/12 to 4/18</t>
  </si>
  <si>
    <t>ppc on</t>
  </si>
  <si>
    <t>4/19 to 4/25</t>
  </si>
  <si>
    <t>ppc trimmed, PPEAK $17.99-19.99</t>
  </si>
  <si>
    <t>4/26 to 5/2</t>
  </si>
  <si>
    <t>ppEAK $14.99-16.99 lowered bid</t>
  </si>
  <si>
    <t>5/3 to 5/9</t>
  </si>
  <si>
    <t>5/10 to 5/16</t>
  </si>
  <si>
    <t>PPEAK $17.99-19.99 to improve sell through but DOH is dropping</t>
  </si>
  <si>
    <t>5/17 to 5/23</t>
  </si>
  <si>
    <t>PPEAK $18.99-20.99</t>
  </si>
  <si>
    <t>5/24 to 5/30</t>
  </si>
  <si>
    <t>PPEAk $16.99-20.99, ppc off</t>
  </si>
  <si>
    <t>5/31 to 6/6</t>
  </si>
  <si>
    <t>PPEAK $19.99-25.99</t>
  </si>
  <si>
    <t>6/7 to 6/13</t>
  </si>
  <si>
    <t>6/14 to 6/20</t>
  </si>
  <si>
    <t>PPEAK $21.99-29.99</t>
  </si>
  <si>
    <t>No Transit, But 40 At Factory 50-75 days from Earliest Arrival</t>
  </si>
  <si>
    <t>6/21 to 6/27</t>
  </si>
  <si>
    <t>6/28 to 7/4</t>
  </si>
  <si>
    <t>7/5 to 7/11</t>
  </si>
  <si>
    <t>lowering PPEAK $18.99-20.99 back to sellable level</t>
  </si>
  <si>
    <t>PL-IL-CABKRB-AI25</t>
  </si>
  <si>
    <t>PPEAK $26.99-28.99</t>
  </si>
  <si>
    <t xml:space="preserve">
#330: 91 - TBD</t>
  </si>
  <si>
    <t xml:space="preserve"> #330: 91 - TBD</t>
  </si>
  <si>
    <t>PPEAK $29.99-39.99</t>
  </si>
  <si>
    <t xml:space="preserve">:  -  :  -  :  -  :  -  #330: 91 - 03/01/21 :  -  :  -  :  -  :  -  :  - :  -  :  -  :  -  :  -  :  -  :  -  :  -  :  -  :  - </t>
  </si>
  <si>
    <t xml:space="preserve">:  -  :  -  :  -  #330;SW: 91 - 03/01/21 :  -  :  -  :  -  :  -  :  -  :  - :  -  :  -  :  -  :  -  :  -  :  -  :  -  :  -  :  - </t>
  </si>
  <si>
    <t xml:space="preserve"> | #330;SW: 91 - 03/08/21</t>
  </si>
  <si>
    <t xml:space="preserve"> | #330-2;SW: 3600 - 03/26/21 | #330-1;SW: 4500 - 03/14/21</t>
  </si>
  <si>
    <t xml:space="preserve"> | #330-2;SW: 144 - 03/27/21 | #330-1;SW: 4500 - 03/17/21</t>
  </si>
  <si>
    <t xml:space="preserve"> | #330-2;SW: 144 - 03/29/21 | #330-1;SW: 180 - 03/30/21</t>
  </si>
  <si>
    <t xml:space="preserve"> | #330-2;SW: 144 - 03/29/21 | #330-1;SW: 180 - 04/04/21</t>
  </si>
  <si>
    <t xml:space="preserve"> | #330-2;SW: 144 - 03/31/21 | #330-1;SW: 180 - 04/08/21</t>
  </si>
  <si>
    <t>PPEAK $26.99-28.99 for restock</t>
  </si>
  <si>
    <t>#330-2;SW: 144 - 03/31/21 | #330-1;SW: 180 - 04/08/21</t>
  </si>
  <si>
    <t>#330-2;SW: 144 - 04/04/21 | #330-1;SW: 180 - 04/08/21</t>
  </si>
  <si>
    <t>PPEAK $24.99-26.99</t>
  </si>
  <si>
    <t>trimmed ppc, PPEAK $26.99-29.99</t>
  </si>
  <si>
    <t>ppc off</t>
  </si>
  <si>
    <t>PPEAK $28.99-30.99</t>
  </si>
  <si>
    <t xml:space="preserve"> | AGL 218: 84 - 06/17/21</t>
  </si>
  <si>
    <t>lots in storage - PPEAK $21.99-24.99</t>
  </si>
  <si>
    <t xml:space="preserve"> | AGL 218: 84 - TBD | AGL 236: 96 - </t>
  </si>
  <si>
    <t>PPEAK $23.99-28.99</t>
  </si>
  <si>
    <t xml:space="preserve"> | AGL218: 84 - TBD | AGL236: 96 - </t>
  </si>
  <si>
    <t>PPEAK $25.99-30.99</t>
  </si>
  <si>
    <t xml:space="preserve"> | AGL218: 84 - 06/17/21 | AGL236: 96 - </t>
  </si>
  <si>
    <t xml:space="preserve"> | AGL218: 84 - 06/17/21</t>
  </si>
  <si>
    <t>DOH looking good for restock</t>
  </si>
  <si>
    <t>| AGL218  - 84 units 07/20</t>
  </si>
  <si>
    <t>PPEAK $28.99-34.99</t>
  </si>
  <si>
    <t xml:space="preserve"> | AGL218: 84 - 07/29/21</t>
  </si>
  <si>
    <t>PL-IL-CABKRB-B10</t>
  </si>
  <si>
    <t>PPEAK $22.99-29.99</t>
  </si>
  <si>
    <t>PPEAK $18.99-29.99</t>
  </si>
  <si>
    <t>PPEAK $19.99-29.99, asked caroline to send in 80 units from smart warehouse</t>
  </si>
  <si>
    <t xml:space="preserve">:  -  :  -  :  -  :  -  :  -  :  -  :  -  :  -  :  -  :  - :  -  :  -  :  -  :  -  :  -  :  -  :  -  :  -  :  - </t>
  </si>
  <si>
    <t>caroline is sending in all knobs in warehouse storage</t>
  </si>
  <si>
    <t>seans making adjustments here with ppc/pricing</t>
  </si>
  <si>
    <t xml:space="preserve"> | #330-2;SW: 2000 - 03/26/21 | #330-1;SW: 400 - 03/14/21</t>
  </si>
  <si>
    <t xml:space="preserve"> | #330-2;SW: 200 - 03/27/21 | #330-1;SW: 400 - 03/17/21</t>
  </si>
  <si>
    <t>PPEAK $17.99-29.99</t>
  </si>
  <si>
    <t xml:space="preserve"> | #330-2;SW: 200 - 03/29/21 | #330-1;SW: 40 - 03/30/21</t>
  </si>
  <si>
    <t>PPEAK $20.99-29.99</t>
  </si>
  <si>
    <t xml:space="preserve"> | #330-2;SW: 200 - 03/29/21 | #330-1;SW: 40 - 04/04/21</t>
  </si>
  <si>
    <t xml:space="preserve"> | #330-2;SW: 200 - 03/31/21 | #330-1;SW: 40 - 04/08/21</t>
  </si>
  <si>
    <t>PPEAK $16.99-29.99</t>
  </si>
  <si>
    <t>#330-2;SW: 200 - 03/31/21 | #330-1;SW: 40 - 04/08/21</t>
  </si>
  <si>
    <t>PPEAK $15.99-17.99</t>
  </si>
  <si>
    <t>#330-2;SW: 200 - 04/04/21 | #330-1;SW: 40 - 04/08/21</t>
  </si>
  <si>
    <t>PPEAK $17.99-20.99 and some activated ppc</t>
  </si>
  <si>
    <t>PPEAK $19.99-22.99, opt ppc</t>
  </si>
  <si>
    <t xml:space="preserve"> | AGL 218: 120 - 06/17/21</t>
  </si>
  <si>
    <t>PPEAK $14.99-17.99</t>
  </si>
  <si>
    <t xml:space="preserve"> | AGL 218: 120 - TBD | AGL 236: 80 - </t>
  </si>
  <si>
    <t>PPEAK $15.99-19.99</t>
  </si>
  <si>
    <t xml:space="preserve"> | AGL218: 120 - TBD | AGL236: 80 - </t>
  </si>
  <si>
    <t>PPEAK $17.99-24.99</t>
  </si>
  <si>
    <t xml:space="preserve"> | AGL218: 120 - 06/17/21 | AGL236: 80 - </t>
  </si>
  <si>
    <t xml:space="preserve"> | AGL218: 120 - 06/17/21</t>
  </si>
  <si>
    <t>didnt raise much higher to lose buy box, gonna sell out soon</t>
  </si>
  <si>
    <t>| AGL218  - 120 units 07/20</t>
  </si>
  <si>
    <t xml:space="preserve"> | AGL218: 120 - 07/29/21</t>
  </si>
  <si>
    <t>PL-IL-CABKRB-B25</t>
  </si>
  <si>
    <t>PPEAK $35.99-40.99</t>
  </si>
  <si>
    <t>only 50 DOH, maintaining</t>
  </si>
  <si>
    <t>raised ppeak</t>
  </si>
  <si>
    <t>PPEAK $39.99-45.99</t>
  </si>
  <si>
    <t xml:space="preserve"> | #330-2;SW: 18300 - 03/26/21 | #330-1;SW: 2100 - 03/14/21</t>
  </si>
  <si>
    <t xml:space="preserve"> | #330-2;SW: 732 - 03/27/21 | #330-1;SW: 2100 - 03/17/21</t>
  </si>
  <si>
    <t xml:space="preserve"> | #330-2;SW: 732 - 03/29/21 | #330-1;SW: 84 - 03/30/21</t>
  </si>
  <si>
    <t>conversion not any different at lower price.</t>
  </si>
  <si>
    <t xml:space="preserve"> | #330-2;SW: 732 - 03/29/21 | #330-1;SW: 84 - 04/04/21</t>
  </si>
  <si>
    <t>PPEAk $30.99-39.99, ppc off</t>
  </si>
  <si>
    <t xml:space="preserve"> | #330-2;SW: 732 - 03/31/21 | #330-1;SW: 84 - 04/08/21</t>
  </si>
  <si>
    <t>ppc was turned off last week, sold out now</t>
  </si>
  <si>
    <t>#330-2;SW: 732 - 03/31/21 | #330-1;SW: 84 - 04/08/21</t>
  </si>
  <si>
    <t>PPEAK $25.99-28.99</t>
  </si>
  <si>
    <t>#330-2;SW: 732 - 04/04/21 | #330-1;SW: 84 - 04/08/21</t>
  </si>
  <si>
    <t>PPEAk $27.99-30.99 since price doesnt seem to be a huge factor here</t>
  </si>
  <si>
    <t xml:space="preserve"> | AGL 236: 444 - </t>
  </si>
  <si>
    <t xml:space="preserve"> | AGL236: 444 - </t>
  </si>
  <si>
    <t>Taking these back over from sean, optimized ppc putting spend towards better performing campaigns, leaving seans range PPEAK $22.99-30.99 for now, opt is $24.99. created defensive display campaign.</t>
  </si>
  <si>
    <t>cut off ppc from before</t>
  </si>
  <si>
    <t>7DV is 2, restock hit, but inventory is limited, PPEAK $27.99-30.99</t>
  </si>
  <si>
    <t>| AGL258 Going To 3PL - 240 units 08/17</t>
  </si>
  <si>
    <t>PPEAk $29.99-31.99</t>
  </si>
  <si>
    <t>paused ppc spend</t>
  </si>
  <si>
    <t>PL-IL-CABKRB-B5</t>
  </si>
  <si>
    <t xml:space="preserve"> | AGL 236: 60 - </t>
  </si>
  <si>
    <t xml:space="preserve"> | AGL236: 60 - </t>
  </si>
  <si>
    <t>| AGL258 Going To 3PL - 60 units 08/17</t>
  </si>
  <si>
    <t>PL-IL-CABKRB-K10</t>
  </si>
  <si>
    <t>PPEKA $14.99-16.99</t>
  </si>
  <si>
    <t>on order but not in transit. maintaining</t>
  </si>
  <si>
    <t>maintining iwth none in warehouse incoming</t>
  </si>
  <si>
    <t xml:space="preserve"> | #330-2;SW: 9200 - 03/26/21</t>
  </si>
  <si>
    <t>PPC turned on, $16.99-18.99</t>
  </si>
  <si>
    <t xml:space="preserve"> | #330-2;SW: 920 - 03/27/21</t>
  </si>
  <si>
    <t>paused ppc. $14.99-16.99</t>
  </si>
  <si>
    <t xml:space="preserve"> | #330-2;SW: 920 - 03/29/21</t>
  </si>
  <si>
    <t>PPEAK $16.99-19.99</t>
  </si>
  <si>
    <t>PPEAK $14.99-19.99</t>
  </si>
  <si>
    <t xml:space="preserve"> | #330-2;SW: 920 - 03/31/21</t>
  </si>
  <si>
    <t>PPEKA $16.99-16.99</t>
  </si>
  <si>
    <t>PPEAK $14.99-16.99 to increase velocity</t>
  </si>
  <si>
    <t>#330-2;SW: 920 - 03/31/21</t>
  </si>
  <si>
    <t>PPEAK $13.99-15.99, added coupon</t>
  </si>
  <si>
    <t>#330-2;SW: 920 - 04/04/21</t>
  </si>
  <si>
    <t>rerunning coupon</t>
  </si>
  <si>
    <t>PPEAK $17.99-20.99 and  turned on some ppc</t>
  </si>
  <si>
    <t>opt ppc, PPEAK $16.99-18.99</t>
  </si>
  <si>
    <t>PPC trimmed</t>
  </si>
  <si>
    <t>PPEAK $11.99-13.99, created prod targ from past converting asins</t>
  </si>
  <si>
    <t xml:space="preserve"> | AGL 236: 320 - </t>
  </si>
  <si>
    <t>prod targ wasnt working, auto with better acos on now to improve str doh</t>
  </si>
  <si>
    <t>ppc working for other sku sales, doh falling. ppc trimmed</t>
  </si>
  <si>
    <t xml:space="preserve"> | AGL236: 320 - </t>
  </si>
  <si>
    <t>optimized ppc, added coupon</t>
  </si>
  <si>
    <t>adjusting pricing</t>
  </si>
  <si>
    <t>selling 2/day without much ppc, cut bids</t>
  </si>
  <si>
    <t>No Transit, But 880 At Factory 50-75 days from Earliest Arrival</t>
  </si>
  <si>
    <t>profitbale and around 90 doh</t>
  </si>
  <si>
    <t>PL-IL-CABKRB-K25-A</t>
  </si>
  <si>
    <t>Running new campaigns, optimized yesterday with sean, PPEAK $26.99-29.99</t>
  </si>
  <si>
    <t>conversion strong, 7Dv is 17. optimizing ppc couple times a week with sean</t>
  </si>
  <si>
    <t>more ppc being spent to improvec ranking, but profit fell. sean reviewing ppc this week.</t>
  </si>
  <si>
    <t>opt ppc, PPEAK $28.99-32.99 to improve margin</t>
  </si>
  <si>
    <t xml:space="preserve"> | #330-2;SW: 32700 - 03/26/21 | #330-1;SW: 8700 - 03/14/21</t>
  </si>
  <si>
    <t>seans making adjustments ppc/, but I tested prices and $24.99 got the highest conversion.</t>
  </si>
  <si>
    <t xml:space="preserve"> | #330-2;SW: 1308 - 03/27/21 | #330-1;SW: 8700 - 03/17/21</t>
  </si>
  <si>
    <t xml:space="preserve"> | #330-2;SW: 1308 - 03/29/21 | #330-1;SW: 348 - 03/30/21</t>
  </si>
  <si>
    <t>sales were crazy. had to cut back ppc due to low DOH, sean advised and raised ppeak min to opt - posted on bcamps</t>
  </si>
  <si>
    <t xml:space="preserve"> | #330-2;SW: 1308 - 03/29/21 | #330-1;SW: 348 - 04/04/21</t>
  </si>
  <si>
    <t xml:space="preserve"> | #330-2;SW: 1308 - 03/31/21 | #330-1;SW: 348 - 04/08/21</t>
  </si>
  <si>
    <t>maintaining at slower pace until restock</t>
  </si>
  <si>
    <t>PPEAk $24.99-28.99, SBV on and ppc reactivated</t>
  </si>
  <si>
    <t>#330-2;SW: 1308 - 03/31/21 | #330-1;SW: 348 - 04/08/21</t>
  </si>
  <si>
    <t>SBV paused after $36 and no conversions. opt ppc, added coupon</t>
  </si>
  <si>
    <t>#330-2;SW: 1308 - 04/04/21 | #330-1;SW: 348 - 04/08/21</t>
  </si>
  <si>
    <t>otp ppc, increased SB ad budget, rerunning coupon,</t>
  </si>
  <si>
    <t>PPEAK $25.99-27.99, opt ppc</t>
  </si>
  <si>
    <t xml:space="preserve"> | AGL 218: 636 - 06/17/21</t>
  </si>
  <si>
    <t xml:space="preserve"> | AGL 218: 636 - TBD | AGL 236: 1128 - </t>
  </si>
  <si>
    <t xml:space="preserve"> | AGL218: 636 - TBD | AGL236: 1128 - </t>
  </si>
  <si>
    <t>coupon on, PPEAK remaining off, priced at $25.95, per talk last week with sean about taking these over, reactivated ravinte targeting campaign and SBV.</t>
  </si>
  <si>
    <t xml:space="preserve"> | AGL218: 636 - 06/17/21 | AGL236: 1128 - </t>
  </si>
  <si>
    <t xml:space="preserve"> | AGL218: 636 - 06/17/21</t>
  </si>
  <si>
    <t>opt ppc, more on ravinte targeting</t>
  </si>
  <si>
    <t>| AGL218  - 636 units 07/20</t>
  </si>
  <si>
    <t>PPEAK $26.99-29.99</t>
  </si>
  <si>
    <t xml:space="preserve"> | AGL218: 636 - 07/29/21</t>
  </si>
  <si>
    <t>PPC was not doing very well- only one sale in past week. Upped bid on defenisve ad, and created new audience targeting display ad to target those interested in home renovation and DIY</t>
  </si>
  <si>
    <t>PL-IL-CABKRB-K5</t>
  </si>
  <si>
    <t>priced at $10.99</t>
  </si>
  <si>
    <t xml:space="preserve"> | AGL 236: 300 - </t>
  </si>
  <si>
    <t xml:space="preserve"> | AGL236: 300 - </t>
  </si>
  <si>
    <t>| AGL258 Going To 3PL - 120 units 08/17</t>
  </si>
  <si>
    <t>PL-IL-CABKRB-RD-B25</t>
  </si>
  <si>
    <t>opt ppc</t>
  </si>
  <si>
    <t>opt ppc to improve velocity a bit</t>
  </si>
  <si>
    <t>PPEAK $27.99-30.99</t>
  </si>
  <si>
    <t>PPEAK $29.99-32.99, ppc off</t>
  </si>
  <si>
    <t>PPEAK $25.99-32.99</t>
  </si>
  <si>
    <t xml:space="preserve"> | #330-2;SW: 900 - 03/26/21 | #330-1;SW: 2400 - 03/14/21</t>
  </si>
  <si>
    <t>PPEAK $27.99-32.99, manual ppc on</t>
  </si>
  <si>
    <t xml:space="preserve"> | #330-2;SW: 36 - 03/27/21 | #330-1;SW: 2400 - 03/17/21</t>
  </si>
  <si>
    <t>manual off, auto on</t>
  </si>
  <si>
    <t xml:space="preserve"> | #330-2;SW: 36 - 03/29/21 | #330-1;SW: 96 - 03/30/21</t>
  </si>
  <si>
    <t xml:space="preserve"> | #330-2;SW: 36 - 03/29/21 | #330-1;SW: 96 - 04/04/21</t>
  </si>
  <si>
    <t>PPEAK $24.99-29.99</t>
  </si>
  <si>
    <t xml:space="preserve"> | #330-2;SW: 36 - 03/31/21 | #330-1;SW: 96 - 04/08/21</t>
  </si>
  <si>
    <t>manuall ppc back on</t>
  </si>
  <si>
    <t xml:space="preserve">paused ppc </t>
  </si>
  <si>
    <t>#330-2;SW: 36 - 03/31/21 | #330-1;SW: 96 - 04/08/21</t>
  </si>
  <si>
    <t>only about 50 total with on hand and incoming.</t>
  </si>
  <si>
    <t>#330-2;SW: 36 - 04/04/21 | #330-1;SW: 96 - 04/08/21</t>
  </si>
  <si>
    <t>ppc on to move old units</t>
  </si>
  <si>
    <t>ppc switche to auto (better acos)</t>
  </si>
  <si>
    <t>PPEAK $26.99-29.99, opt ppc</t>
  </si>
  <si>
    <t>switched auto to manual ppc</t>
  </si>
  <si>
    <t>PPEAK $21.99-24.99</t>
  </si>
  <si>
    <t xml:space="preserve"> | AGL 218: 120 - TBD</t>
  </si>
  <si>
    <t>trimmed back ppc</t>
  </si>
  <si>
    <t>ppc not working. paused. PPEAK $23.99-26.99</t>
  </si>
  <si>
    <t xml:space="preserve"> | AGL218: 120 - TBD</t>
  </si>
  <si>
    <t>limited (2 terms) ppc on</t>
  </si>
  <si>
    <t>PPEAK $26.99-28.99, ppc off</t>
  </si>
  <si>
    <t>PL-IL-CABKRB-RD-BK25</t>
  </si>
  <si>
    <t>opt ppc, PPEAK $23.99-29.99</t>
  </si>
  <si>
    <t>opt ppc, PPEAK $24.99-29.99</t>
  </si>
  <si>
    <t>trimmed ppc</t>
  </si>
  <si>
    <t xml:space="preserve"> | #330-2;SW: 9600 - 03/26/21</t>
  </si>
  <si>
    <t xml:space="preserve"> | #330-2;SW: 384 - 03/27/21</t>
  </si>
  <si>
    <t>opt ppc, PPEAK $26.99-30.99</t>
  </si>
  <si>
    <t xml:space="preserve"> | #330-2;SW: 384 - 03/29/21</t>
  </si>
  <si>
    <t>great ppc week- opt</t>
  </si>
  <si>
    <t xml:space="preserve"> | #330-2;SW: 384 - 03/31/21</t>
  </si>
  <si>
    <t>conv good but maintaining to get DOH under control</t>
  </si>
  <si>
    <t>PPEAK $24.99-27.99</t>
  </si>
  <si>
    <t>#330-2;SW: 384 - 03/31/21</t>
  </si>
  <si>
    <t>adding to coupon, opt ppc</t>
  </si>
  <si>
    <t>#330-2;SW: 384 - 04/04/21</t>
  </si>
  <si>
    <t>opt ppc, rerunning coup</t>
  </si>
  <si>
    <t>optimized ppc trimmed bids</t>
  </si>
  <si>
    <t>optimixzed bids and trimmed budget</t>
  </si>
  <si>
    <t>adding coupon, str is lower than 2 but doh is low</t>
  </si>
  <si>
    <t>ppeka $20.99-24.99 to stop losses on remaining 30 units.</t>
  </si>
  <si>
    <t>PPEAK $22.99-24.99 to improve margin</t>
  </si>
  <si>
    <t>reactivated ppc to move remaining old inventory</t>
  </si>
  <si>
    <t>raised bids to spend ppc</t>
  </si>
  <si>
    <t>No Transit, But 228 At Factory 50-75 days from Earliest Arrival</t>
  </si>
  <si>
    <t>PL-IL-CABKRB-RD-S25</t>
  </si>
  <si>
    <t>paused ppc,</t>
  </si>
  <si>
    <t>probably bringing in some from smartwarehouse</t>
  </si>
  <si>
    <t>mainatining</t>
  </si>
  <si>
    <t>PPEak $34.99-39.99</t>
  </si>
  <si>
    <t>PPEAK $30.99-39.99</t>
  </si>
  <si>
    <t xml:space="preserve"> | #330-2;SW: 4500 - 03/26/21 | #330-1;SW: 2700 - 03/14/21</t>
  </si>
  <si>
    <t>PPEAk $29.99-39.99</t>
  </si>
  <si>
    <t xml:space="preserve"> | #330-2;SW: 180 - 03/27/21 | #330-1;SW: 2700 - 03/17/21</t>
  </si>
  <si>
    <t xml:space="preserve"> | #330-2;SW: 180 - 03/29/21 | #330-1;SW: 108 - 03/30/21</t>
  </si>
  <si>
    <t xml:space="preserve"> | #330-2;SW: 180 - 03/29/21 | #330-1;SW: 108 - 04/04/21</t>
  </si>
  <si>
    <t xml:space="preserve"> | #330-2;SW: 180 - 03/31/21 | #330-1;SW: 108 - 04/08/21</t>
  </si>
  <si>
    <t>17 sales in past 7 days, maintaining</t>
  </si>
  <si>
    <t>good week, maintianing with only 180 coming in</t>
  </si>
  <si>
    <t>PPEAK $24,99-28.99</t>
  </si>
  <si>
    <t>#330-2;SW: 180 - 03/31/21 | #330-1;SW: 108 - 04/08/21</t>
  </si>
  <si>
    <t>PPEAK $23.99-26.99, adding coupon</t>
  </si>
  <si>
    <t>#330-2;SW: 180 - 04/04/21 | #330-1;SW: 108 - 04/08/21</t>
  </si>
  <si>
    <t>ppc on, coupon on</t>
  </si>
  <si>
    <t>pps worked better</t>
  </si>
  <si>
    <t>ppc off PPEAK $25.999-29.99</t>
  </si>
  <si>
    <t xml:space="preserve"> | AGL 218: 96 - 06/17/21</t>
  </si>
  <si>
    <t>ppeka $24.99-29.99</t>
  </si>
  <si>
    <t xml:space="preserve"> | AGL 218: 96 - TBD | AGL 236: 120 - </t>
  </si>
  <si>
    <t xml:space="preserve"> | AGL218: 96 - TBD | AGL236: 120 - </t>
  </si>
  <si>
    <t xml:space="preserve"> | AGL218: 96 - 06/17/21 | AGL236: 120 - </t>
  </si>
  <si>
    <t xml:space="preserve"> | AGL218: 96 - 06/17/21</t>
  </si>
  <si>
    <t>good margin and fine DOH</t>
  </si>
  <si>
    <t>| AGL218  - 96 units 07/20</t>
  </si>
  <si>
    <t>PPEAK $26.99-30.99</t>
  </si>
  <si>
    <t xml:space="preserve"> | AGL218: 96 - 07/29/21</t>
  </si>
  <si>
    <t>PPEAK $25.99-27.99</t>
  </si>
  <si>
    <t>PL-IL-CABKRB-RD-BG10</t>
  </si>
  <si>
    <t>**No Inventory In The Works**</t>
  </si>
  <si>
    <t>paused auto campaign and created sponsored brand ad for all god knobs</t>
  </si>
  <si>
    <t>PL-IL-CABKRB-RD-BG25</t>
  </si>
  <si>
    <t>PL-IL-CABKRB-RD-BK10</t>
  </si>
  <si>
    <t>| AGL258 Going To 3PL - 40 units 08/17</t>
  </si>
  <si>
    <t>coupon on, only top converter term isolated</t>
  </si>
  <si>
    <t>PL-IL-CABKRB-RD-ORB10</t>
  </si>
  <si>
    <t>coupon on</t>
  </si>
  <si>
    <t>PL-IL-CABKRB-RD-S10</t>
  </si>
  <si>
    <t>PL-IL-CABKRB-S10</t>
  </si>
  <si>
    <t>$17.99-20.99</t>
  </si>
  <si>
    <t>no changes</t>
  </si>
  <si>
    <t>PPEA $15.99-20.99</t>
  </si>
  <si>
    <t xml:space="preserve"> | #330-2;SW: 4400 - 03/26/21 | #330-1;SW: 800 - 03/14/21</t>
  </si>
  <si>
    <t xml:space="preserve"> | #330-2;SW: 440 - 03/27/21 | #330-1;SW: 800 - 03/17/21</t>
  </si>
  <si>
    <t xml:space="preserve"> | #330-2;SW: 440 - 03/29/21 | #330-1;SW: 80 - 03/30/21</t>
  </si>
  <si>
    <t xml:space="preserve"> | #330-2;SW: 440 - 03/29/21 | #330-1;SW: 80 - 04/04/21</t>
  </si>
  <si>
    <t>PPEAK $14.99-20.99</t>
  </si>
  <si>
    <t xml:space="preserve"> | #330-2;SW: 440 - 03/31/21 | #330-1;SW: 80 - 04/08/21</t>
  </si>
  <si>
    <t>3.29 7DV, PPEAK $14.99-16.99</t>
  </si>
  <si>
    <t>on track for restock</t>
  </si>
  <si>
    <t>ppeak $12.99-15.99</t>
  </si>
  <si>
    <t>#330-2;SW: 440 - 03/31/21 | #330-1;SW: 80 - 04/08/21</t>
  </si>
  <si>
    <t>more hitting soon- maintianing</t>
  </si>
  <si>
    <t>#330-2;SW: 440 - 04/04/21 | #330-1;SW: 80 - 04/08/21</t>
  </si>
  <si>
    <t>ppeak $12.99-14.99</t>
  </si>
  <si>
    <t>PPEAK $16.99-19.99, ppc on</t>
  </si>
  <si>
    <t>ppc off, PPEKA $18.99-22.99</t>
  </si>
  <si>
    <t>PPEAK $19.99-29.99</t>
  </si>
  <si>
    <t>7Dv now 2.14 maintining</t>
  </si>
  <si>
    <t xml:space="preserve"> | AGL 218: 80 - 06/17/21</t>
  </si>
  <si>
    <t>PPEAK $14.99-19.99 to improve DOH</t>
  </si>
  <si>
    <t xml:space="preserve"> | AGL 218: 80 - TBD | AGL 236: 120 - </t>
  </si>
  <si>
    <t xml:space="preserve"> | AGL218: 80 - TBD | AGL236: 120 - </t>
  </si>
  <si>
    <t xml:space="preserve"> | AGL218: 80 - 06/17/21 | AGL236: 120 - </t>
  </si>
  <si>
    <t xml:space="preserve"> | AGL218: 80 - 06/17/21</t>
  </si>
  <si>
    <t>PPEAK on another sku changed this price. PPEAK $1799-19.99</t>
  </si>
  <si>
    <t>| AGL218  - 80 units 07/20</t>
  </si>
  <si>
    <t>PPEAK $19.99-22.99</t>
  </si>
  <si>
    <t xml:space="preserve"> | AGL218: 80 - 07/29/21</t>
  </si>
  <si>
    <t>PL-IL-CABKRB-S25</t>
  </si>
  <si>
    <t>highest sales since 9/20! opt ppc yerstrday</t>
  </si>
  <si>
    <t>7DV is 22.71, right on target! reviewing ppc with sean couple times a week</t>
  </si>
  <si>
    <t xml:space="preserve"> ppc being spent to improve ranking, but profit fell. sean reviewing ppc this week.</t>
  </si>
  <si>
    <t>paused ppc, PPEAK $26.99-29.99 until more are sent in</t>
  </si>
  <si>
    <t>selling out</t>
  </si>
  <si>
    <t>back in stock with lots from smart warehouse. not changing anything seans doing with ppc</t>
  </si>
  <si>
    <t xml:space="preserve"> | #330-2;SW: 45900 - 03/26/21</t>
  </si>
  <si>
    <t>PPEAK $25.99-29.99, ppc increased a bit</t>
  </si>
  <si>
    <t xml:space="preserve"> | #330-2;SW: 1836 - 03/27/21</t>
  </si>
  <si>
    <t>seans working on these, but looking good</t>
  </si>
  <si>
    <t xml:space="preserve"> | #330-2;SW: 1836 - 03/29/21</t>
  </si>
  <si>
    <t>ppc is off. ppeak min rose to opt price</t>
  </si>
  <si>
    <t>PPEAk $29.99-34.99 to slow a bit mo</t>
  </si>
  <si>
    <t xml:space="preserve"> | #330-2;SW: 1836 - 03/31/21</t>
  </si>
  <si>
    <t>on track for  restock just about- opt ppc</t>
  </si>
  <si>
    <t>roughly on track for restock, mainitnaing</t>
  </si>
  <si>
    <t>PPEAK $23.99-28.99, and price set for restock</t>
  </si>
  <si>
    <t>#330-2;SW: 1836 - 03/31/21</t>
  </si>
  <si>
    <t>still. out. of. stock. today is 4/6 and the stock is arriving today into smart warehouse</t>
  </si>
  <si>
    <t>#330-2;SW: 1836 - 04/04/21</t>
  </si>
  <si>
    <t>just hit. selling 7/day over the past 5 days, opt ppc</t>
  </si>
  <si>
    <t xml:space="preserve"> | AGL190: 24 - 05/20/21 | #400: 24 - 05/25/21</t>
  </si>
  <si>
    <t>opt ppc, about at target! daily optimizations being made (post on bcamp)</t>
  </si>
  <si>
    <t xml:space="preserve"> | AGL 218: 396 - 06/17/21</t>
  </si>
  <si>
    <t xml:space="preserve"> | AGL 218: 396 - TBD | AGL 236: 684 - </t>
  </si>
  <si>
    <t xml:space="preserve"> | AGL218: 396 - TBD | AGL236: 684 - </t>
  </si>
  <si>
    <t>coupon on, turned back on ravinte targeting per seans advice last week</t>
  </si>
  <si>
    <t xml:space="preserve"> | AGL218: 396 - 06/17/21 | AGL236: 684 - </t>
  </si>
  <si>
    <t xml:space="preserve"> | AGL218: 396 - 06/17/21</t>
  </si>
  <si>
    <t>opt ppc, put money for budget where its most effective, product trageting</t>
  </si>
  <si>
    <t>| AGL218  - 396 units 07/20</t>
  </si>
  <si>
    <t xml:space="preserve"> | AGL218: 396 - 07/29/21</t>
  </si>
  <si>
    <t>raised placement bid and budgets</t>
  </si>
  <si>
    <t>PL-IL-CABKRB-S5</t>
  </si>
  <si>
    <t>PL-IL-CABKRG-B10</t>
  </si>
  <si>
    <t>PPEAK $23.99-29.99</t>
  </si>
  <si>
    <t>PPEAK $18.99-23.99 to accelerate to target</t>
  </si>
  <si>
    <t>maintaining and bringing in more if needed</t>
  </si>
  <si>
    <t>PPEAk $19.99-25.99</t>
  </si>
  <si>
    <t>PPEAK $17.99-25.99</t>
  </si>
  <si>
    <t xml:space="preserve"> | #330-2;SW: 2100 - 03/26/21 | #330-1;SW: 600 - 03/14/21</t>
  </si>
  <si>
    <t xml:space="preserve"> | #330-2;SW: 210 - 03/27/21 | #330-1;SW: 600 - 03/17/21</t>
  </si>
  <si>
    <t xml:space="preserve"> | #330-2;SW: 210 - 03/29/21 | #330-1;SW: 60 - 03/30/21</t>
  </si>
  <si>
    <t xml:space="preserve"> | #330-2;SW: 210 - 03/29/21 | #330-1;SW: 60 - 04/04/21</t>
  </si>
  <si>
    <t>what ive done is pull up my velcoity spreadsheet and command+F, pop in the sku, and it shows me all 12 months</t>
  </si>
  <si>
    <t xml:space="preserve"> | #330-2;SW: 210 - 03/31/21 | #330-1;SW: 60 - 04/08/21</t>
  </si>
  <si>
    <t>PPEAK $18.99-23.99</t>
  </si>
  <si>
    <t>#330-2;SW: 210 - 03/31/21 | #330-1;SW: 60 - 04/08/21</t>
  </si>
  <si>
    <t>adding coupon</t>
  </si>
  <si>
    <t>#330-2;SW: 210 - 04/04/21 | #330-1;SW: 60 - 04/08/21</t>
  </si>
  <si>
    <t>PPEAK $17.99-22.99</t>
  </si>
  <si>
    <t xml:space="preserve"> | AGL 218: 60 - 06/17/21</t>
  </si>
  <si>
    <t xml:space="preserve"> | AGL 218: 60 - TBD | AGL 236: 30 - </t>
  </si>
  <si>
    <t xml:space="preserve"> | AGL218: 60 - TBD | AGL236: 30 - </t>
  </si>
  <si>
    <t xml:space="preserve"> | AGL218: 60 - 06/17/21 | AGL236: 30 - </t>
  </si>
  <si>
    <t xml:space="preserve"> | AGL218: 60 - 06/17/21</t>
  </si>
  <si>
    <t>auto ppc on, PPEAK $16.99-18.99</t>
  </si>
  <si>
    <t>| AGL218  - 60 units 07/20</t>
  </si>
  <si>
    <t xml:space="preserve">ppc bids </t>
  </si>
  <si>
    <t xml:space="preserve"> | AGL218: 60 - 07/29/21</t>
  </si>
  <si>
    <t>increased placement bids</t>
  </si>
  <si>
    <t>PL-IL-CABKRG-B25</t>
  </si>
  <si>
    <t>PPEAK $47.99-52.99</t>
  </si>
  <si>
    <t>PPEAK $28.99-35.99 to accelerate</t>
  </si>
  <si>
    <t>bringing in more from warehouse, ppeak $35.99-39.99</t>
  </si>
  <si>
    <t>PPEAK $40.99-49.99</t>
  </si>
  <si>
    <t>PPEAk $44.99-52.99</t>
  </si>
  <si>
    <t xml:space="preserve"> | #330-2;SW: 8700 - 03/26/21 | #330-1;SW: 2100 - 03/14/21</t>
  </si>
  <si>
    <t xml:space="preserve"> | #330-2;SW: 348 - 03/27/21 | #330-1;SW: 2100 - 03/17/21</t>
  </si>
  <si>
    <t>PPEAK $46.99-52.99</t>
  </si>
  <si>
    <t xml:space="preserve"> | #330-2;SW: 348 - 03/29/21 | #330-1;SW: 84 - 03/30/21</t>
  </si>
  <si>
    <t xml:space="preserve"> | #330-2;SW: 348 - 03/29/21 | #330-1;SW: 84 - 04/04/21</t>
  </si>
  <si>
    <t xml:space="preserve"> | #330-2;SW: 348 - 03/31/21 | #330-1;SW: 84 - 04/08/21</t>
  </si>
  <si>
    <t>#330-2;SW: 348 - 03/31/21 | #330-1;SW: 84 - 04/08/21</t>
  </si>
  <si>
    <t>#330-2;SW: 348 - 04/04/21 | #330-1;SW: 84 - 04/08/21</t>
  </si>
  <si>
    <t>PPEAK $24.99-32.99 to accelerate</t>
  </si>
  <si>
    <t>ppc off PPEAK $30.99-36.99</t>
  </si>
  <si>
    <t>PPEAK $33.99-39.99</t>
  </si>
  <si>
    <t>PPEAK $26.99-29.99 to improve DOH/str</t>
  </si>
  <si>
    <t xml:space="preserve"> | AGL 218: 84 - TBD | AGL 236: 72 - </t>
  </si>
  <si>
    <t>PPEAK $27.99-32.99</t>
  </si>
  <si>
    <t>some larger buys, but sessions were up. PPEAK $30.99-35.99</t>
  </si>
  <si>
    <t xml:space="preserve"> | AGL218: 84 - TBD | AGL236: 72 - </t>
  </si>
  <si>
    <t>PPEAK $34.99-36.99</t>
  </si>
  <si>
    <t xml:space="preserve"> | AGL218: 84 - 06/17/21 | AGL236: 72 - </t>
  </si>
  <si>
    <t>PPEAK $30.99-35.99</t>
  </si>
  <si>
    <t>PL-IL-CABKRG-BK10</t>
  </si>
  <si>
    <t xml:space="preserve">
#330: 78 - TBD</t>
  </si>
  <si>
    <t xml:space="preserve"> #330: 78 - TBD</t>
  </si>
  <si>
    <t>bringing in more from warehouse, PPEAK $16.99-19.99</t>
  </si>
  <si>
    <t xml:space="preserve">:  -  :  -  :  -  :  -  #330: 78 - 03/01/21 :  -  :  -  :  -  :  -  :  - :  -  :  -  :  -  :  -  :  -  :  -  :  -  :  -  :  - </t>
  </si>
  <si>
    <t xml:space="preserve">:  -  :  -  :  -  #330;SW: 78 - 03/01/21 :  -  :  -  :  -  :  -  :  -  :  - :  -  :  -  :  -  :  -  :  -  :  -  :  -  :  -  :  - </t>
  </si>
  <si>
    <t xml:space="preserve"> | #330;SW: 78 - 03/08/21</t>
  </si>
  <si>
    <t>opt ppc, manual now, using search terms from auto</t>
  </si>
  <si>
    <t xml:space="preserve"> | #330-2;SW: 600 - 03/26/21 | #330-1;SW: 900 - 03/14/21</t>
  </si>
  <si>
    <t>ppc off, PPEAk $14.99-18.99</t>
  </si>
  <si>
    <t xml:space="preserve"> | #330-2;SW: 60 - 03/27/21 | #330-1;SW: 900 - 03/17/21</t>
  </si>
  <si>
    <t>ppc on low bids</t>
  </si>
  <si>
    <t xml:space="preserve"> | #330-2;SW: 60 - 03/29/21 | #330-1;SW: 90 - 03/30/21</t>
  </si>
  <si>
    <t>ppc working nicely, opt ppc</t>
  </si>
  <si>
    <t xml:space="preserve"> | #330-2;SW: 60 - 03/29/21 | #330-1;SW: 90 - 04/04/21</t>
  </si>
  <si>
    <t>PPC off after not working at all. paused. PPEAK $11.99-18.99</t>
  </si>
  <si>
    <t xml:space="preserve"> | #330-2;SW: 60 - 03/31/21 | #330-1;SW: 90 - 04/08/21</t>
  </si>
  <si>
    <t>manual ppc on</t>
  </si>
  <si>
    <t>opt ppc PPEAK $12.99-18.99</t>
  </si>
  <si>
    <t>#330-2;SW: 60 - 03/31/21 | #330-1;SW: 90 - 04/08/21</t>
  </si>
  <si>
    <t>coupon</t>
  </si>
  <si>
    <t>#330-2;SW: 60 - 04/04/21 | #330-1;SW: 90 - 04/08/21</t>
  </si>
  <si>
    <t>coupon and switched to ato ppc</t>
  </si>
  <si>
    <t xml:space="preserve"> | AGL190: 30 - 05/20/21 | #400: 30 - 05/25/21</t>
  </si>
  <si>
    <t>opt ppc- doing great with other skus</t>
  </si>
  <si>
    <t xml:space="preserve"> | AGL 218: 90 - 06/17/21</t>
  </si>
  <si>
    <t>created prod targ campaign from auto converters. Pricing at 11.99</t>
  </si>
  <si>
    <t xml:space="preserve"> | AGL 218: 90 - TBD</t>
  </si>
  <si>
    <t>modified ppc to improve sales, PPEAK $15.99-17.99</t>
  </si>
  <si>
    <t xml:space="preserve">ppc doing some great work and minimizing losses. </t>
  </si>
  <si>
    <t xml:space="preserve"> | AGL218: 90 - TBD</t>
  </si>
  <si>
    <t xml:space="preserve">trimmed ppc loss, adding coupo </t>
  </si>
  <si>
    <t xml:space="preserve"> | AGL218: 90 - 06/17/21</t>
  </si>
  <si>
    <t>auto ppc instaed of manual- better acos</t>
  </si>
  <si>
    <t>| AGL218  - 90 units 07/20</t>
  </si>
  <si>
    <t>added lots of spenders to the negative targeting list to stop spend</t>
  </si>
  <si>
    <t xml:space="preserve"> | AGL218: 90 - 07/29/21</t>
  </si>
  <si>
    <t>created a black knobs sponsored brand campaign,</t>
  </si>
  <si>
    <t>PL-IL-CABKRG-BK25</t>
  </si>
  <si>
    <t>trimmed bids, opt ppc</t>
  </si>
  <si>
    <t>more ppc sales, PPEAk $28.99-31.99</t>
  </si>
  <si>
    <t>PPEAK $34.99-39.99</t>
  </si>
  <si>
    <t xml:space="preserve"> | #330-2;SW: 7200 - 03/26/21</t>
  </si>
  <si>
    <t>ppc paused</t>
  </si>
  <si>
    <t xml:space="preserve"> | #330-2;SW: 288 - 03/27/21</t>
  </si>
  <si>
    <t>PPEAK $27.99-34.99</t>
  </si>
  <si>
    <t xml:space="preserve"> | #330-2;SW: 288 - 03/29/21</t>
  </si>
  <si>
    <t xml:space="preserve"> | #330-2;SW: 288 - 03/31/21</t>
  </si>
  <si>
    <t>turned on ppc low</t>
  </si>
  <si>
    <t>#330-2;SW: 288 - 03/31/21</t>
  </si>
  <si>
    <t>ppeak $25.99-29.99, coupon</t>
  </si>
  <si>
    <t>#330-2;SW: 288 - 04/04/21</t>
  </si>
  <si>
    <t>maintaiing</t>
  </si>
  <si>
    <t>opt ppc, PPEAK $25.99-29.99</t>
  </si>
  <si>
    <t>PPEAK $27.99-29.99</t>
  </si>
  <si>
    <t>adding coupon, PPEAK $23.99-26.99</t>
  </si>
  <si>
    <t>trimmed bids n budget, PPEAK $25.99-28.99</t>
  </si>
  <si>
    <t>ppc increased, doing well- coupon on</t>
  </si>
  <si>
    <t>opt ppc, added coupon</t>
  </si>
  <si>
    <t>No Transit, But 264 At Factory 50-75 days from Earliest Arrival</t>
  </si>
  <si>
    <t>added spenders to negative</t>
  </si>
  <si>
    <t>Turned on Manual, negated terms in Auto, to accelerate.</t>
  </si>
  <si>
    <t>PL-IL-CABKRG-S10</t>
  </si>
  <si>
    <t>ppchelping other skus</t>
  </si>
  <si>
    <t>ppchelping other skus, opt ppc</t>
  </si>
  <si>
    <t>ppc off, PPEAK $14.99-19.99</t>
  </si>
  <si>
    <t xml:space="preserve"> | #330-2;SW: 300 - 03/26/21 | #330-1;SW: 600 - 03/14/21</t>
  </si>
  <si>
    <t xml:space="preserve"> | #330-2;SW: 30 - 03/27/21 | #330-1;SW: 600 - 03/17/21</t>
  </si>
  <si>
    <t xml:space="preserve"> | #330-2;SW: 30 - 03/29/21 | #330-1;SW: 60 - 03/30/21</t>
  </si>
  <si>
    <t>pPEAK  $13.99-19.99</t>
  </si>
  <si>
    <t xml:space="preserve"> | #330-2;SW: 30 - 03/29/21 | #330-1;SW: 60 - 04/04/21</t>
  </si>
  <si>
    <t>PPEAK $11.99-13.99</t>
  </si>
  <si>
    <t xml:space="preserve"> | #330-2;SW: 30 - 03/31/21 | #330-1;SW: 60 - 04/08/21</t>
  </si>
  <si>
    <t xml:space="preserve">moving, addedcoupon </t>
  </si>
  <si>
    <t>#330-2;SW: 30 - 03/31/21 | #330-1;SW: 60 - 04/08/21</t>
  </si>
  <si>
    <t>only 30 coming in. PPEAK $14.99-16.99</t>
  </si>
  <si>
    <t>#330-2;SW: 30 - 04/04/21 | #330-1;SW: 60 - 04/08/21</t>
  </si>
  <si>
    <t>reactivated and opt ppc</t>
  </si>
  <si>
    <t>trimemd ppc bids</t>
  </si>
  <si>
    <t>trimmed ppc waste</t>
  </si>
  <si>
    <t>ppc optimized- moving along but added coupon</t>
  </si>
  <si>
    <t>opt ppc, adding coupon to improve doh str</t>
  </si>
  <si>
    <t>opt ppc recomm discon</t>
  </si>
  <si>
    <t>trimmed bid way down, PPEAk $10.99-13.99</t>
  </si>
  <si>
    <t>PPEAK $12.99-14.99</t>
  </si>
  <si>
    <t>PL-IL-CABKRG-S25</t>
  </si>
  <si>
    <t xml:space="preserve">
#330: 93 - TBD</t>
  </si>
  <si>
    <t xml:space="preserve"> #330: 93 - TBD</t>
  </si>
  <si>
    <t>PPEKA $25.99-30.99</t>
  </si>
  <si>
    <t xml:space="preserve">:  -  :  -  :  -  :  -  #330: 93 - 03/01/21 :  -  :  -  :  -  :  -  :  - :  -  :  -  :  -  :  -  :  -  :  -  :  -  :  -  :  - </t>
  </si>
  <si>
    <t xml:space="preserve">:  -  :  -  :  -  #330;SW: 93 - 03/01/21 :  -  :  -  :  -  :  -  :  -  :  - :  -  :  -  :  -  :  -  :  -  :  -  :  -  :  -  :  - </t>
  </si>
  <si>
    <t xml:space="preserve"> | #330;SW: 93 - 03/08/21</t>
  </si>
  <si>
    <t xml:space="preserve"> | #330-2;SW: 2700 - 03/26/21 | #330-1;SW: 3300 - 03/14/21</t>
  </si>
  <si>
    <t xml:space="preserve"> | #330-2;SW: 108 - 03/27/21 | #330-1;SW: 3300 - 03/17/21</t>
  </si>
  <si>
    <t>PPEAK $23.99-30.99</t>
  </si>
  <si>
    <t xml:space="preserve"> | #330-2;SW: 108 - 03/29/21 | #330-1;SW: 132 - 03/30/21</t>
  </si>
  <si>
    <t xml:space="preserve"> | #330-2;SW: 108 - 03/29/21 | #330-1;SW: 132 - 04/04/21</t>
  </si>
  <si>
    <t>PPEAK $19.99-23.99</t>
  </si>
  <si>
    <t xml:space="preserve"> | #330-2;SW: 108 - 03/31/21 | #330-1;SW: 132 - 04/08/21</t>
  </si>
  <si>
    <t>spooky error, price dropped</t>
  </si>
  <si>
    <t>PPEAK $22.99-25.99, ppc on low</t>
  </si>
  <si>
    <t>#330-2;SW: 108 - 03/31/21 | #330-1;SW: 132 - 04/08/21</t>
  </si>
  <si>
    <t>manual ppc on coupon on</t>
  </si>
  <si>
    <t>#330-2;SW: 108 - 04/04/21 | #330-1;SW: 132 - 04/08/21</t>
  </si>
  <si>
    <t>ppc working... PPEAK $24.99-27.99</t>
  </si>
  <si>
    <t>trimmed ppc back for waste</t>
  </si>
  <si>
    <t>PPEAK $25.99-29.99, opt ppc</t>
  </si>
  <si>
    <t>adding coupon, PPC opt to improve str doh</t>
  </si>
  <si>
    <t>ppc foing really well, PPEAK $24.99-27.99</t>
  </si>
  <si>
    <t>ppeak $19.99-23.99, ppc off</t>
  </si>
  <si>
    <t>ppc on with higher pricing</t>
  </si>
  <si>
    <t>No Transit, But 84 At Factory 50-75 days from Earliest Arrival</t>
  </si>
  <si>
    <t>PPEAK 430.99-36.99</t>
  </si>
  <si>
    <t>PPEAk $24.99-28.99, ppc and coupon on</t>
  </si>
  <si>
    <t>B07FF8Y5DJ</t>
  </si>
  <si>
    <t>PL-IL-CABKSQ-B10</t>
  </si>
  <si>
    <t>only 84 remain</t>
  </si>
  <si>
    <t>PPEAK $16.99-22.99</t>
  </si>
  <si>
    <t xml:space="preserve"> | #330-2;SW: 1800 - 03/26/21 | #330-1;SW: 600 - 03/14/21</t>
  </si>
  <si>
    <t>PPEK $17.99-22.99</t>
  </si>
  <si>
    <t xml:space="preserve"> | #330-2;SW: 180 - 03/27/21 | #330-1;SW: 600 - 03/17/21</t>
  </si>
  <si>
    <t xml:space="preserve"> | #330-2;SW: 180 - 03/29/21 | #330-1;SW: 60 - 03/30/21</t>
  </si>
  <si>
    <t xml:space="preserve"> | #330-2;SW: 180 - 03/29/21 | #330-1;SW: 60 - 04/04/21</t>
  </si>
  <si>
    <t xml:space="preserve"> | #330-2;SW: 180 - 03/31/21 | #330-1;SW: 60 - 04/08/21</t>
  </si>
  <si>
    <t>PPEAk $14.99-16.99</t>
  </si>
  <si>
    <t>#330-2;SW: 180 - 03/31/21 | #330-1;SW: 60 - 04/08/21</t>
  </si>
  <si>
    <t>ppc working, PPEAK $16.99-18.99</t>
  </si>
  <si>
    <t>#330-2;SW: 180 - 04/04/21 | #330-1;SW: 60 - 04/08/21</t>
  </si>
  <si>
    <t>ppc paiused</t>
  </si>
  <si>
    <t>PPEAK $17.99-20.99</t>
  </si>
  <si>
    <t>activated ppc</t>
  </si>
  <si>
    <t>PL-IL-CABKSQ-B25</t>
  </si>
  <si>
    <t>PPEAK $28.99-32.99</t>
  </si>
  <si>
    <t>PPEAK $30.99-36.99</t>
  </si>
  <si>
    <t>PPEAK $32.99-39.99</t>
  </si>
  <si>
    <t xml:space="preserve"> | #330-2;SW: 8100 - 03/26/21 | #330-1;SW: 300 - 03/14/21</t>
  </si>
  <si>
    <t xml:space="preserve">maintaining </t>
  </si>
  <si>
    <t xml:space="preserve"> | #330-2;SW: 324 - 03/27/21 | #330-1;SW: 300 - 03/17/21</t>
  </si>
  <si>
    <t xml:space="preserve"> | #330-2;SW: 324 - 03/29/21 | #330-1;SW: 12 - 03/30/21</t>
  </si>
  <si>
    <t xml:space="preserve"> | #330-2;SW: 324 - 03/29/21 | #330-1;SW: 12 - 04/04/21</t>
  </si>
  <si>
    <t xml:space="preserve"> | #330-2;SW: 324 - 03/31/21 | #330-1;SW: 12 - 04/08/21</t>
  </si>
  <si>
    <t>#330-2;SW: 324 - 03/31/21 | #330-1;SW: 12 - 04/08/21</t>
  </si>
  <si>
    <t>#330-2;SW: 324 - 04/04/21 | #330-1;SW: 12 - 04/08/21</t>
  </si>
  <si>
    <t>PPEAK $27.99-35.99</t>
  </si>
  <si>
    <t>PPAK $29.99-39.99</t>
  </si>
  <si>
    <t xml:space="preserve"> | AGL 218: 216 - 06/17/21</t>
  </si>
  <si>
    <t xml:space="preserve"> | AGL 218: 216 - TBD</t>
  </si>
  <si>
    <t>PPEAk 430.99-39.99</t>
  </si>
  <si>
    <t xml:space="preserve"> | AGL218: 216 - TBD</t>
  </si>
  <si>
    <t>PPEAK $31.99-39.99</t>
  </si>
  <si>
    <t xml:space="preserve"> | AGL218: 216 - 06/17/21</t>
  </si>
  <si>
    <t>| AGL218  - 216 units 07/20</t>
  </si>
  <si>
    <t>PPEAK $36.99-39.99</t>
  </si>
  <si>
    <t xml:space="preserve"> | AGL218: 216 - 07/29/21</t>
  </si>
  <si>
    <t>PL-IL-CABKSQ-BK10</t>
  </si>
  <si>
    <t>opt ppc, ppeak $18.99-20.99</t>
  </si>
  <si>
    <t>PPEAK $16.99-20.99</t>
  </si>
  <si>
    <t>improvement. maintaining</t>
  </si>
  <si>
    <t xml:space="preserve"> | #330-2;SW: 2700 - 03/26/21</t>
  </si>
  <si>
    <t xml:space="preserve"> | #330-2;SW: 270 - 03/27/21</t>
  </si>
  <si>
    <t xml:space="preserve"> | #330-2;SW: 270 - 03/29/21</t>
  </si>
  <si>
    <t xml:space="preserve"> | #330-2;SW: 270 - 03/31/21</t>
  </si>
  <si>
    <t>improving</t>
  </si>
  <si>
    <t>#330-2;SW: 270 - 03/31/21</t>
  </si>
  <si>
    <t>#330-2;SW: 270 - 04/04/21</t>
  </si>
  <si>
    <t>low ppc on</t>
  </si>
  <si>
    <t>PPEAK $17.99-19.99 raised ppc</t>
  </si>
  <si>
    <t>trimming back budget</t>
  </si>
  <si>
    <t>cut ppc way back</t>
  </si>
  <si>
    <t xml:space="preserve"> | AGL 218: 200 - 06/17/21</t>
  </si>
  <si>
    <t>ppeak $12.99-14.99, coupon to improve</t>
  </si>
  <si>
    <t xml:space="preserve"> | AGL 218: 200 - TBD</t>
  </si>
  <si>
    <t>opt ppc to keep improving DOH</t>
  </si>
  <si>
    <t>trimmed bid/budget, PPEAK $13.99-17.99</t>
  </si>
  <si>
    <t xml:space="preserve"> | AGL218: 200 - TBD</t>
  </si>
  <si>
    <t xml:space="preserve"> | AGL218: 200 - 06/17/21</t>
  </si>
  <si>
    <t>coupon added, PPEAK $12.99-15.99</t>
  </si>
  <si>
    <t>| AGL218  - 200 units 07/20</t>
  </si>
  <si>
    <t>but back on wasted spend</t>
  </si>
  <si>
    <t xml:space="preserve"> | AGL218: 200 - 07/29/21</t>
  </si>
  <si>
    <t>created black knob sponsored brand campaign, coupon</t>
  </si>
  <si>
    <t>PL-IL-CABKSQ-BK25</t>
  </si>
  <si>
    <t>PPEAK $26.99-28.99, opt ppc</t>
  </si>
  <si>
    <t>on target, opt ppc</t>
  </si>
  <si>
    <t>ppc off, $PPEAk $34.99-39.99</t>
  </si>
  <si>
    <t>PPEAK $38.99-45.99</t>
  </si>
  <si>
    <t>PPEAK $40.99-45.99</t>
  </si>
  <si>
    <t xml:space="preserve"> | #330-2;SW: 14100 - 03/26/21 | #330-1;SW: 2400 - 03/14/21</t>
  </si>
  <si>
    <t>PPEAK $40.99-48.99</t>
  </si>
  <si>
    <t xml:space="preserve"> | #330-2;SW: 564 - 03/27/21 | #330-1;SW: 2400 - 03/17/21</t>
  </si>
  <si>
    <t xml:space="preserve"> | #330-2;SW: 564 - 03/29/21 | #330-1;SW: 96 - 03/30/21</t>
  </si>
  <si>
    <t xml:space="preserve"> | #330-2;SW: 564 - 03/29/21 | #330-1;SW: 96 - 04/04/21</t>
  </si>
  <si>
    <t>PPEAK $28.99-35.99</t>
  </si>
  <si>
    <t xml:space="preserve"> | #330-2;SW: 564 - 03/31/21 | #330-1;SW: 96 - 04/08/21</t>
  </si>
  <si>
    <t>PPEAK $26.99-35.99</t>
  </si>
  <si>
    <t>#330-2;SW: 564 - 03/31/21 | #330-1;SW: 96 - 04/08/21</t>
  </si>
  <si>
    <t>good- coupon</t>
  </si>
  <si>
    <t>#330-2;SW: 564 - 04/04/21 | #330-1;SW: 96 - 04/08/21</t>
  </si>
  <si>
    <t>coupon back on, PPEAK $29.99-39.99</t>
  </si>
  <si>
    <t>low ppc on 10 pack</t>
  </si>
  <si>
    <t>help from 10 pack. PPEAk $31.99-39.99</t>
  </si>
  <si>
    <t xml:space="preserve"> | AGL 218: 300 - 06/17/21</t>
  </si>
  <si>
    <t xml:space="preserve"> | AGL 218: 300 - TBD</t>
  </si>
  <si>
    <t>PPEAK $37.99-40.99</t>
  </si>
  <si>
    <t xml:space="preserve"> | AGL218: 300 - TBD</t>
  </si>
  <si>
    <t xml:space="preserve"> | AGL218: 300 - 06/17/21</t>
  </si>
  <si>
    <t>| AGL218  - 300 units 07/20</t>
  </si>
  <si>
    <t xml:space="preserve"> | AGL218: 300 - 07/29/21</t>
  </si>
  <si>
    <t>PL-IL-CABKSQ-I10</t>
  </si>
  <si>
    <t>PL-IL-CABKSQ-S10</t>
  </si>
  <si>
    <t>fixed ppc campaign, should spend now and improvevelocity</t>
  </si>
  <si>
    <t>7Dv 1.14, opt ppc</t>
  </si>
  <si>
    <t xml:space="preserve"> | #330-2;SW: 1100 - 03/26/21 | #330-1;SW: 600 - 03/14/21</t>
  </si>
  <si>
    <t xml:space="preserve"> | #330-2;SW: 110 - 03/27/21 | #330-1;SW: 600 - 03/17/21</t>
  </si>
  <si>
    <t>PPEAK $13.99-15.99</t>
  </si>
  <si>
    <t xml:space="preserve"> | #330-2;SW: 110 - 03/29/21 | #330-1;SW: 60 - 03/30/21</t>
  </si>
  <si>
    <t xml:space="preserve"> | #330-2;SW: 110 - 03/29/21 | #330-1;SW: 60 - 04/04/21</t>
  </si>
  <si>
    <t xml:space="preserve"> | #330-2;SW: 110 - 03/31/21 | #330-1;SW: 60 - 04/08/21</t>
  </si>
  <si>
    <t>#330-2;SW: 110 - 03/31/21 | #330-1;SW: 60 - 04/08/21</t>
  </si>
  <si>
    <t>conv good, PPEAK $13.99-15.99</t>
  </si>
  <si>
    <t>#330-2;SW: 110 - 04/04/21 | #330-1;SW: 60 - 04/08/21</t>
  </si>
  <si>
    <t>PPEAK $14.99-16.99</t>
  </si>
  <si>
    <t>PPEAK $12.99-14.99, opt ppc to improve movement</t>
  </si>
  <si>
    <t xml:space="preserve"> | AGL 218: 60 - TBD</t>
  </si>
  <si>
    <t>lowered ppc bid</t>
  </si>
  <si>
    <t xml:space="preserve"> | AGL218: 60 - TBD</t>
  </si>
  <si>
    <t>fixed performance ncx issue</t>
  </si>
  <si>
    <t>$15.99, couopon</t>
  </si>
  <si>
    <t>price changed to $32.99!? priced back at $12.99</t>
  </si>
  <si>
    <t>PL-IL-CABKSQ-S25</t>
  </si>
  <si>
    <t>sold out</t>
  </si>
  <si>
    <t xml:space="preserve">
#330: 199 - TBD</t>
  </si>
  <si>
    <t>7dv is 2! maintaining and watching for progress</t>
  </si>
  <si>
    <t xml:space="preserve"> #330: 199 - TBD</t>
  </si>
  <si>
    <t xml:space="preserve">:  -  :  -  :  -  :  -  #330: 199 - 03/01/21 :  -  :  -  :  -  :  -  :  - :  -  :  -  :  -  :  -  :  -  :  -  :  -  :  -  :  - </t>
  </si>
  <si>
    <t xml:space="preserve">:  -  :  -  :  -  #330;SW: 199 - 03/01/21 :  -  :  -  :  -  :  -  :  -  :  - :  -  :  -  :  -  :  -  :  -  :  -  :  -  :  -  :  - </t>
  </si>
  <si>
    <t>PPEAK $28.99-39.99</t>
  </si>
  <si>
    <t xml:space="preserve"> | #330;SW: 199 - 03/08/21</t>
  </si>
  <si>
    <t xml:space="preserve"> | #330-2;SW: 8700 - 03/26/21</t>
  </si>
  <si>
    <t xml:space="preserve"> | #330-2;SW: 348 - 03/27/21</t>
  </si>
  <si>
    <t xml:space="preserve"> | #330-2;SW: 348 - 03/29/21</t>
  </si>
  <si>
    <t xml:space="preserve"> | #330-2;SW: 348 - 03/31/21</t>
  </si>
  <si>
    <t>#330-2;SW: 348 - 03/31/21</t>
  </si>
  <si>
    <t>PPEAk $27.99-30.99 to improve margin</t>
  </si>
  <si>
    <t>#330-2;SW: 348 - 04/04/21</t>
  </si>
  <si>
    <t>ppeka $29.99-32.99</t>
  </si>
  <si>
    <t>PPEKA $30.99-40.99</t>
  </si>
  <si>
    <t>PPEAK $25.99-28.99 to relaunch</t>
  </si>
  <si>
    <t>added coupon</t>
  </si>
  <si>
    <t>PPEAK $19.99-21.99, ppc off</t>
  </si>
  <si>
    <t>Pushing with ppc and placement bids. $24.99-29.99</t>
  </si>
  <si>
    <t>PL-IL-CABKTKNB-B25</t>
  </si>
  <si>
    <t xml:space="preserve"> | #330-1;SW: 900 - 03/14/21</t>
  </si>
  <si>
    <t xml:space="preserve"> | #330-1;SW: 900 - 03/17/21</t>
  </si>
  <si>
    <t xml:space="preserve"> | #330-1;SW: 36 - 03/30/21</t>
  </si>
  <si>
    <t xml:space="preserve"> | #330-1;SW: 36 - 04/04/21</t>
  </si>
  <si>
    <t xml:space="preserve"> | #330-1;SW: 36 - 04/08/21</t>
  </si>
  <si>
    <t>PPEAK $26.99-39.99</t>
  </si>
  <si>
    <t>activated ppc, coupon</t>
  </si>
  <si>
    <t xml:space="preserve"> | AGL 236: 72 - </t>
  </si>
  <si>
    <t xml:space="preserve"> | AGL236: 72 - </t>
  </si>
  <si>
    <t>| AGL258 Going To 3PL - 48 units 08/17</t>
  </si>
  <si>
    <t>PL-IL-CABKTKNB-BK25</t>
  </si>
  <si>
    <t>looking good</t>
  </si>
  <si>
    <t>found a few</t>
  </si>
  <si>
    <t>PL-IL-CABKTKNB-S25</t>
  </si>
  <si>
    <t>ppc not really working- paused and PPEAK $15.99-19.99</t>
  </si>
  <si>
    <t>profitable and moving maintaining</t>
  </si>
  <si>
    <t>PPEAK $18.99-22.99</t>
  </si>
  <si>
    <t>PPEAK $20.99-25.99</t>
  </si>
  <si>
    <t xml:space="preserve"> | #330-1;SW: 1500 - 03/14/21</t>
  </si>
  <si>
    <t>PPEAK $21.99-25.99</t>
  </si>
  <si>
    <t xml:space="preserve"> | #330-1;SW: 1500 - 03/17/21</t>
  </si>
  <si>
    <t xml:space="preserve"> | #330-1;SW: 60 - 03/30/21</t>
  </si>
  <si>
    <t xml:space="preserve"> | #330-1;SW: 60 - 04/04/21</t>
  </si>
  <si>
    <t xml:space="preserve"> | #330-1;SW: 60 - 04/08/21</t>
  </si>
  <si>
    <t>PPEAK $20.99-26.99</t>
  </si>
  <si>
    <t>PPEAK $17.99-19.99 to move old units</t>
  </si>
  <si>
    <t>PPEAK $19.99-29.99, ppc on</t>
  </si>
  <si>
    <t xml:space="preserve">coupon </t>
  </si>
  <si>
    <t>barely spent, increased bids</t>
  </si>
  <si>
    <t>session up, paiusing ppc</t>
  </si>
  <si>
    <t>PPEAK $22.99-26.99, ppc on</t>
  </si>
  <si>
    <t>ppc off, $19.99-21.99</t>
  </si>
  <si>
    <t>maintaining new hitting soon</t>
  </si>
  <si>
    <t>PL-IL-CKBR-B10</t>
  </si>
  <si>
    <t>PL-IL-CKBR-B25</t>
  </si>
  <si>
    <t>PL-IL-CKBR-G10</t>
  </si>
  <si>
    <t>created gold knob SB ad, coupon</t>
  </si>
  <si>
    <t>PL-IL-CKBR-G25</t>
  </si>
  <si>
    <t>created gold knob SB ad, coupon, $21.99</t>
  </si>
  <si>
    <t>PL-IL-CKBR-K10</t>
  </si>
  <si>
    <t>PL-IL-CKBR-K25</t>
  </si>
  <si>
    <t>PL-IL-CKBR-S10</t>
  </si>
  <si>
    <t>PL-IL-CKBR-S25</t>
  </si>
  <si>
    <t>coupon, $22.99</t>
  </si>
  <si>
    <t>PL-IL-CKCO-G10</t>
  </si>
  <si>
    <t xml:space="preserve">created gold knob SB ad, opt ppc </t>
  </si>
  <si>
    <t>PL-IL-CKCO-G25</t>
  </si>
  <si>
    <t>created gold knob SB ad, opt ppc, 19.99</t>
  </si>
  <si>
    <t>PL-IL-CKCO-K10</t>
  </si>
  <si>
    <t>added converters to manual, coupon</t>
  </si>
  <si>
    <t>PL-IL-CKCO-K25</t>
  </si>
  <si>
    <t>$12.99 and raised ppc placement bid</t>
  </si>
  <si>
    <t>PL-IL-CKCO-S10</t>
  </si>
  <si>
    <t>$9.99 and coupon</t>
  </si>
  <si>
    <t>PL-IL-CKCO-S25</t>
  </si>
  <si>
    <t>$15.99, coupon</t>
  </si>
  <si>
    <t>PL-IL-CKHX-G10</t>
  </si>
  <si>
    <t>$14.99, coupon</t>
  </si>
  <si>
    <t>PL-IL-CKHX-K10</t>
  </si>
  <si>
    <t>PL-IL-CKREC-B10</t>
  </si>
  <si>
    <t>Trimmed ppc for wasted spend, coupon</t>
  </si>
  <si>
    <t>PL-IL-CKREC-B25</t>
  </si>
  <si>
    <t>PL-IL-CKREC-K10</t>
  </si>
  <si>
    <t>PL-IL-CKREC-K25</t>
  </si>
  <si>
    <t>ppc off, coupon</t>
  </si>
  <si>
    <t>PL-IL-CKREC-S10</t>
  </si>
  <si>
    <t>coupon, $15.99</t>
  </si>
  <si>
    <t>PL-IL-CKREC-S25</t>
  </si>
  <si>
    <t>PL-IL-CKRFL-B10</t>
  </si>
  <si>
    <t>PL-IL-CKRFL-B25</t>
  </si>
  <si>
    <t>cut spending waste, coupon</t>
  </si>
  <si>
    <t>PL-IL-CKRFL-K10</t>
  </si>
  <si>
    <t>PL-IL-CKRFL-K25</t>
  </si>
  <si>
    <t>created isolated converters, trimmed waste</t>
  </si>
  <si>
    <t>PL-IL-CKRFL-S10</t>
  </si>
  <si>
    <t>negasted wasters, created prod targ</t>
  </si>
  <si>
    <t>PL-IL-CKRFL-S25</t>
  </si>
  <si>
    <t>PL-IL-CKSQF-B10</t>
  </si>
  <si>
    <t>$12.99 and coupon</t>
  </si>
  <si>
    <t>PL-IL-CKSQF-B25</t>
  </si>
  <si>
    <t>PL-IL-CKSQF-G10</t>
  </si>
  <si>
    <t>coupon on, gold SB ad, raised bids in manual to spend</t>
  </si>
  <si>
    <t>PL-IL-CKSQF-G25</t>
  </si>
  <si>
    <t>$19.99 and trimmed ppc</t>
  </si>
  <si>
    <t>PL-IL-CKSQF-K10</t>
  </si>
  <si>
    <t>PL-IL-CKSQF-K25</t>
  </si>
  <si>
    <t>coupon, opt ppc</t>
  </si>
  <si>
    <t>PL-IL-CKSQF-S10</t>
  </si>
  <si>
    <t>PL-IL-CKSQF-S25</t>
  </si>
  <si>
    <t>opt ppc, coupon</t>
  </si>
  <si>
    <t>PL-IL-CKWH-B25</t>
  </si>
  <si>
    <t>PL-IL-CKWH-G10</t>
  </si>
  <si>
    <t>9.99, coupon, created gold</t>
  </si>
  <si>
    <t>PL-IL-CKWH-G25</t>
  </si>
  <si>
    <t>PL-IL-CKWH-K10</t>
  </si>
  <si>
    <t>19.99, coupon opt ppc</t>
  </si>
  <si>
    <t>$9.99, coupon on</t>
  </si>
  <si>
    <t>PL-IL-CKWH-K25</t>
  </si>
  <si>
    <t>$19.99, coupon</t>
  </si>
  <si>
    <t>PL-IL-CKWH-S25</t>
  </si>
  <si>
    <t>$19.99, couopn</t>
  </si>
  <si>
    <t>PL-IL-CKWH-S10</t>
  </si>
  <si>
    <t>$9.99, coupon</t>
  </si>
  <si>
    <t>DOH of Comp Inv</t>
  </si>
  <si>
    <t>7/12 to 7/18</t>
  </si>
  <si>
    <t>| AGL258 Deliverr - 40 units 09/17</t>
  </si>
  <si>
    <t>No Transit, But 12 At Factory 50-75 days from Earliest Arrival</t>
  </si>
  <si>
    <t>| AGL258 Deliverr - 48 units 09/17</t>
  </si>
  <si>
    <t>| AGL218  - 60 units 07/29</t>
  </si>
  <si>
    <t>| AGL218  - 300 units 07/29</t>
  </si>
  <si>
    <t>| AGL218  - 200 units 07/29</t>
  </si>
  <si>
    <t>| AGL218  - 216 units 07/29</t>
  </si>
  <si>
    <t>| AGL218  - 90 units 07/29</t>
  </si>
  <si>
    <t>| AGL218  - 84 units 07/29</t>
  </si>
  <si>
    <t>| AGL258 Deliverr - 120 units 09/17</t>
  </si>
  <si>
    <t>| AGL218  - 396 units 07/29</t>
  </si>
  <si>
    <t>| AGL218  - 80 units 07/29</t>
  </si>
  <si>
    <t>| AGL218  - 96 units 07/29</t>
  </si>
  <si>
    <t>| AGL218  - 120 units 07/29</t>
  </si>
  <si>
    <t>| AGL218  - 636 units 07/29</t>
  </si>
  <si>
    <t>| AGL258 Deliverr - 60 units 09/17</t>
  </si>
  <si>
    <t>| AGL258 Deliverr - 240 units 09/17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</si>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</sst>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11" x14ac:knownFonts="1">
    <font>
      <sz val="11"/>
      <color rgb="FF000000"/>
      <name val="Calibri"/>
    </font>
    <font>
      <sz val="11"/>
      <color theme="1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theme="1"/>
      <name val="Calibri"/>
    </font>
    <font>
      <b/>
      <sz val="11"/>
      <color rgb="FF3F3F3F"/>
      <name val="Calibri"/>
    </font>
    <font>
      <b/>
      <sz val="11"/>
      <color rgb="FFF2F2F2"/>
      <name val="Calibri"/>
    </font>
    <font>
      <sz val="11"/>
      <color rgb="FF202124"/>
      <name val="Roboto"/>
    </font>
    <font>
      <sz val="11"/>
      <color rgb="FF000000"/>
      <name val="Arial"/>
    </font>
    <font>
      <sz val="9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1F3F4"/>
        <bgColor rgb="FFF1F3F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6" fillId="2" borderId="10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 wrapText="1"/>
    </xf>
    <xf numFmtId="44" fontId="6" fillId="2" borderId="10" xfId="0" applyNumberFormat="1" applyFont="1" applyFill="1" applyBorder="1" applyAlignment="1">
      <alignment horizontal="center" vertical="center" wrapText="1"/>
    </xf>
    <xf numFmtId="9" fontId="6" fillId="2" borderId="10" xfId="0" applyNumberFormat="1" applyFont="1" applyFill="1" applyBorder="1" applyAlignment="1">
      <alignment horizontal="center" vertical="center" wrapText="1"/>
    </xf>
    <xf numFmtId="9" fontId="6" fillId="2" borderId="10" xfId="0" applyNumberFormat="1" applyFont="1" applyFill="1" applyBorder="1" applyAlignment="1">
      <alignment horizontal="center" vertical="center"/>
    </xf>
    <xf numFmtId="165" fontId="6" fillId="2" borderId="10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14" fontId="7" fillId="2" borderId="10" xfId="0" applyNumberFormat="1" applyFont="1" applyFill="1" applyBorder="1" applyAlignment="1">
      <alignment horizontal="center" vertical="center" wrapText="1"/>
    </xf>
    <xf numFmtId="2" fontId="6" fillId="2" borderId="10" xfId="0" applyNumberFormat="1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44" fontId="6" fillId="2" borderId="10" xfId="0" applyNumberFormat="1" applyFont="1" applyFill="1" applyBorder="1" applyAlignment="1">
      <alignment horizontal="center" vertical="center"/>
    </xf>
    <xf numFmtId="0" fontId="0" fillId="0" borderId="0" xfId="0" applyFont="1"/>
    <xf numFmtId="164" fontId="1" fillId="2" borderId="12" xfId="0" applyNumberFormat="1" applyFont="1" applyFill="1" applyBorder="1" applyAlignment="1">
      <alignment horizontal="center" vertical="center" wrapText="1"/>
    </xf>
    <xf numFmtId="0" fontId="0" fillId="2" borderId="12" xfId="0" applyFont="1" applyFill="1" applyBorder="1" applyAlignment="1">
      <alignment horizontal="center"/>
    </xf>
    <xf numFmtId="44" fontId="0" fillId="2" borderId="12" xfId="0" applyNumberFormat="1" applyFont="1" applyFill="1" applyBorder="1" applyAlignment="1">
      <alignment horizontal="center"/>
    </xf>
    <xf numFmtId="9" fontId="0" fillId="2" borderId="12" xfId="0" applyNumberFormat="1" applyFont="1" applyFill="1" applyBorder="1" applyAlignment="1">
      <alignment horizontal="center"/>
    </xf>
    <xf numFmtId="165" fontId="0" fillId="2" borderId="12" xfId="0" applyNumberFormat="1" applyFont="1" applyFill="1" applyBorder="1" applyAlignment="1">
      <alignment horizontal="center"/>
    </xf>
    <xf numFmtId="2" fontId="0" fillId="2" borderId="12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2" xfId="0" applyFont="1" applyFill="1" applyBorder="1" applyAlignment="1">
      <alignment horizontal="center"/>
    </xf>
    <xf numFmtId="44" fontId="1" fillId="2" borderId="12" xfId="0" applyNumberFormat="1" applyFont="1" applyFill="1" applyBorder="1"/>
    <xf numFmtId="9" fontId="1" fillId="2" borderId="12" xfId="0" applyNumberFormat="1" applyFont="1" applyFill="1" applyBorder="1" applyAlignment="1">
      <alignment horizontal="center"/>
    </xf>
    <xf numFmtId="44" fontId="1" fillId="2" borderId="12" xfId="0" applyNumberFormat="1" applyFont="1" applyFill="1" applyBorder="1" applyAlignment="1">
      <alignment horizontal="center"/>
    </xf>
    <xf numFmtId="165" fontId="1" fillId="2" borderId="12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1" fillId="0" borderId="0" xfId="0" applyFont="1" applyAlignment="1"/>
    <xf numFmtId="44" fontId="0" fillId="2" borderId="12" xfId="0" applyNumberFormat="1" applyFont="1" applyFill="1" applyBorder="1"/>
    <xf numFmtId="167" fontId="0" fillId="0" borderId="0" xfId="0" applyNumberFormat="1" applyFont="1"/>
    <xf numFmtId="164" fontId="0" fillId="2" borderId="12" xfId="0" applyNumberFormat="1" applyFont="1" applyFill="1" applyBorder="1" applyAlignment="1">
      <alignment horizontal="center"/>
    </xf>
    <xf numFmtId="0" fontId="0" fillId="2" borderId="12" xfId="0" applyFont="1" applyFill="1" applyBorder="1"/>
    <xf numFmtId="0" fontId="0" fillId="3" borderId="12" xfId="0" applyFont="1" applyFill="1" applyBorder="1" applyAlignment="1">
      <alignment horizontal="left"/>
    </xf>
    <xf numFmtId="0" fontId="0" fillId="0" borderId="0" xfId="0" applyFont="1" applyAlignment="1"/>
    <xf numFmtId="164" fontId="1" fillId="0" borderId="0" xfId="0" applyNumberFormat="1" applyFont="1"/>
    <xf numFmtId="0" fontId="8" fillId="4" borderId="12" xfId="0" applyFont="1" applyFill="1" applyBorder="1"/>
    <xf numFmtId="0" fontId="9" fillId="3" borderId="0" xfId="0" applyFont="1" applyFill="1" applyAlignment="1">
      <alignment horizontal="left"/>
    </xf>
    <xf numFmtId="0" fontId="0" fillId="3" borderId="0" xfId="0" applyFont="1" applyFill="1" applyAlignment="1">
      <alignment horizontal="left"/>
    </xf>
    <xf numFmtId="164" fontId="0" fillId="0" borderId="0" xfId="0" applyNumberFormat="1" applyFont="1" applyAlignment="1"/>
    <xf numFmtId="0" fontId="10" fillId="0" borderId="0" xfId="0" applyFont="1"/>
    <xf numFmtId="0" fontId="0" fillId="0" borderId="0" xfId="0"/>
    <xf numFmtId="0" fontId="0" fillId="2" borderId="12" xfId="0" applyFill="1" applyBorder="1" applyAlignment="1">
      <alignment horizontal="center"/>
    </xf>
    <xf numFmtId="44" fontId="0" fillId="2" borderId="12" xfId="0" applyNumberForma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6" fontId="0" fillId="0" borderId="0" xfId="0" applyNumberFormat="1"/>
    <xf numFmtId="44" fontId="0" fillId="0" borderId="0" xfId="0" applyNumberFormat="1"/>
    <xf numFmtId="44" fontId="0" fillId="2" borderId="1" xfId="0" applyNumberFormat="1" applyFont="1" applyFill="1" applyBorder="1" applyAlignment="1">
      <alignment horizontal="center" vertical="center"/>
    </xf>
    <xf numFmtId="0" fontId="4" fillId="0" borderId="2" xfId="0" applyFont="1" applyBorder="1"/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8" xfId="0" applyFont="1" applyFill="1" applyBorder="1" applyAlignment="1">
      <alignment horizontal="left" vertical="center"/>
    </xf>
    <xf numFmtId="0" fontId="4" fillId="0" borderId="9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3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2" fontId="0" fillId="0" borderId="0" xfId="0" applyNumberFormat="1" applyFont="1" applyAlignment="1">
      <alignment horizontal="center" vertical="center" wrapText="1"/>
    </xf>
    <xf numFmtId="0" fontId="4" fillId="0" borderId="5" xfId="0" applyFont="1" applyBorder="1"/>
    <xf numFmtId="0" fontId="0" fillId="0" borderId="0" xfId="0" applyFont="1" applyAlignment="1">
      <alignment horizontal="center" vertical="center" wrapText="1"/>
    </xf>
    <xf numFmtId="0" fontId="4" fillId="0" borderId="6" xfId="0" applyFont="1" applyBorder="1"/>
    <xf numFmtId="0" fontId="4" fillId="0" borderId="7" xfId="0" applyFont="1" applyBorder="1"/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F15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6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Info!B1:BJ5000""),3,FALSE),"""")"),"Antique Iron Kitchen Cabinet Knobs - 1 1/4 Inch Round Drawer Handles - 10 Pack of Kitchen Cabinet Hardware")</f>
        <v>Antique Iron Kitchen Cabinet Knobs - 1 1/4 Inch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Info!B1:BJ5000""),2,FALSE),"""")"),"B07PPWVR2P")</f>
        <v>B07PPWVR2P</v>
      </c>
      <c r="B2" s="3" t="s">
        <v>29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93" customHeight="1" x14ac:dyDescent="0.2">
      <c r="A3" s="68" t="s">
        <v>30</v>
      </c>
      <c r="B3" s="69"/>
      <c r="C3" s="4">
        <f>((AE32+AF32)/0.85)*-1</f>
        <v>10.024859868014707</v>
      </c>
      <c r="D3" s="5">
        <f>SUM(D4:D99702)</f>
        <v>183</v>
      </c>
      <c r="E3" s="5"/>
      <c r="F3" s="6">
        <f t="shared" ref="F3:G3" si="0">SUM(F4:F99702)</f>
        <v>3353.19</v>
      </c>
      <c r="G3" s="6">
        <f t="shared" si="0"/>
        <v>-93.079999999999984</v>
      </c>
      <c r="H3" s="7">
        <f t="shared" ref="H3:H32" si="1">G3/F3*-1</f>
        <v>2.7758641770970323E-2</v>
      </c>
      <c r="I3" s="8">
        <f t="shared" ref="I3:I32" si="2">J3/F3</f>
        <v>0.32149024459562947</v>
      </c>
      <c r="J3" s="6">
        <f>SUM(J4:J99702)</f>
        <v>1078.0178732756187</v>
      </c>
      <c r="K3" s="6">
        <f t="shared" ref="K3:K32" si="3">J3/D3</f>
        <v>5.8908080506864415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2.5 - Nov
2.5 - Dec
2.5 - Jan
2.5 - Feb")</f>
        <v>2.5 - March
2.5 - April
2.5 - May
2.5 - June
2.5 - July
2.5 - Aug
2.5 - Sept
2.5 - Oct
2.5 - Nov
2.5 -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QTY-40")</f>
        <v>Del QTY-40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QTY-240")</f>
        <v>US QTY-240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9</v>
      </c>
      <c r="X3" s="7">
        <f>W3/D3</f>
        <v>4.9180327868852458E-2</v>
      </c>
      <c r="Y3" s="6"/>
      <c r="Z3" s="5"/>
      <c r="AA3" s="5"/>
      <c r="AB3" s="5"/>
      <c r="AC3" s="5"/>
      <c r="AD3" s="6">
        <f>SUM(AD4:AD99702)</f>
        <v>-6.905871596176131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Info!B2:BZ3000""),37,FALSE)),"""")*-1"),-4.2711308878125)</f>
        <v>-4.2711308878125003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32</v>
      </c>
      <c r="C4" s="16">
        <f t="shared" ref="C4:C32" si="4">IFERROR(F4/D4," - ")</f>
        <v>17.306470588235296</v>
      </c>
      <c r="D4" s="17">
        <v>17</v>
      </c>
      <c r="E4" s="17">
        <v>0</v>
      </c>
      <c r="F4" s="18">
        <v>294.21000000000004</v>
      </c>
      <c r="G4" s="18">
        <v>-0.1</v>
      </c>
      <c r="H4" s="19">
        <f t="shared" si="1"/>
        <v>3.3989327351211716E-4</v>
      </c>
      <c r="I4" s="19">
        <f t="shared" si="2"/>
        <v>0.3158465878092484</v>
      </c>
      <c r="J4" s="18">
        <f t="shared" ref="J4:J32" si="5">F4*0.85+G4+AF4*D4+D4*AE4+AG4+AD4</f>
        <v>92.925224599358984</v>
      </c>
      <c r="K4" s="18">
        <f t="shared" si="3"/>
        <v>5.4661896823152345</v>
      </c>
      <c r="L4" s="17">
        <v>54</v>
      </c>
      <c r="M4" s="20">
        <f t="shared" ref="M4:M32" si="6">IFERROR(D4/L4,"-")</f>
        <v>0.31481481481481483</v>
      </c>
      <c r="N4" s="17">
        <v>81</v>
      </c>
      <c r="O4" s="21">
        <f t="shared" ref="O4:P4" si="7">D4/7</f>
        <v>2.4285714285714284</v>
      </c>
      <c r="P4" s="21">
        <f t="shared" si="7"/>
        <v>0</v>
      </c>
      <c r="Q4" s="17">
        <f t="shared" ref="Q4:Q32" si="8">ROUNDDOWN(N4/(O4+P4),0)</f>
        <v>33</v>
      </c>
      <c r="R4" s="17"/>
      <c r="S4" s="22">
        <v>1.0563106796116499</v>
      </c>
      <c r="T4" s="15">
        <v>833</v>
      </c>
      <c r="U4" s="23" t="s">
        <v>33</v>
      </c>
      <c r="V4" s="24" t="s">
        <v>34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2.734375E-2</v>
      </c>
      <c r="AD4" s="26">
        <f t="shared" ref="AD4:AD32" si="12">IFERROR(AB4*AC4*D4*2,0)</f>
        <v>-0.641484375</v>
      </c>
      <c r="AE4" s="26">
        <v>-4.9000000000000004</v>
      </c>
      <c r="AF4" s="26">
        <v>-4.3006935897435898</v>
      </c>
      <c r="AG4" s="26">
        <v>0</v>
      </c>
    </row>
    <row r="5" spans="1:33" ht="15.75" customHeight="1" x14ac:dyDescent="0.2">
      <c r="A5" s="29" t="s">
        <v>36</v>
      </c>
      <c r="B5" s="15" t="s">
        <v>32</v>
      </c>
      <c r="C5" s="16">
        <f t="shared" si="4"/>
        <v>17.346363636363638</v>
      </c>
      <c r="D5" s="30">
        <v>11</v>
      </c>
      <c r="E5" s="30">
        <v>0</v>
      </c>
      <c r="F5" s="31">
        <v>190.81000000000003</v>
      </c>
      <c r="G5" s="31">
        <v>0</v>
      </c>
      <c r="H5" s="32">
        <f t="shared" si="1"/>
        <v>0</v>
      </c>
      <c r="I5" s="32">
        <f t="shared" si="2"/>
        <v>0.31741162107145532</v>
      </c>
      <c r="J5" s="33">
        <f t="shared" si="5"/>
        <v>60.565311416644398</v>
      </c>
      <c r="K5" s="33">
        <f t="shared" si="3"/>
        <v>5.505937401513127</v>
      </c>
      <c r="L5" s="30">
        <v>92</v>
      </c>
      <c r="M5" s="34">
        <f t="shared" si="6"/>
        <v>0.11956521739130435</v>
      </c>
      <c r="N5" s="30">
        <v>62</v>
      </c>
      <c r="O5" s="35">
        <f t="shared" ref="O5:P5" si="13">D5/7</f>
        <v>1.5714285714285714</v>
      </c>
      <c r="P5" s="35">
        <f t="shared" si="13"/>
        <v>0</v>
      </c>
      <c r="Q5" s="30">
        <f t="shared" si="8"/>
        <v>39</v>
      </c>
      <c r="R5" s="30"/>
      <c r="S5" s="36">
        <v>1.0196078431372499</v>
      </c>
      <c r="T5" s="29">
        <v>833</v>
      </c>
      <c r="U5" s="37" t="s">
        <v>33</v>
      </c>
      <c r="V5" s="38" t="s">
        <v>37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2.7375434530706837E-2</v>
      </c>
      <c r="AD5" s="40">
        <f t="shared" si="12"/>
        <v>-0.41555909617612979</v>
      </c>
      <c r="AE5" s="40">
        <v>-4.9000000000000004</v>
      </c>
      <c r="AF5" s="40">
        <v>-4.3006935897435898</v>
      </c>
      <c r="AG5" s="40">
        <v>0</v>
      </c>
    </row>
    <row r="6" spans="1:33" ht="15.75" customHeight="1" x14ac:dyDescent="0.2">
      <c r="A6" s="29" t="s">
        <v>38</v>
      </c>
      <c r="B6" s="15" t="s">
        <v>32</v>
      </c>
      <c r="C6" s="16">
        <f t="shared" si="4"/>
        <v>17.072857142857139</v>
      </c>
      <c r="D6" s="30">
        <v>7</v>
      </c>
      <c r="E6" s="30">
        <v>0</v>
      </c>
      <c r="F6" s="31">
        <v>119.50999999999998</v>
      </c>
      <c r="G6" s="31">
        <v>0</v>
      </c>
      <c r="H6" s="32">
        <f t="shared" si="1"/>
        <v>0</v>
      </c>
      <c r="I6" s="32">
        <f t="shared" si="2"/>
        <v>0.30888213745121612</v>
      </c>
      <c r="J6" s="33">
        <f t="shared" si="5"/>
        <v>36.914504246794834</v>
      </c>
      <c r="K6" s="33">
        <f t="shared" si="3"/>
        <v>5.2735006066849763</v>
      </c>
      <c r="L6" s="30">
        <v>70</v>
      </c>
      <c r="M6" s="34">
        <f t="shared" si="6"/>
        <v>0.1</v>
      </c>
      <c r="N6" s="30">
        <v>55</v>
      </c>
      <c r="O6" s="35">
        <f t="shared" ref="O6:P6" si="14">D6/7</f>
        <v>1</v>
      </c>
      <c r="P6" s="35">
        <f t="shared" si="14"/>
        <v>0</v>
      </c>
      <c r="Q6" s="30">
        <f t="shared" si="8"/>
        <v>55</v>
      </c>
      <c r="R6" s="30"/>
      <c r="S6" s="36">
        <v>1.1178707224334601</v>
      </c>
      <c r="T6" s="29">
        <v>833</v>
      </c>
      <c r="U6" s="37">
        <v>113</v>
      </c>
      <c r="V6" s="38" t="s">
        <v>39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2.734375E-2</v>
      </c>
      <c r="AD6" s="40">
        <f t="shared" si="12"/>
        <v>-0.26414062500000002</v>
      </c>
      <c r="AE6" s="40">
        <v>-4.9000000000000004</v>
      </c>
      <c r="AF6" s="40">
        <v>-4.3006935897435898</v>
      </c>
      <c r="AG6" s="40">
        <v>0</v>
      </c>
    </row>
    <row r="7" spans="1:33" ht="15.75" customHeight="1" x14ac:dyDescent="0.2">
      <c r="A7" s="29" t="s">
        <v>40</v>
      </c>
      <c r="B7" s="29" t="s">
        <v>41</v>
      </c>
      <c r="C7" s="16">
        <f t="shared" si="4"/>
        <v>17.124999999999996</v>
      </c>
      <c r="D7" s="30">
        <v>8</v>
      </c>
      <c r="E7" s="30">
        <v>2</v>
      </c>
      <c r="F7" s="31">
        <v>136.99999999999997</v>
      </c>
      <c r="G7" s="31">
        <v>-0.08</v>
      </c>
      <c r="H7" s="32">
        <f t="shared" si="1"/>
        <v>5.8394160583941622E-4</v>
      </c>
      <c r="I7" s="32">
        <f t="shared" si="2"/>
        <v>0.30994581227774642</v>
      </c>
      <c r="J7" s="33">
        <f t="shared" si="5"/>
        <v>42.462576282051252</v>
      </c>
      <c r="K7" s="33">
        <f t="shared" si="3"/>
        <v>5.3078220352564065</v>
      </c>
      <c r="L7" s="30">
        <v>79</v>
      </c>
      <c r="M7" s="34">
        <f t="shared" si="6"/>
        <v>0.10126582278481013</v>
      </c>
      <c r="N7" s="30">
        <v>47</v>
      </c>
      <c r="O7" s="35">
        <f t="shared" ref="O7:P7" si="15">D7/7</f>
        <v>1.1428571428571428</v>
      </c>
      <c r="P7" s="35">
        <f t="shared" si="15"/>
        <v>0.2857142857142857</v>
      </c>
      <c r="Q7" s="30">
        <f t="shared" si="8"/>
        <v>32</v>
      </c>
      <c r="R7" s="30"/>
      <c r="S7" s="36">
        <v>1.2104208416833599</v>
      </c>
      <c r="T7" s="29">
        <v>833</v>
      </c>
      <c r="U7" s="37">
        <v>113</v>
      </c>
      <c r="V7" s="38" t="s">
        <v>42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2.734375E-2</v>
      </c>
      <c r="AD7" s="40">
        <f t="shared" si="12"/>
        <v>-0.301875</v>
      </c>
      <c r="AE7" s="40">
        <v>-4.9000000000000004</v>
      </c>
      <c r="AF7" s="40">
        <v>-4.3006935897435898</v>
      </c>
      <c r="AG7" s="40">
        <v>0</v>
      </c>
    </row>
    <row r="8" spans="1:33" ht="15.75" customHeight="1" x14ac:dyDescent="0.2">
      <c r="A8" s="29" t="s">
        <v>43</v>
      </c>
      <c r="B8" s="29" t="s">
        <v>44</v>
      </c>
      <c r="C8" s="16">
        <f t="shared" si="4"/>
        <v>17.847142857142853</v>
      </c>
      <c r="D8" s="30">
        <v>7</v>
      </c>
      <c r="E8" s="30">
        <v>0</v>
      </c>
      <c r="F8" s="31">
        <v>124.92999999999998</v>
      </c>
      <c r="G8" s="31">
        <v>-0.22</v>
      </c>
      <c r="H8" s="32">
        <f t="shared" si="1"/>
        <v>1.7609861522452576E-3</v>
      </c>
      <c r="I8" s="32">
        <f t="shared" si="2"/>
        <v>0.33063603117745932</v>
      </c>
      <c r="J8" s="33">
        <f t="shared" si="5"/>
        <v>41.306359374999985</v>
      </c>
      <c r="K8" s="33">
        <f t="shared" si="3"/>
        <v>5.9009084821428548</v>
      </c>
      <c r="L8" s="30">
        <v>80</v>
      </c>
      <c r="M8" s="34">
        <f t="shared" si="6"/>
        <v>8.7499999999999994E-2</v>
      </c>
      <c r="N8" s="30">
        <v>41</v>
      </c>
      <c r="O8" s="35">
        <f t="shared" ref="O8:P8" si="16">D8/7</f>
        <v>1</v>
      </c>
      <c r="P8" s="35">
        <f t="shared" si="16"/>
        <v>0</v>
      </c>
      <c r="Q8" s="30">
        <f t="shared" si="8"/>
        <v>41</v>
      </c>
      <c r="R8" s="30"/>
      <c r="S8" s="36">
        <v>1.2538631346578299</v>
      </c>
      <c r="T8" s="29">
        <v>833</v>
      </c>
      <c r="U8" s="37">
        <v>113</v>
      </c>
      <c r="V8" s="38" t="s">
        <v>45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2.734375E-2</v>
      </c>
      <c r="AD8" s="40">
        <f t="shared" si="12"/>
        <v>-0.26414062500000002</v>
      </c>
      <c r="AE8" s="40">
        <v>-4.9000000000000004</v>
      </c>
      <c r="AF8" s="40">
        <v>-4.3</v>
      </c>
      <c r="AG8" s="40">
        <v>0</v>
      </c>
    </row>
    <row r="9" spans="1:33" ht="15.75" customHeight="1" x14ac:dyDescent="0.2">
      <c r="A9" s="29" t="s">
        <v>46</v>
      </c>
      <c r="B9" s="29" t="s">
        <v>47</v>
      </c>
      <c r="C9" s="16">
        <f t="shared" si="4"/>
        <v>18.989999999999998</v>
      </c>
      <c r="D9" s="30">
        <v>8</v>
      </c>
      <c r="E9" s="30">
        <v>0</v>
      </c>
      <c r="F9" s="31">
        <v>151.91999999999999</v>
      </c>
      <c r="G9" s="31">
        <v>-0.22000000000000003</v>
      </c>
      <c r="H9" s="32">
        <f t="shared" si="1"/>
        <v>1.4481305950500266E-3</v>
      </c>
      <c r="I9" s="32">
        <f t="shared" si="2"/>
        <v>0.35958710978112618</v>
      </c>
      <c r="J9" s="33">
        <f t="shared" si="5"/>
        <v>54.628473717948687</v>
      </c>
      <c r="K9" s="33">
        <f t="shared" si="3"/>
        <v>6.8285592147435858</v>
      </c>
      <c r="L9" s="30">
        <v>78</v>
      </c>
      <c r="M9" s="34">
        <f t="shared" si="6"/>
        <v>0.10256410256410256</v>
      </c>
      <c r="N9" s="30">
        <v>32</v>
      </c>
      <c r="O9" s="35">
        <f t="shared" ref="O9:P9" si="17">D9/7</f>
        <v>1.1428571428571428</v>
      </c>
      <c r="P9" s="35">
        <f t="shared" si="17"/>
        <v>0</v>
      </c>
      <c r="Q9" s="30">
        <f t="shared" si="8"/>
        <v>28</v>
      </c>
      <c r="R9" s="30"/>
      <c r="S9" s="36">
        <v>1.29323308270676</v>
      </c>
      <c r="T9" s="29">
        <v>5120</v>
      </c>
      <c r="U9" s="37">
        <v>1200</v>
      </c>
      <c r="V9" s="38" t="s">
        <v>48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2.734375E-2</v>
      </c>
      <c r="AD9" s="40">
        <f t="shared" si="12"/>
        <v>-0.301875</v>
      </c>
      <c r="AE9" s="40">
        <v>-4.9000000000000004</v>
      </c>
      <c r="AF9" s="40">
        <v>-4.3477064102564098</v>
      </c>
      <c r="AG9" s="40">
        <v>0</v>
      </c>
    </row>
    <row r="10" spans="1:33" ht="15.75" customHeight="1" x14ac:dyDescent="0.2">
      <c r="A10" s="29" t="s">
        <v>49</v>
      </c>
      <c r="B10" s="29" t="s">
        <v>50</v>
      </c>
      <c r="C10" s="16">
        <f t="shared" si="4"/>
        <v>20.70428571428571</v>
      </c>
      <c r="D10" s="30">
        <v>7</v>
      </c>
      <c r="E10" s="30">
        <v>0</v>
      </c>
      <c r="F10" s="31">
        <v>144.92999999999998</v>
      </c>
      <c r="G10" s="31">
        <v>-0.2</v>
      </c>
      <c r="H10" s="32">
        <f t="shared" si="1"/>
        <v>1.3799765403988136E-3</v>
      </c>
      <c r="I10" s="32">
        <f t="shared" si="2"/>
        <v>0.40014085767753471</v>
      </c>
      <c r="J10" s="33">
        <f t="shared" si="5"/>
        <v>57.992414503205097</v>
      </c>
      <c r="K10" s="33">
        <f t="shared" si="3"/>
        <v>8.2846306433150136</v>
      </c>
      <c r="L10" s="30">
        <v>62</v>
      </c>
      <c r="M10" s="34">
        <f t="shared" si="6"/>
        <v>0.11290322580645161</v>
      </c>
      <c r="N10" s="30">
        <v>27</v>
      </c>
      <c r="O10" s="35">
        <f t="shared" ref="O10:P10" si="18">D10/7</f>
        <v>1</v>
      </c>
      <c r="P10" s="35">
        <f t="shared" si="18"/>
        <v>0</v>
      </c>
      <c r="Q10" s="30">
        <f t="shared" si="8"/>
        <v>27</v>
      </c>
      <c r="R10" s="30"/>
      <c r="S10" s="36">
        <v>1.30337078651685</v>
      </c>
      <c r="T10" s="29">
        <v>2240</v>
      </c>
      <c r="U10" s="37">
        <v>1200</v>
      </c>
      <c r="V10" s="38" t="s">
        <v>51</v>
      </c>
      <c r="W10" s="29">
        <v>0</v>
      </c>
      <c r="X10" s="39">
        <f t="shared" si="9"/>
        <v>0</v>
      </c>
      <c r="Y10" s="40">
        <f t="shared" si="10"/>
        <v>0.1</v>
      </c>
      <c r="Z10" s="29">
        <v>2</v>
      </c>
      <c r="AA10" s="29" t="s">
        <v>35</v>
      </c>
      <c r="AB10" s="41">
        <f t="shared" si="11"/>
        <v>-0.69</v>
      </c>
      <c r="AC10" s="42">
        <v>2.734375E-2</v>
      </c>
      <c r="AD10" s="40">
        <f t="shared" si="12"/>
        <v>-0.26414062500000002</v>
      </c>
      <c r="AE10" s="40">
        <v>-4.9000000000000004</v>
      </c>
      <c r="AF10" s="40">
        <v>-4.3477064102564098</v>
      </c>
      <c r="AG10" s="40">
        <v>0</v>
      </c>
    </row>
    <row r="11" spans="1:33" ht="15.75" customHeight="1" x14ac:dyDescent="0.2">
      <c r="A11" s="29" t="s">
        <v>52</v>
      </c>
      <c r="B11" s="15" t="s">
        <v>53</v>
      </c>
      <c r="C11" s="16">
        <f t="shared" si="4"/>
        <v>21.044285714285714</v>
      </c>
      <c r="D11" s="30">
        <v>7</v>
      </c>
      <c r="E11" s="30">
        <v>0</v>
      </c>
      <c r="F11" s="31">
        <v>147.31</v>
      </c>
      <c r="G11" s="31">
        <v>0</v>
      </c>
      <c r="H11" s="32">
        <f t="shared" si="1"/>
        <v>0</v>
      </c>
      <c r="I11" s="32">
        <f t="shared" si="2"/>
        <v>0.40876664519180722</v>
      </c>
      <c r="J11" s="33">
        <f t="shared" si="5"/>
        <v>60.215414503205125</v>
      </c>
      <c r="K11" s="33">
        <f t="shared" si="3"/>
        <v>8.6022020718864471</v>
      </c>
      <c r="L11" s="30">
        <v>47</v>
      </c>
      <c r="M11" s="34">
        <f t="shared" si="6"/>
        <v>0.14893617021276595</v>
      </c>
      <c r="N11" s="30">
        <v>19</v>
      </c>
      <c r="O11" s="35">
        <f t="shared" ref="O11:P11" si="19">D11/7</f>
        <v>1</v>
      </c>
      <c r="P11" s="35">
        <f t="shared" si="19"/>
        <v>0</v>
      </c>
      <c r="Q11" s="30">
        <f t="shared" si="8"/>
        <v>19</v>
      </c>
      <c r="R11" s="30"/>
      <c r="S11" s="36">
        <v>1.3619631901840401</v>
      </c>
      <c r="T11" s="29">
        <v>1160</v>
      </c>
      <c r="U11" s="37">
        <v>320</v>
      </c>
      <c r="V11" s="38" t="s">
        <v>54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2.734375E-2</v>
      </c>
      <c r="AD11" s="40">
        <f t="shared" si="12"/>
        <v>-0.26414062500000002</v>
      </c>
      <c r="AE11" s="40">
        <v>-4.9000000000000004</v>
      </c>
      <c r="AF11" s="40">
        <v>-4.3477064102564098</v>
      </c>
      <c r="AG11" s="40">
        <v>0</v>
      </c>
    </row>
    <row r="12" spans="1:33" ht="15.75" customHeight="1" x14ac:dyDescent="0.2">
      <c r="A12" s="29" t="s">
        <v>55</v>
      </c>
      <c r="B12" s="29" t="s">
        <v>56</v>
      </c>
      <c r="C12" s="16">
        <f t="shared" si="4"/>
        <v>20.990000000000002</v>
      </c>
      <c r="D12" s="30">
        <v>14</v>
      </c>
      <c r="E12" s="30">
        <v>0</v>
      </c>
      <c r="F12" s="31">
        <v>293.86</v>
      </c>
      <c r="G12" s="31">
        <v>-0.24</v>
      </c>
      <c r="H12" s="32">
        <f t="shared" si="1"/>
        <v>8.1671544272782952E-4</v>
      </c>
      <c r="I12" s="32">
        <f t="shared" si="2"/>
        <v>0.40680878311580426</v>
      </c>
      <c r="J12" s="33">
        <f t="shared" si="5"/>
        <v>119.54482900641025</v>
      </c>
      <c r="K12" s="33">
        <f t="shared" si="3"/>
        <v>8.5389163576007316</v>
      </c>
      <c r="L12" s="30">
        <v>40</v>
      </c>
      <c r="M12" s="34">
        <f t="shared" si="6"/>
        <v>0.35</v>
      </c>
      <c r="N12" s="30">
        <v>12</v>
      </c>
      <c r="O12" s="35">
        <f t="shared" ref="O12:P12" si="20">D12/7</f>
        <v>2</v>
      </c>
      <c r="P12" s="35">
        <f t="shared" si="20"/>
        <v>0</v>
      </c>
      <c r="Q12" s="30">
        <f t="shared" si="8"/>
        <v>6</v>
      </c>
      <c r="R12" s="30"/>
      <c r="S12" s="36">
        <v>1.4829931972789101</v>
      </c>
      <c r="T12" s="29">
        <v>480</v>
      </c>
      <c r="U12" s="37">
        <v>320</v>
      </c>
      <c r="V12" s="38" t="s">
        <v>57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2.734375E-2</v>
      </c>
      <c r="AD12" s="40">
        <f t="shared" si="12"/>
        <v>-0.52828125000000004</v>
      </c>
      <c r="AE12" s="40">
        <v>-4.9000000000000004</v>
      </c>
      <c r="AF12" s="40">
        <v>-4.3477064102564098</v>
      </c>
      <c r="AG12" s="40">
        <v>0</v>
      </c>
    </row>
    <row r="13" spans="1:33" ht="15.75" customHeight="1" x14ac:dyDescent="0.2">
      <c r="A13" s="29" t="s">
        <v>58</v>
      </c>
      <c r="B13" s="29" t="s">
        <v>59</v>
      </c>
      <c r="C13" s="16">
        <f t="shared" si="4"/>
        <v>21.58</v>
      </c>
      <c r="D13" s="30">
        <v>6</v>
      </c>
      <c r="E13" s="30">
        <v>0</v>
      </c>
      <c r="F13" s="33">
        <v>129.47999999999999</v>
      </c>
      <c r="G13" s="31">
        <v>-0.05</v>
      </c>
      <c r="H13" s="32">
        <f t="shared" si="1"/>
        <v>3.8616002471424164E-4</v>
      </c>
      <c r="I13" s="32">
        <f t="shared" si="2"/>
        <v>0.41818731657398833</v>
      </c>
      <c r="J13" s="33">
        <f t="shared" si="5"/>
        <v>54.146893750000004</v>
      </c>
      <c r="K13" s="33">
        <f t="shared" si="3"/>
        <v>9.0244822916666667</v>
      </c>
      <c r="L13" s="30">
        <v>21</v>
      </c>
      <c r="M13" s="34">
        <f t="shared" si="6"/>
        <v>0.2857142857142857</v>
      </c>
      <c r="N13" s="30">
        <v>0</v>
      </c>
      <c r="O13" s="35">
        <f t="shared" ref="O13:P13" si="21">D13/7</f>
        <v>0.8571428571428571</v>
      </c>
      <c r="P13" s="35">
        <f t="shared" si="21"/>
        <v>0</v>
      </c>
      <c r="Q13" s="30">
        <f t="shared" si="8"/>
        <v>0</v>
      </c>
      <c r="R13" s="30"/>
      <c r="S13" s="36">
        <v>1.7080291970802901</v>
      </c>
      <c r="T13" s="29">
        <v>480</v>
      </c>
      <c r="U13" s="37">
        <v>320</v>
      </c>
      <c r="V13" s="38" t="s">
        <v>60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2.734375E-2</v>
      </c>
      <c r="AD13" s="40">
        <f t="shared" si="12"/>
        <v>-0.22640625</v>
      </c>
      <c r="AE13" s="40">
        <v>-4.9000000000000004</v>
      </c>
      <c r="AF13" s="40">
        <v>-4.3724499999999997</v>
      </c>
      <c r="AG13" s="40">
        <v>0</v>
      </c>
    </row>
    <row r="14" spans="1:33" ht="15.75" customHeight="1" x14ac:dyDescent="0.2">
      <c r="A14" s="29" t="s">
        <v>61</v>
      </c>
      <c r="B14" s="29"/>
      <c r="C14" s="16">
        <f t="shared" si="4"/>
        <v>23.99</v>
      </c>
      <c r="D14" s="30">
        <v>3</v>
      </c>
      <c r="E14" s="30">
        <v>0</v>
      </c>
      <c r="F14" s="33">
        <v>71.97</v>
      </c>
      <c r="G14" s="31">
        <v>0</v>
      </c>
      <c r="H14" s="32">
        <f t="shared" si="1"/>
        <v>0</v>
      </c>
      <c r="I14" s="32">
        <f t="shared" si="2"/>
        <v>0.46191394852021667</v>
      </c>
      <c r="J14" s="33">
        <f t="shared" si="5"/>
        <v>33.243946874999992</v>
      </c>
      <c r="K14" s="33">
        <f t="shared" si="3"/>
        <v>11.081315624999997</v>
      </c>
      <c r="L14" s="30">
        <v>20</v>
      </c>
      <c r="M14" s="34">
        <f t="shared" si="6"/>
        <v>0.15</v>
      </c>
      <c r="N14" s="30">
        <v>0</v>
      </c>
      <c r="O14" s="35">
        <f t="shared" ref="O14:P14" si="22">D14/7</f>
        <v>0.42857142857142855</v>
      </c>
      <c r="P14" s="35">
        <f t="shared" si="22"/>
        <v>0</v>
      </c>
      <c r="Q14" s="30">
        <f t="shared" si="8"/>
        <v>0</v>
      </c>
      <c r="R14" s="30"/>
      <c r="S14" s="36">
        <v>2.02690582959641</v>
      </c>
      <c r="T14" s="29">
        <v>480</v>
      </c>
      <c r="U14" s="37">
        <v>320</v>
      </c>
      <c r="V14" s="38" t="s">
        <v>60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2.734375E-2</v>
      </c>
      <c r="AD14" s="40">
        <f t="shared" si="12"/>
        <v>-0.113203125</v>
      </c>
      <c r="AE14" s="40">
        <v>-4.9000000000000004</v>
      </c>
      <c r="AF14" s="40">
        <v>-4.3724499999999997</v>
      </c>
      <c r="AG14" s="40">
        <v>0</v>
      </c>
    </row>
    <row r="15" spans="1:33" ht="15.75" customHeight="1" x14ac:dyDescent="0.2">
      <c r="A15" s="29" t="s">
        <v>62</v>
      </c>
      <c r="B15" s="29"/>
      <c r="C15" s="16">
        <f t="shared" si="4"/>
        <v>24.17</v>
      </c>
      <c r="D15" s="30">
        <v>1</v>
      </c>
      <c r="E15" s="30">
        <v>0</v>
      </c>
      <c r="F15" s="33">
        <v>24.17</v>
      </c>
      <c r="G15" s="31">
        <v>0</v>
      </c>
      <c r="H15" s="32">
        <f t="shared" si="1"/>
        <v>0</v>
      </c>
      <c r="I15" s="32">
        <f t="shared" si="2"/>
        <v>0.46480412184526265</v>
      </c>
      <c r="J15" s="33">
        <f t="shared" si="5"/>
        <v>11.234315624999999</v>
      </c>
      <c r="K15" s="33">
        <f t="shared" si="3"/>
        <v>11.234315624999999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0.14285714285714285</v>
      </c>
      <c r="P15" s="35">
        <f t="shared" si="23"/>
        <v>0</v>
      </c>
      <c r="Q15" s="30">
        <f t="shared" si="8"/>
        <v>0</v>
      </c>
      <c r="R15" s="30"/>
      <c r="S15" s="36">
        <v>2.1052631578947301</v>
      </c>
      <c r="T15" s="29">
        <v>480</v>
      </c>
      <c r="U15" s="37">
        <v>320</v>
      </c>
      <c r="V15" s="38" t="s">
        <v>60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2.734375E-2</v>
      </c>
      <c r="AD15" s="40">
        <f t="shared" si="12"/>
        <v>-3.7734375000000001E-2</v>
      </c>
      <c r="AE15" s="40">
        <v>-4.9000000000000004</v>
      </c>
      <c r="AF15" s="40">
        <v>-4.3724499999999997</v>
      </c>
      <c r="AG15" s="40">
        <v>0</v>
      </c>
    </row>
    <row r="16" spans="1:33" ht="15.75" customHeight="1" x14ac:dyDescent="0.2">
      <c r="A16" s="29" t="s">
        <v>63</v>
      </c>
      <c r="B16" s="29" t="s">
        <v>64</v>
      </c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480</v>
      </c>
      <c r="U16" s="37">
        <v>320</v>
      </c>
      <c r="V16" s="38" t="s">
        <v>65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2.734375E-2</v>
      </c>
      <c r="AD16" s="40">
        <f t="shared" si="12"/>
        <v>0</v>
      </c>
      <c r="AE16" s="40">
        <v>-4.9000000000000004</v>
      </c>
      <c r="AF16" s="40">
        <v>-4.3724499999999997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17.989999999999998</v>
      </c>
      <c r="D17" s="30">
        <v>1</v>
      </c>
      <c r="E17" s="30">
        <v>0</v>
      </c>
      <c r="F17" s="33">
        <v>17.989999999999998</v>
      </c>
      <c r="G17" s="31">
        <v>0</v>
      </c>
      <c r="H17" s="32">
        <f t="shared" si="1"/>
        <v>0</v>
      </c>
      <c r="I17" s="32">
        <f t="shared" si="2"/>
        <v>0.33248002362423562</v>
      </c>
      <c r="J17" s="33">
        <f t="shared" si="5"/>
        <v>5.9813156249999979</v>
      </c>
      <c r="K17" s="33">
        <f t="shared" si="3"/>
        <v>5.9813156249999979</v>
      </c>
      <c r="L17" s="30">
        <v>1</v>
      </c>
      <c r="M17" s="34">
        <f t="shared" si="6"/>
        <v>1</v>
      </c>
      <c r="N17" s="30">
        <v>0</v>
      </c>
      <c r="O17" s="35">
        <f t="shared" ref="O17:P17" si="25">D17/7</f>
        <v>0.14285714285714285</v>
      </c>
      <c r="P17" s="35">
        <f t="shared" si="25"/>
        <v>0</v>
      </c>
      <c r="Q17" s="30">
        <f t="shared" si="8"/>
        <v>0</v>
      </c>
      <c r="R17" s="30"/>
      <c r="S17" s="36">
        <v>2.2331288343558202</v>
      </c>
      <c r="T17" s="29">
        <v>480</v>
      </c>
      <c r="U17" s="37">
        <v>320</v>
      </c>
      <c r="V17" s="38" t="s">
        <v>67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2.734375E-2</v>
      </c>
      <c r="AD17" s="40">
        <f t="shared" si="12"/>
        <v>-3.7734375000000001E-2</v>
      </c>
      <c r="AE17" s="40">
        <v>-4.9000000000000004</v>
      </c>
      <c r="AF17" s="40">
        <v>-4.3724499999999997</v>
      </c>
      <c r="AG17" s="40">
        <v>0</v>
      </c>
    </row>
    <row r="18" spans="1:33" ht="15.75" customHeight="1" x14ac:dyDescent="0.2">
      <c r="A18" s="29" t="s">
        <v>68</v>
      </c>
      <c r="B18" s="29" t="s">
        <v>69</v>
      </c>
      <c r="C18" s="16">
        <f t="shared" si="4"/>
        <v>18.965</v>
      </c>
      <c r="D18" s="30">
        <v>2</v>
      </c>
      <c r="E18" s="30">
        <v>0</v>
      </c>
      <c r="F18" s="33">
        <v>37.93</v>
      </c>
      <c r="G18" s="31">
        <v>-0.08</v>
      </c>
      <c r="H18" s="32">
        <f t="shared" si="1"/>
        <v>2.1091484313208544E-3</v>
      </c>
      <c r="I18" s="32">
        <f t="shared" si="2"/>
        <v>0.35697683232269961</v>
      </c>
      <c r="J18" s="33">
        <f t="shared" si="5"/>
        <v>13.540131249999996</v>
      </c>
      <c r="K18" s="33">
        <f t="shared" si="3"/>
        <v>6.7700656249999982</v>
      </c>
      <c r="L18" s="30">
        <v>4</v>
      </c>
      <c r="M18" s="34">
        <f t="shared" si="6"/>
        <v>0.5</v>
      </c>
      <c r="N18" s="30">
        <v>118</v>
      </c>
      <c r="O18" s="35">
        <f t="shared" ref="O18:P18" si="26">D18/7</f>
        <v>0.2857142857142857</v>
      </c>
      <c r="P18" s="35">
        <f t="shared" si="26"/>
        <v>0</v>
      </c>
      <c r="Q18" s="30">
        <f t="shared" si="8"/>
        <v>413</v>
      </c>
      <c r="R18" s="30"/>
      <c r="S18" s="36">
        <v>1.1968503937007799</v>
      </c>
      <c r="T18" s="29">
        <v>120</v>
      </c>
      <c r="U18" s="37">
        <v>40</v>
      </c>
      <c r="V18" s="38" t="s">
        <v>70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2.734375E-2</v>
      </c>
      <c r="AD18" s="40">
        <f t="shared" si="12"/>
        <v>-7.5468750000000001E-2</v>
      </c>
      <c r="AE18" s="40">
        <v>-4.9000000000000004</v>
      </c>
      <c r="AF18" s="40">
        <v>-4.3724499999999997</v>
      </c>
      <c r="AG18" s="40">
        <v>0</v>
      </c>
    </row>
    <row r="19" spans="1:33" ht="15.75" customHeight="1" x14ac:dyDescent="0.2">
      <c r="A19" s="29" t="s">
        <v>71</v>
      </c>
      <c r="B19" s="29" t="s">
        <v>72</v>
      </c>
      <c r="C19" s="16">
        <f t="shared" si="4"/>
        <v>15.989999999999998</v>
      </c>
      <c r="D19" s="30">
        <v>2</v>
      </c>
      <c r="E19" s="30">
        <v>0</v>
      </c>
      <c r="F19" s="33">
        <v>31.979999999999997</v>
      </c>
      <c r="G19" s="31">
        <v>-0.2</v>
      </c>
      <c r="H19" s="32">
        <f t="shared" si="1"/>
        <v>6.253908692933084E-3</v>
      </c>
      <c r="I19" s="32">
        <f t="shared" si="2"/>
        <v>0.26149566135084412</v>
      </c>
      <c r="J19" s="33">
        <f t="shared" si="5"/>
        <v>8.3626312499999944</v>
      </c>
      <c r="K19" s="33">
        <f t="shared" si="3"/>
        <v>4.1813156249999972</v>
      </c>
      <c r="L19" s="30">
        <v>19</v>
      </c>
      <c r="M19" s="34">
        <f t="shared" si="6"/>
        <v>0.10526315789473684</v>
      </c>
      <c r="N19" s="30">
        <v>116</v>
      </c>
      <c r="O19" s="35">
        <f t="shared" ref="O19:P19" si="27">D19/7</f>
        <v>0.2857142857142857</v>
      </c>
      <c r="P19" s="35">
        <f t="shared" si="27"/>
        <v>0</v>
      </c>
      <c r="Q19" s="30">
        <f t="shared" si="8"/>
        <v>406</v>
      </c>
      <c r="R19" s="30"/>
      <c r="S19" s="36">
        <v>1.20338983050847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2.734375E-2</v>
      </c>
      <c r="AD19" s="40">
        <f t="shared" si="12"/>
        <v>-7.5468750000000001E-2</v>
      </c>
      <c r="AE19" s="40">
        <v>-4.9000000000000004</v>
      </c>
      <c r="AF19" s="40">
        <v>-4.3724499999999997</v>
      </c>
      <c r="AG19" s="40">
        <v>0</v>
      </c>
    </row>
    <row r="20" spans="1:33" ht="15.75" customHeight="1" x14ac:dyDescent="0.2">
      <c r="A20" s="29" t="s">
        <v>73</v>
      </c>
      <c r="B20" s="29" t="s">
        <v>74</v>
      </c>
      <c r="C20" s="16">
        <f t="shared" si="4"/>
        <v>14.997</v>
      </c>
      <c r="D20" s="30">
        <v>10</v>
      </c>
      <c r="E20" s="30">
        <v>0</v>
      </c>
      <c r="F20" s="33">
        <v>149.97</v>
      </c>
      <c r="G20" s="31">
        <v>-24.47</v>
      </c>
      <c r="H20" s="32">
        <f t="shared" si="1"/>
        <v>0.16316596652663864</v>
      </c>
      <c r="I20" s="32">
        <f t="shared" si="2"/>
        <v>6.603091451623655E-2</v>
      </c>
      <c r="J20" s="33">
        <f t="shared" si="5"/>
        <v>9.9026562499999944</v>
      </c>
      <c r="K20" s="33">
        <f t="shared" si="3"/>
        <v>0.99026562499999948</v>
      </c>
      <c r="L20" s="30">
        <v>34</v>
      </c>
      <c r="M20" s="34">
        <f t="shared" si="6"/>
        <v>0.29411764705882354</v>
      </c>
      <c r="N20" s="30">
        <v>98</v>
      </c>
      <c r="O20" s="35">
        <f t="shared" ref="O20:P20" si="28">D20/7</f>
        <v>1.4285714285714286</v>
      </c>
      <c r="P20" s="35">
        <f t="shared" si="28"/>
        <v>0</v>
      </c>
      <c r="Q20" s="30">
        <f t="shared" si="8"/>
        <v>68</v>
      </c>
      <c r="R20" s="30"/>
      <c r="S20" s="36">
        <v>1.4153846153846099</v>
      </c>
      <c r="T20" s="29">
        <v>0</v>
      </c>
      <c r="U20" s="37" t="s">
        <v>33</v>
      </c>
      <c r="V20" s="38" t="s">
        <v>33</v>
      </c>
      <c r="W20" s="29">
        <v>6</v>
      </c>
      <c r="X20" s="39">
        <f t="shared" si="9"/>
        <v>0.6</v>
      </c>
      <c r="Y20" s="40">
        <f t="shared" si="10"/>
        <v>4.0783333333333331</v>
      </c>
      <c r="Z20" s="29">
        <v>0</v>
      </c>
      <c r="AA20" s="29" t="s">
        <v>35</v>
      </c>
      <c r="AB20" s="41">
        <f t="shared" si="11"/>
        <v>-0.69</v>
      </c>
      <c r="AC20" s="42">
        <v>2.734375E-2</v>
      </c>
      <c r="AD20" s="40">
        <f t="shared" si="12"/>
        <v>-0.37734374999999998</v>
      </c>
      <c r="AE20" s="40">
        <v>-4.9000000000000004</v>
      </c>
      <c r="AF20" s="40">
        <v>-4.3724499999999997</v>
      </c>
      <c r="AG20" s="40">
        <v>0</v>
      </c>
    </row>
    <row r="21" spans="1:33" ht="15.75" customHeight="1" x14ac:dyDescent="0.2">
      <c r="A21" s="29" t="s">
        <v>75</v>
      </c>
      <c r="B21" s="29" t="s">
        <v>76</v>
      </c>
      <c r="C21" s="16">
        <f t="shared" si="4"/>
        <v>17.239999999999998</v>
      </c>
      <c r="D21" s="30">
        <v>4</v>
      </c>
      <c r="E21" s="30">
        <v>0</v>
      </c>
      <c r="F21" s="33">
        <v>68.959999999999994</v>
      </c>
      <c r="G21" s="31">
        <v>-32.619999999999997</v>
      </c>
      <c r="H21" s="32">
        <f t="shared" si="1"/>
        <v>0.4730278422273782</v>
      </c>
      <c r="I21" s="32">
        <f t="shared" si="2"/>
        <v>-0.16306173868909521</v>
      </c>
      <c r="J21" s="33">
        <f t="shared" si="5"/>
        <v>-11.244737500000005</v>
      </c>
      <c r="K21" s="33">
        <f t="shared" si="3"/>
        <v>-2.8111843750000012</v>
      </c>
      <c r="L21" s="30">
        <v>12</v>
      </c>
      <c r="M21" s="34">
        <f t="shared" si="6"/>
        <v>0.33333333333333331</v>
      </c>
      <c r="N21" s="30">
        <v>103</v>
      </c>
      <c r="O21" s="35">
        <f t="shared" ref="O21:P21" si="29">D21/7</f>
        <v>0.5714285714285714</v>
      </c>
      <c r="P21" s="35">
        <f t="shared" si="29"/>
        <v>0</v>
      </c>
      <c r="Q21" s="30">
        <f t="shared" si="8"/>
        <v>180</v>
      </c>
      <c r="R21" s="30"/>
      <c r="S21" s="36">
        <v>1.31937172774869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10.873333333333333</v>
      </c>
      <c r="Z21" s="29">
        <v>3</v>
      </c>
      <c r="AA21" s="29" t="s">
        <v>35</v>
      </c>
      <c r="AB21" s="41">
        <f t="shared" si="11"/>
        <v>-0.69</v>
      </c>
      <c r="AC21" s="42">
        <v>2.734375E-2</v>
      </c>
      <c r="AD21" s="40">
        <f t="shared" si="12"/>
        <v>-0.1509375</v>
      </c>
      <c r="AE21" s="40">
        <v>-4.9000000000000004</v>
      </c>
      <c r="AF21" s="40">
        <v>-4.3724499999999997</v>
      </c>
      <c r="AG21" s="40">
        <v>0</v>
      </c>
    </row>
    <row r="22" spans="1:33" ht="15.75" customHeight="1" x14ac:dyDescent="0.2">
      <c r="A22" s="29" t="s">
        <v>77</v>
      </c>
      <c r="B22" s="29" t="s">
        <v>50</v>
      </c>
      <c r="C22" s="16">
        <f t="shared" si="4"/>
        <v>16.714285714285715</v>
      </c>
      <c r="D22" s="30">
        <v>7</v>
      </c>
      <c r="E22" s="30">
        <v>0</v>
      </c>
      <c r="F22" s="31">
        <v>117</v>
      </c>
      <c r="G22" s="31">
        <v>-9.5100000000000016</v>
      </c>
      <c r="H22" s="32">
        <f t="shared" si="1"/>
        <v>8.1282051282051293E-2</v>
      </c>
      <c r="I22" s="32">
        <f t="shared" si="2"/>
        <v>0.21169837072649569</v>
      </c>
      <c r="J22" s="33">
        <f t="shared" si="5"/>
        <v>24.768709374999997</v>
      </c>
      <c r="K22" s="33">
        <f t="shared" si="3"/>
        <v>3.5383870535714279</v>
      </c>
      <c r="L22" s="30">
        <v>36</v>
      </c>
      <c r="M22" s="34">
        <f t="shared" si="6"/>
        <v>0.19444444444444445</v>
      </c>
      <c r="N22" s="30">
        <v>94</v>
      </c>
      <c r="O22" s="35">
        <f t="shared" ref="O22:P22" si="30">D22/7</f>
        <v>1</v>
      </c>
      <c r="P22" s="35">
        <f t="shared" si="30"/>
        <v>0</v>
      </c>
      <c r="Q22" s="30">
        <f t="shared" si="8"/>
        <v>94</v>
      </c>
      <c r="R22" s="30"/>
      <c r="S22" s="36">
        <v>0.93286219081272004</v>
      </c>
      <c r="T22" s="29">
        <v>0</v>
      </c>
      <c r="U22" s="37" t="s">
        <v>33</v>
      </c>
      <c r="V22" s="38" t="s">
        <v>33</v>
      </c>
      <c r="W22" s="29">
        <v>1</v>
      </c>
      <c r="X22" s="39">
        <f t="shared" si="9"/>
        <v>0.14285714285714285</v>
      </c>
      <c r="Y22" s="40">
        <f t="shared" si="10"/>
        <v>1.5850000000000002</v>
      </c>
      <c r="Z22" s="29">
        <v>5</v>
      </c>
      <c r="AA22" s="29" t="s">
        <v>35</v>
      </c>
      <c r="AB22" s="41">
        <f t="shared" si="11"/>
        <v>-0.69</v>
      </c>
      <c r="AC22" s="42">
        <v>2.734375E-2</v>
      </c>
      <c r="AD22" s="40">
        <f t="shared" si="12"/>
        <v>-0.26414062500000002</v>
      </c>
      <c r="AE22" s="40">
        <v>-4.9000000000000004</v>
      </c>
      <c r="AF22" s="40">
        <v>-4.3724499999999997</v>
      </c>
      <c r="AG22" s="40">
        <v>0</v>
      </c>
    </row>
    <row r="23" spans="1:33" ht="15.75" customHeight="1" x14ac:dyDescent="0.2">
      <c r="A23" s="29" t="s">
        <v>78</v>
      </c>
      <c r="B23" s="29" t="s">
        <v>79</v>
      </c>
      <c r="C23" s="16">
        <f t="shared" si="4"/>
        <v>15.026249999999999</v>
      </c>
      <c r="D23" s="30">
        <v>8</v>
      </c>
      <c r="E23" s="30">
        <v>0</v>
      </c>
      <c r="F23" s="33">
        <v>120.21</v>
      </c>
      <c r="G23" s="31">
        <v>-6.38</v>
      </c>
      <c r="H23" s="32">
        <f t="shared" si="1"/>
        <v>5.3073787538474339E-2</v>
      </c>
      <c r="I23" s="32">
        <f t="shared" si="2"/>
        <v>0.17733154479660587</v>
      </c>
      <c r="J23" s="33">
        <f t="shared" si="5"/>
        <v>21.31702499999999</v>
      </c>
      <c r="K23" s="33">
        <f t="shared" si="3"/>
        <v>2.6646281249999988</v>
      </c>
      <c r="L23" s="30">
        <v>25</v>
      </c>
      <c r="M23" s="34">
        <f t="shared" si="6"/>
        <v>0.32</v>
      </c>
      <c r="N23" s="30">
        <v>83</v>
      </c>
      <c r="O23" s="35">
        <f t="shared" ref="O23:P23" si="31">D23/7</f>
        <v>1.1428571428571428</v>
      </c>
      <c r="P23" s="35">
        <f t="shared" si="31"/>
        <v>0</v>
      </c>
      <c r="Q23" s="30">
        <f t="shared" si="8"/>
        <v>72</v>
      </c>
      <c r="R23" s="30"/>
      <c r="S23" s="36">
        <v>0.96350364963503599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6.38</v>
      </c>
      <c r="Z23" s="29">
        <v>1</v>
      </c>
      <c r="AA23" s="29" t="s">
        <v>35</v>
      </c>
      <c r="AB23" s="41">
        <f t="shared" si="11"/>
        <v>-0.69</v>
      </c>
      <c r="AC23" s="42">
        <v>2.734375E-2</v>
      </c>
      <c r="AD23" s="40">
        <f t="shared" si="12"/>
        <v>-0.301875</v>
      </c>
      <c r="AE23" s="40">
        <v>-4.9000000000000004</v>
      </c>
      <c r="AF23" s="40">
        <v>-4.3724499999999997</v>
      </c>
      <c r="AG23" s="40">
        <v>0</v>
      </c>
    </row>
    <row r="24" spans="1:33" ht="15.75" customHeight="1" x14ac:dyDescent="0.2">
      <c r="A24" s="29" t="s">
        <v>80</v>
      </c>
      <c r="B24" s="29" t="s">
        <v>81</v>
      </c>
      <c r="C24" s="16">
        <f t="shared" si="4"/>
        <v>16.239333333333335</v>
      </c>
      <c r="D24" s="30">
        <v>15</v>
      </c>
      <c r="E24" s="30">
        <v>0</v>
      </c>
      <c r="F24" s="33">
        <v>243.59000000000003</v>
      </c>
      <c r="G24" s="33">
        <v>-8.17</v>
      </c>
      <c r="H24" s="32">
        <f t="shared" si="1"/>
        <v>3.3539964694774001E-2</v>
      </c>
      <c r="I24" s="32">
        <f t="shared" si="2"/>
        <v>0.24314928517180526</v>
      </c>
      <c r="J24" s="33">
        <f t="shared" si="5"/>
        <v>59.228734375000052</v>
      </c>
      <c r="K24" s="33">
        <f t="shared" si="3"/>
        <v>3.94858229166667</v>
      </c>
      <c r="L24" s="30">
        <v>31</v>
      </c>
      <c r="M24" s="34">
        <f t="shared" si="6"/>
        <v>0.4838709677419355</v>
      </c>
      <c r="N24" s="30">
        <v>70</v>
      </c>
      <c r="O24" s="35">
        <f t="shared" ref="O24:P24" si="32">D24/7</f>
        <v>2.1428571428571428</v>
      </c>
      <c r="P24" s="35">
        <f t="shared" si="32"/>
        <v>0</v>
      </c>
      <c r="Q24" s="30">
        <f t="shared" si="8"/>
        <v>32</v>
      </c>
      <c r="R24" s="30"/>
      <c r="S24" s="36">
        <v>1.11811023622047</v>
      </c>
      <c r="T24" s="29">
        <v>0</v>
      </c>
      <c r="U24" s="37" t="s">
        <v>33</v>
      </c>
      <c r="V24" s="38" t="s">
        <v>33</v>
      </c>
      <c r="W24" s="29">
        <v>1</v>
      </c>
      <c r="X24" s="39">
        <f t="shared" si="9"/>
        <v>6.6666666666666666E-2</v>
      </c>
      <c r="Y24" s="40">
        <f t="shared" si="10"/>
        <v>1.6339999999999999</v>
      </c>
      <c r="Z24" s="29">
        <v>4</v>
      </c>
      <c r="AA24" s="29" t="s">
        <v>35</v>
      </c>
      <c r="AB24" s="41">
        <f t="shared" si="11"/>
        <v>-0.69</v>
      </c>
      <c r="AC24" s="42">
        <v>2.734375E-2</v>
      </c>
      <c r="AD24" s="40">
        <f t="shared" si="12"/>
        <v>-0.56601562500000002</v>
      </c>
      <c r="AE24" s="40">
        <v>-4.9000000000000004</v>
      </c>
      <c r="AF24" s="40">
        <v>-4.3724499999999997</v>
      </c>
      <c r="AG24" s="40">
        <v>0</v>
      </c>
    </row>
    <row r="25" spans="1:33" ht="15.75" customHeight="1" x14ac:dyDescent="0.2">
      <c r="A25" s="15" t="s">
        <v>82</v>
      </c>
      <c r="B25" s="15" t="s">
        <v>83</v>
      </c>
      <c r="C25" s="16">
        <f t="shared" si="4"/>
        <v>18.445714285714285</v>
      </c>
      <c r="D25" s="17">
        <v>7</v>
      </c>
      <c r="E25" s="17">
        <v>0</v>
      </c>
      <c r="F25" s="18">
        <v>129.12</v>
      </c>
      <c r="G25" s="18">
        <v>-10.54</v>
      </c>
      <c r="H25" s="32">
        <f t="shared" si="1"/>
        <v>8.162949194547707E-2</v>
      </c>
      <c r="I25" s="32">
        <f t="shared" si="2"/>
        <v>0.26376904720415101</v>
      </c>
      <c r="J25" s="33">
        <f t="shared" si="5"/>
        <v>34.057859374999978</v>
      </c>
      <c r="K25" s="33">
        <f t="shared" si="3"/>
        <v>4.865408482142854</v>
      </c>
      <c r="L25" s="17">
        <v>37</v>
      </c>
      <c r="M25" s="34">
        <f t="shared" si="6"/>
        <v>0.1891891891891892</v>
      </c>
      <c r="N25" s="17">
        <v>63</v>
      </c>
      <c r="O25" s="35">
        <f t="shared" ref="O25:P25" si="33">D25/7</f>
        <v>1</v>
      </c>
      <c r="P25" s="35">
        <f t="shared" si="33"/>
        <v>0</v>
      </c>
      <c r="Q25" s="30">
        <f t="shared" si="8"/>
        <v>63</v>
      </c>
      <c r="R25" s="30"/>
      <c r="S25" s="22">
        <v>1.333333333333333</v>
      </c>
      <c r="T25" s="29">
        <v>0</v>
      </c>
      <c r="U25" s="37" t="s">
        <v>33</v>
      </c>
      <c r="V25" s="38" t="s">
        <v>33</v>
      </c>
      <c r="W25" s="15">
        <v>1</v>
      </c>
      <c r="X25" s="39">
        <f t="shared" si="9"/>
        <v>0.14285714285714285</v>
      </c>
      <c r="Y25" s="40">
        <f t="shared" si="10"/>
        <v>10.54</v>
      </c>
      <c r="Z25" s="15">
        <v>0</v>
      </c>
      <c r="AA25" s="29" t="s">
        <v>35</v>
      </c>
      <c r="AB25" s="41">
        <f t="shared" si="11"/>
        <v>-0.69</v>
      </c>
      <c r="AC25" s="42">
        <v>2.734375E-2</v>
      </c>
      <c r="AD25" s="40">
        <f t="shared" si="12"/>
        <v>-0.26414062500000002</v>
      </c>
      <c r="AE25" s="26">
        <v>-4.9000000000000004</v>
      </c>
      <c r="AF25" s="26">
        <v>-4.37</v>
      </c>
      <c r="AG25" s="26">
        <v>0</v>
      </c>
    </row>
    <row r="26" spans="1:33" ht="15.75" customHeight="1" x14ac:dyDescent="0.2">
      <c r="A26" s="15" t="s">
        <v>84</v>
      </c>
      <c r="B26" s="15" t="s">
        <v>85</v>
      </c>
      <c r="C26" s="16">
        <f t="shared" si="4"/>
        <v>18.202000000000002</v>
      </c>
      <c r="D26" s="17">
        <v>10</v>
      </c>
      <c r="E26" s="17">
        <v>0</v>
      </c>
      <c r="F26" s="18">
        <v>182.02</v>
      </c>
      <c r="G26" s="18">
        <v>0</v>
      </c>
      <c r="H26" s="32">
        <f t="shared" si="1"/>
        <v>0</v>
      </c>
      <c r="I26" s="32">
        <f t="shared" si="2"/>
        <v>0.3742179774200638</v>
      </c>
      <c r="J26" s="33">
        <f t="shared" si="5"/>
        <v>68.115156250000013</v>
      </c>
      <c r="K26" s="33">
        <f t="shared" si="3"/>
        <v>6.8115156250000011</v>
      </c>
      <c r="L26" s="17">
        <v>20</v>
      </c>
      <c r="M26" s="34">
        <f t="shared" si="6"/>
        <v>0.5</v>
      </c>
      <c r="N26" s="17">
        <v>55</v>
      </c>
      <c r="O26" s="35">
        <f t="shared" ref="O26:P26" si="34">D26/7</f>
        <v>1.4285714285714286</v>
      </c>
      <c r="P26" s="35">
        <f t="shared" si="34"/>
        <v>0</v>
      </c>
      <c r="Q26" s="30">
        <f t="shared" si="8"/>
        <v>38</v>
      </c>
      <c r="R26" s="30"/>
      <c r="S26" s="22">
        <v>1.3538461538461539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2.734375E-2</v>
      </c>
      <c r="AD26" s="40">
        <f t="shared" si="12"/>
        <v>-0.37734374999999998</v>
      </c>
      <c r="AE26" s="26">
        <v>-4.25</v>
      </c>
      <c r="AF26" s="26">
        <v>-4.3724499999999997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19.728750000000002</v>
      </c>
      <c r="D27" s="17">
        <v>8</v>
      </c>
      <c r="E27" s="17">
        <v>0</v>
      </c>
      <c r="F27" s="18">
        <v>157.83000000000001</v>
      </c>
      <c r="G27" s="18">
        <v>0</v>
      </c>
      <c r="H27" s="32">
        <f t="shared" si="1"/>
        <v>0</v>
      </c>
      <c r="I27" s="32">
        <f t="shared" si="2"/>
        <v>0.41103735031362865</v>
      </c>
      <c r="J27" s="33">
        <f t="shared" si="5"/>
        <v>64.874025000000017</v>
      </c>
      <c r="K27" s="33">
        <f t="shared" si="3"/>
        <v>8.1092531250000022</v>
      </c>
      <c r="L27" s="17">
        <v>35</v>
      </c>
      <c r="M27" s="34">
        <f t="shared" si="6"/>
        <v>0.22857142857142856</v>
      </c>
      <c r="N27" s="17">
        <v>46</v>
      </c>
      <c r="O27" s="35">
        <f t="shared" ref="O27:P27" si="35">D27/7</f>
        <v>1.1428571428571428</v>
      </c>
      <c r="P27" s="35">
        <f t="shared" si="35"/>
        <v>0</v>
      </c>
      <c r="Q27" s="30">
        <f t="shared" si="8"/>
        <v>40</v>
      </c>
      <c r="R27" s="30"/>
      <c r="S27" s="22">
        <v>0.97627118644067801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2.734375E-2</v>
      </c>
      <c r="AD27" s="40">
        <f t="shared" si="12"/>
        <v>-0.301875</v>
      </c>
      <c r="AE27" s="26">
        <v>-4.25</v>
      </c>
      <c r="AF27" s="26">
        <v>-4.3724499999999997</v>
      </c>
      <c r="AG27" s="26">
        <v>0</v>
      </c>
    </row>
    <row r="28" spans="1:33" ht="15.75" customHeight="1" x14ac:dyDescent="0.2">
      <c r="A28" s="15" t="s">
        <v>87</v>
      </c>
      <c r="B28" s="15" t="s">
        <v>88</v>
      </c>
      <c r="C28" s="16">
        <f t="shared" si="4"/>
        <v>20.052</v>
      </c>
      <c r="D28" s="17">
        <v>10</v>
      </c>
      <c r="E28" s="17">
        <v>0</v>
      </c>
      <c r="F28" s="18">
        <v>200.52</v>
      </c>
      <c r="G28" s="18">
        <v>0</v>
      </c>
      <c r="H28" s="32">
        <f t="shared" si="1"/>
        <v>0</v>
      </c>
      <c r="I28" s="32">
        <f t="shared" si="2"/>
        <v>0.41811368566726514</v>
      </c>
      <c r="J28" s="33">
        <f t="shared" si="5"/>
        <v>83.840156250000007</v>
      </c>
      <c r="K28" s="33">
        <f t="shared" si="3"/>
        <v>8.384015625</v>
      </c>
      <c r="L28" s="17">
        <v>25</v>
      </c>
      <c r="M28" s="34">
        <f t="shared" si="6"/>
        <v>0.4</v>
      </c>
      <c r="N28" s="17">
        <v>42</v>
      </c>
      <c r="O28" s="35">
        <f t="shared" ref="O28:P28" si="36">D28/7</f>
        <v>1.4285714285714286</v>
      </c>
      <c r="P28" s="35">
        <f t="shared" si="36"/>
        <v>0</v>
      </c>
      <c r="Q28" s="30">
        <f t="shared" si="8"/>
        <v>29</v>
      </c>
      <c r="R28" s="30"/>
      <c r="S28" s="22">
        <v>1.1142857142857141</v>
      </c>
      <c r="T28" s="38" t="s">
        <v>33</v>
      </c>
      <c r="U28" s="38" t="s">
        <v>33</v>
      </c>
      <c r="V28" s="38" t="s">
        <v>89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2.734375E-2</v>
      </c>
      <c r="AD28" s="40">
        <f t="shared" si="12"/>
        <v>-0.37734374999999998</v>
      </c>
      <c r="AE28" s="26">
        <v>-4.25</v>
      </c>
      <c r="AF28" s="26">
        <v>-4.3724499999999997</v>
      </c>
      <c r="AG28" s="26">
        <v>0</v>
      </c>
    </row>
    <row r="29" spans="1:33" ht="15.75" customHeight="1" x14ac:dyDescent="0.2">
      <c r="A29" s="15" t="s">
        <v>90</v>
      </c>
      <c r="B29" s="15" t="s">
        <v>50</v>
      </c>
      <c r="C29" s="16">
        <f t="shared" si="4"/>
        <v>21.99</v>
      </c>
      <c r="D29" s="17">
        <v>3</v>
      </c>
      <c r="E29" s="17">
        <v>0</v>
      </c>
      <c r="F29" s="18">
        <v>65.97</v>
      </c>
      <c r="G29" s="18">
        <v>0</v>
      </c>
      <c r="H29" s="32">
        <f t="shared" si="1"/>
        <v>0</v>
      </c>
      <c r="I29" s="32">
        <f t="shared" si="2"/>
        <v>0.45617624488403818</v>
      </c>
      <c r="J29" s="33">
        <f t="shared" si="5"/>
        <v>30.093946875</v>
      </c>
      <c r="K29" s="33">
        <f t="shared" si="3"/>
        <v>10.031315625</v>
      </c>
      <c r="L29" s="17">
        <v>21</v>
      </c>
      <c r="M29" s="34">
        <f t="shared" si="6"/>
        <v>0.14285714285714285</v>
      </c>
      <c r="N29" s="17">
        <v>36</v>
      </c>
      <c r="O29" s="35">
        <f t="shared" ref="O29:P29" si="37">D29/7</f>
        <v>0.42857142857142855</v>
      </c>
      <c r="P29" s="35">
        <f t="shared" si="37"/>
        <v>0</v>
      </c>
      <c r="Q29" s="30">
        <f t="shared" si="8"/>
        <v>84</v>
      </c>
      <c r="R29" s="30"/>
      <c r="S29" s="22">
        <v>1.382716049382716</v>
      </c>
      <c r="T29" s="38" t="s">
        <v>33</v>
      </c>
      <c r="U29" s="38" t="s">
        <v>33</v>
      </c>
      <c r="V29" s="38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2.734375E-2</v>
      </c>
      <c r="AD29" s="40">
        <f t="shared" si="12"/>
        <v>-0.113203125</v>
      </c>
      <c r="AE29" s="26">
        <v>-4.25</v>
      </c>
      <c r="AF29" s="26">
        <v>-4.3724499999999997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35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1.3864541832669319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2.734375E-2</v>
      </c>
      <c r="AD30" s="40">
        <f t="shared" si="12"/>
        <v>0</v>
      </c>
      <c r="AE30" s="26">
        <v>-4.25</v>
      </c>
      <c r="AF30" s="26">
        <v>-4.2711308878125003</v>
      </c>
      <c r="AG30" s="26">
        <v>0</v>
      </c>
    </row>
    <row r="31" spans="1:33" ht="15.75" customHeight="1" x14ac:dyDescent="0.2">
      <c r="A31" s="15" t="s">
        <v>92</v>
      </c>
      <c r="B31" s="43" t="s">
        <v>93</v>
      </c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35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>
        <v>0.99421965317919003</v>
      </c>
      <c r="T31" s="15">
        <v>40</v>
      </c>
      <c r="U31" s="23" t="s">
        <v>33</v>
      </c>
      <c r="V31" s="1" t="s">
        <v>89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2.734375E-2</v>
      </c>
      <c r="AD31" s="40">
        <f t="shared" si="12"/>
        <v>0</v>
      </c>
      <c r="AE31" s="45">
        <v>-4.25</v>
      </c>
      <c r="AF31" s="45">
        <v>-4.2711308878125003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35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1.034267912772586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2.734375E-2</v>
      </c>
      <c r="AD32" s="40">
        <f t="shared" si="12"/>
        <v>0</v>
      </c>
      <c r="AE32" s="63">
        <v>-4.25</v>
      </c>
      <c r="AF32" s="63">
        <v>-4.2711308878125003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13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15.5" customWidth="1"/>
    <col min="22" max="22" width="26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Info!B1:BJ5000""),3,FALSE),"""")"),"Antique Iron Kitchen Cabinet Knobs - 1 1/4 Inch Round Drawer Handles - 25 Pack of Kitchen Cabinet Hardware")</f>
        <v>Antique Iron Kitchen Cabinet Knobs - 1 1/4 Inch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Info!B1:BJ5000""),2,FALSE),"""")"),"B07PPVKSZM")</f>
        <v>B07PPVKSZM</v>
      </c>
      <c r="B2" s="3" t="s">
        <v>94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31.25" customHeight="1" x14ac:dyDescent="0.2">
      <c r="A3" s="68" t="s">
        <v>30</v>
      </c>
      <c r="B3" s="69"/>
      <c r="C3" s="4">
        <f>((AE32+AF32)/0.85)*-1</f>
        <v>20.044097984650705</v>
      </c>
      <c r="D3" s="5">
        <f>SUM(D4:D99702)</f>
        <v>259</v>
      </c>
      <c r="E3" s="5"/>
      <c r="F3" s="6">
        <f t="shared" ref="F3:G3" si="0">SUM(F4:F99702)</f>
        <v>7159.409999999998</v>
      </c>
      <c r="G3" s="6">
        <f t="shared" si="0"/>
        <v>-36.409999999999989</v>
      </c>
      <c r="H3" s="7">
        <f t="shared" ref="H3:H32" si="1">G3/F3*-1</f>
        <v>5.0856145967335294E-3</v>
      </c>
      <c r="I3" s="8">
        <f t="shared" ref="I3:I32" si="2">J3/F3</f>
        <v>0.24618861643365894</v>
      </c>
      <c r="J3" s="6">
        <f>SUM(J4:J99702)</f>
        <v>1762.5652423813017</v>
      </c>
      <c r="K3" s="6">
        <f t="shared" ref="K3:K32" si="3">J3/D3</f>
        <v>6.8052712061054121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2.5 - Nov
2.5 - Dec
2.5 - Jan
2.5 - Feb")</f>
        <v>2.5 - March
2.5 - April
2.5 - May
2.5 - June
2.5 - July
2.5 - Aug
2.5 - Sept
2.5 - Oct
2.5 - Nov
2.5 -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QTY-96")</f>
        <v>US QTY-96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2</v>
      </c>
      <c r="X3" s="7">
        <f>W3/D3</f>
        <v>7.7220077220077222E-3</v>
      </c>
      <c r="Y3" s="6"/>
      <c r="Z3" s="5"/>
      <c r="AA3" s="5"/>
      <c r="AB3" s="5"/>
      <c r="AC3" s="5"/>
      <c r="AD3" s="6">
        <f>SUM(AD4:AD99702)</f>
        <v>-29.908468248203938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Info!B2:BZ3000""),37,FALSE)),"""")*-1"),-11.3574832869531)</f>
        <v>-11.3574832869531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95</v>
      </c>
      <c r="C4" s="16">
        <f t="shared" ref="C4:C32" si="4">IFERROR(F4/D4," - ")</f>
        <v>29.990000000000006</v>
      </c>
      <c r="D4" s="17">
        <v>12</v>
      </c>
      <c r="E4" s="17">
        <v>0</v>
      </c>
      <c r="F4" s="18">
        <v>359.88000000000005</v>
      </c>
      <c r="G4" s="18">
        <v>-0.08</v>
      </c>
      <c r="H4" s="19">
        <f t="shared" si="1"/>
        <v>2.2229632099588748E-4</v>
      </c>
      <c r="I4" s="19">
        <f t="shared" si="2"/>
        <v>0.31027220056685567</v>
      </c>
      <c r="J4" s="18">
        <f t="shared" ref="J4:J32" si="5">F4*0.85+G4+AF4*D4+D4*AE4+AG4+AD4</f>
        <v>111.66075954000004</v>
      </c>
      <c r="K4" s="18">
        <f t="shared" si="3"/>
        <v>9.3050632950000036</v>
      </c>
      <c r="L4" s="17">
        <v>84</v>
      </c>
      <c r="M4" s="20">
        <f t="shared" ref="M4:M32" si="6">IFERROR(D4/L4,"-")</f>
        <v>0.14285714285714285</v>
      </c>
      <c r="N4" s="17">
        <v>94</v>
      </c>
      <c r="O4" s="21">
        <f t="shared" ref="O4:P4" si="7">D4/7</f>
        <v>1.7142857142857142</v>
      </c>
      <c r="P4" s="21">
        <f t="shared" si="7"/>
        <v>0</v>
      </c>
      <c r="Q4" s="17">
        <f t="shared" ref="Q4:Q32" si="8">ROUNDDOWN(N4/(O4+P4),0)</f>
        <v>54</v>
      </c>
      <c r="R4" s="17"/>
      <c r="S4" s="22">
        <v>1.2837209302325501</v>
      </c>
      <c r="T4" s="15">
        <v>499</v>
      </c>
      <c r="U4" s="23" t="s">
        <v>33</v>
      </c>
      <c r="V4" s="24" t="s">
        <v>96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8.367016666666667E-2</v>
      </c>
      <c r="AD4" s="26">
        <f t="shared" ref="AD4:AD32" si="12">IFERROR(AB4*AC4*D4*2,0)</f>
        <v>-1.38557796</v>
      </c>
      <c r="AE4" s="26">
        <v>-5.42</v>
      </c>
      <c r="AF4" s="26">
        <v>-10.644305208333334</v>
      </c>
      <c r="AG4" s="26">
        <v>0</v>
      </c>
    </row>
    <row r="5" spans="1:33" ht="15.75" customHeight="1" x14ac:dyDescent="0.2">
      <c r="A5" s="29" t="s">
        <v>36</v>
      </c>
      <c r="B5" s="15" t="s">
        <v>32</v>
      </c>
      <c r="C5" s="16">
        <f t="shared" si="4"/>
        <v>28.729130434782611</v>
      </c>
      <c r="D5" s="30">
        <v>23</v>
      </c>
      <c r="E5" s="30">
        <v>0</v>
      </c>
      <c r="F5" s="31">
        <v>660.7700000000001</v>
      </c>
      <c r="G5" s="31">
        <v>0</v>
      </c>
      <c r="H5" s="32">
        <f t="shared" si="1"/>
        <v>0</v>
      </c>
      <c r="I5" s="32">
        <f t="shared" si="2"/>
        <v>0.28681191918538895</v>
      </c>
      <c r="J5" s="33">
        <f t="shared" si="5"/>
        <v>189.51671184012949</v>
      </c>
      <c r="K5" s="33">
        <f t="shared" si="3"/>
        <v>8.2398570365273685</v>
      </c>
      <c r="L5" s="30">
        <v>157</v>
      </c>
      <c r="M5" s="34">
        <f t="shared" si="6"/>
        <v>0.1464968152866242</v>
      </c>
      <c r="N5" s="30">
        <v>73</v>
      </c>
      <c r="O5" s="35">
        <f t="shared" ref="O5:P5" si="13">D5/7</f>
        <v>3.2857142857142856</v>
      </c>
      <c r="P5" s="35">
        <f t="shared" si="13"/>
        <v>0</v>
      </c>
      <c r="Q5" s="30">
        <f t="shared" si="8"/>
        <v>22</v>
      </c>
      <c r="R5" s="30"/>
      <c r="S5" s="36">
        <v>1.2795838751625399</v>
      </c>
      <c r="T5" s="29">
        <v>499</v>
      </c>
      <c r="U5" s="37" t="s">
        <v>33</v>
      </c>
      <c r="V5" s="38" t="s">
        <v>97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8.3767119351100816E-2</v>
      </c>
      <c r="AD5" s="40">
        <f t="shared" si="12"/>
        <v>-2.6587683682039396</v>
      </c>
      <c r="AE5" s="40">
        <v>-5.42</v>
      </c>
      <c r="AF5" s="40">
        <v>-10.644305208333334</v>
      </c>
      <c r="AG5" s="40">
        <v>0</v>
      </c>
    </row>
    <row r="6" spans="1:33" ht="15.75" customHeight="1" x14ac:dyDescent="0.2">
      <c r="A6" s="29" t="s">
        <v>38</v>
      </c>
      <c r="B6" s="29" t="s">
        <v>98</v>
      </c>
      <c r="C6" s="16">
        <f t="shared" si="4"/>
        <v>27.672926829268295</v>
      </c>
      <c r="D6" s="30">
        <v>41</v>
      </c>
      <c r="E6" s="30">
        <v>0</v>
      </c>
      <c r="F6" s="31">
        <v>1134.5900000000001</v>
      </c>
      <c r="G6" s="31">
        <v>-7.0000000000000007E-2</v>
      </c>
      <c r="H6" s="32">
        <f t="shared" si="1"/>
        <v>6.1696295578138354E-5</v>
      </c>
      <c r="I6" s="32">
        <f t="shared" si="2"/>
        <v>0.26525963425407695</v>
      </c>
      <c r="J6" s="33">
        <f t="shared" si="5"/>
        <v>300.9609284283332</v>
      </c>
      <c r="K6" s="33">
        <f t="shared" si="3"/>
        <v>7.3405104494715419</v>
      </c>
      <c r="L6" s="30">
        <v>144</v>
      </c>
      <c r="M6" s="34">
        <f t="shared" si="6"/>
        <v>0.28472222222222221</v>
      </c>
      <c r="N6" s="30">
        <v>35</v>
      </c>
      <c r="O6" s="35">
        <f t="shared" ref="O6:P6" si="14">D6/7</f>
        <v>5.8571428571428568</v>
      </c>
      <c r="P6" s="35">
        <f t="shared" si="14"/>
        <v>0</v>
      </c>
      <c r="Q6" s="30">
        <f t="shared" si="8"/>
        <v>5</v>
      </c>
      <c r="R6" s="30"/>
      <c r="S6" s="36">
        <v>1.53303964757709</v>
      </c>
      <c r="T6" s="29">
        <v>499</v>
      </c>
      <c r="U6" s="37">
        <v>91</v>
      </c>
      <c r="V6" s="38" t="s">
        <v>99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8.367016666666667E-2</v>
      </c>
      <c r="AD6" s="40">
        <f t="shared" si="12"/>
        <v>-4.7340580299999999</v>
      </c>
      <c r="AE6" s="40">
        <v>-5.42</v>
      </c>
      <c r="AF6" s="40">
        <v>-10.644305208333334</v>
      </c>
      <c r="AG6" s="40">
        <v>0</v>
      </c>
    </row>
    <row r="7" spans="1:33" ht="15.75" customHeight="1" x14ac:dyDescent="0.2">
      <c r="A7" s="29" t="s">
        <v>40</v>
      </c>
      <c r="B7" s="29" t="s">
        <v>59</v>
      </c>
      <c r="C7" s="16">
        <f t="shared" si="4"/>
        <v>29.51941176470589</v>
      </c>
      <c r="D7" s="30">
        <v>17</v>
      </c>
      <c r="E7" s="30">
        <v>0</v>
      </c>
      <c r="F7" s="31">
        <v>501.8300000000001</v>
      </c>
      <c r="G7" s="31">
        <v>0</v>
      </c>
      <c r="H7" s="32">
        <f t="shared" si="1"/>
        <v>0</v>
      </c>
      <c r="I7" s="32">
        <f t="shared" si="2"/>
        <v>0.30189388706999054</v>
      </c>
      <c r="J7" s="33">
        <f t="shared" si="5"/>
        <v>151.49940934833339</v>
      </c>
      <c r="K7" s="33">
        <f t="shared" si="3"/>
        <v>8.9117299616666692</v>
      </c>
      <c r="L7" s="30">
        <v>162</v>
      </c>
      <c r="M7" s="34">
        <f t="shared" si="6"/>
        <v>0.10493827160493827</v>
      </c>
      <c r="N7" s="30">
        <v>10</v>
      </c>
      <c r="O7" s="35">
        <f t="shared" ref="O7:P7" si="15">D7/7</f>
        <v>2.4285714285714284</v>
      </c>
      <c r="P7" s="35">
        <f t="shared" si="15"/>
        <v>0</v>
      </c>
      <c r="Q7" s="30">
        <f t="shared" si="8"/>
        <v>4</v>
      </c>
      <c r="R7" s="30"/>
      <c r="S7" s="36">
        <v>1.82682512733446</v>
      </c>
      <c r="T7" s="29">
        <v>499</v>
      </c>
      <c r="U7" s="37">
        <v>91</v>
      </c>
      <c r="V7" s="38" t="s">
        <v>100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8.367016666666667E-2</v>
      </c>
      <c r="AD7" s="40">
        <f t="shared" si="12"/>
        <v>-1.9629021099999999</v>
      </c>
      <c r="AE7" s="40">
        <v>-5.42</v>
      </c>
      <c r="AF7" s="40">
        <v>-10.644305208333334</v>
      </c>
      <c r="AG7" s="40">
        <v>0</v>
      </c>
    </row>
    <row r="8" spans="1:33" ht="15.75" customHeight="1" x14ac:dyDescent="0.2">
      <c r="A8" s="29" t="s">
        <v>43</v>
      </c>
      <c r="B8" s="29" t="s">
        <v>59</v>
      </c>
      <c r="C8" s="16">
        <f t="shared" si="4"/>
        <v>29.99</v>
      </c>
      <c r="D8" s="30">
        <v>6</v>
      </c>
      <c r="E8" s="30">
        <v>0</v>
      </c>
      <c r="F8" s="31">
        <v>179.94</v>
      </c>
      <c r="G8" s="31">
        <v>0</v>
      </c>
      <c r="H8" s="32">
        <f t="shared" si="1"/>
        <v>0</v>
      </c>
      <c r="I8" s="32">
        <f t="shared" si="2"/>
        <v>0.31063805168389452</v>
      </c>
      <c r="J8" s="33">
        <f t="shared" si="5"/>
        <v>55.896211019999981</v>
      </c>
      <c r="K8" s="33">
        <f t="shared" si="3"/>
        <v>9.3160351699999975</v>
      </c>
      <c r="L8" s="30">
        <v>99</v>
      </c>
      <c r="M8" s="34">
        <f t="shared" si="6"/>
        <v>6.0606060606060608E-2</v>
      </c>
      <c r="N8" s="30">
        <v>0</v>
      </c>
      <c r="O8" s="35">
        <f t="shared" ref="O8:P8" si="16">D8/7</f>
        <v>0.8571428571428571</v>
      </c>
      <c r="P8" s="35">
        <f t="shared" si="16"/>
        <v>0</v>
      </c>
      <c r="Q8" s="30">
        <f t="shared" si="8"/>
        <v>0</v>
      </c>
      <c r="R8" s="30"/>
      <c r="S8" s="36">
        <v>2.0038684719535702</v>
      </c>
      <c r="T8" s="29">
        <v>499</v>
      </c>
      <c r="U8" s="37">
        <v>91</v>
      </c>
      <c r="V8" s="38" t="s">
        <v>101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8.367016666666667E-2</v>
      </c>
      <c r="AD8" s="40">
        <f t="shared" si="12"/>
        <v>-0.69278898</v>
      </c>
      <c r="AE8" s="40">
        <v>-5.42</v>
      </c>
      <c r="AF8" s="40">
        <v>-10.64</v>
      </c>
      <c r="AG8" s="40">
        <v>0</v>
      </c>
    </row>
    <row r="9" spans="1:33" ht="15.75" customHeight="1" x14ac:dyDescent="0.2">
      <c r="A9" s="29" t="s">
        <v>46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1.84804928131416</v>
      </c>
      <c r="T9" s="29">
        <v>8508</v>
      </c>
      <c r="U9" s="37">
        <v>4500</v>
      </c>
      <c r="V9" s="38" t="s">
        <v>102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8.367016666666667E-2</v>
      </c>
      <c r="AD9" s="40">
        <f t="shared" si="12"/>
        <v>0</v>
      </c>
      <c r="AE9" s="40">
        <v>-5.42</v>
      </c>
      <c r="AF9" s="40">
        <v>-10.7721791666666</v>
      </c>
      <c r="AG9" s="40">
        <v>0</v>
      </c>
    </row>
    <row r="10" spans="1:33" ht="15.75" customHeight="1" x14ac:dyDescent="0.2">
      <c r="A10" s="29" t="s">
        <v>49</v>
      </c>
      <c r="B10" s="29"/>
      <c r="C10" s="16">
        <f t="shared" si="4"/>
        <v>32.99</v>
      </c>
      <c r="D10" s="30">
        <v>1</v>
      </c>
      <c r="E10" s="30">
        <v>0</v>
      </c>
      <c r="F10" s="31">
        <v>32.99</v>
      </c>
      <c r="G10" s="31">
        <v>0</v>
      </c>
      <c r="H10" s="32">
        <f t="shared" si="1"/>
        <v>0</v>
      </c>
      <c r="I10" s="32">
        <f t="shared" si="2"/>
        <v>0.35567917560877227</v>
      </c>
      <c r="J10" s="33">
        <f t="shared" si="5"/>
        <v>11.733856003333399</v>
      </c>
      <c r="K10" s="33">
        <f t="shared" si="3"/>
        <v>11.733856003333399</v>
      </c>
      <c r="L10" s="30">
        <v>116</v>
      </c>
      <c r="M10" s="34">
        <f t="shared" si="6"/>
        <v>8.6206896551724137E-3</v>
      </c>
      <c r="N10" s="30">
        <v>0</v>
      </c>
      <c r="O10" s="35">
        <f t="shared" ref="O10:P10" si="18">D10/7</f>
        <v>0.14285714285714285</v>
      </c>
      <c r="P10" s="35">
        <f t="shared" si="18"/>
        <v>0</v>
      </c>
      <c r="Q10" s="30">
        <f t="shared" si="8"/>
        <v>0</v>
      </c>
      <c r="R10" s="30"/>
      <c r="S10" s="36">
        <v>1.88177339901477</v>
      </c>
      <c r="T10" s="29">
        <v>5052</v>
      </c>
      <c r="U10" s="37">
        <v>4500</v>
      </c>
      <c r="V10" s="38" t="s">
        <v>103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8.367016666666667E-2</v>
      </c>
      <c r="AD10" s="40">
        <f t="shared" si="12"/>
        <v>-0.11546482999999999</v>
      </c>
      <c r="AE10" s="40">
        <v>-5.42</v>
      </c>
      <c r="AF10" s="40">
        <v>-10.7721791666666</v>
      </c>
      <c r="AG10" s="40">
        <v>0</v>
      </c>
    </row>
    <row r="11" spans="1:33" ht="15.75" customHeight="1" x14ac:dyDescent="0.2">
      <c r="A11" s="29" t="s">
        <v>52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732</v>
      </c>
      <c r="U11" s="37">
        <v>144</v>
      </c>
      <c r="V11" s="38" t="s">
        <v>104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-10.7721791666666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324</v>
      </c>
      <c r="U12" s="37">
        <v>144</v>
      </c>
      <c r="V12" s="38" t="s">
        <v>105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-10.7721791666666</v>
      </c>
      <c r="AG12" s="40">
        <v>0</v>
      </c>
    </row>
    <row r="13" spans="1:33" ht="15.75" customHeight="1" x14ac:dyDescent="0.2">
      <c r="A13" s="29" t="s">
        <v>58</v>
      </c>
      <c r="B13" s="29"/>
      <c r="C13" s="16">
        <f t="shared" si="4"/>
        <v>32.99</v>
      </c>
      <c r="D13" s="30">
        <v>1</v>
      </c>
      <c r="E13" s="30">
        <v>0</v>
      </c>
      <c r="F13" s="33">
        <v>32.99</v>
      </c>
      <c r="G13" s="31">
        <v>0</v>
      </c>
      <c r="H13" s="32">
        <f t="shared" si="1"/>
        <v>0</v>
      </c>
      <c r="I13" s="32">
        <f t="shared" si="2"/>
        <v>0.35363910033343438</v>
      </c>
      <c r="J13" s="33">
        <f t="shared" si="5"/>
        <v>11.66655392</v>
      </c>
      <c r="K13" s="33">
        <f t="shared" si="3"/>
        <v>11.66655392</v>
      </c>
      <c r="L13" s="30">
        <v>54</v>
      </c>
      <c r="M13" s="34">
        <f t="shared" si="6"/>
        <v>1.8518518518518517E-2</v>
      </c>
      <c r="N13" s="30">
        <v>0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0</v>
      </c>
      <c r="R13" s="30"/>
      <c r="S13" s="36" t="e">
        <v>#N/A</v>
      </c>
      <c r="T13" s="29">
        <v>324</v>
      </c>
      <c r="U13" s="37">
        <v>144</v>
      </c>
      <c r="V13" s="38" t="s">
        <v>106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8.367016666666667E-2</v>
      </c>
      <c r="AD13" s="40">
        <f t="shared" si="12"/>
        <v>-0.11546482999999999</v>
      </c>
      <c r="AE13" s="40">
        <v>-5.42</v>
      </c>
      <c r="AF13" s="40">
        <v>-10.83948125</v>
      </c>
      <c r="AG13" s="40">
        <v>0</v>
      </c>
    </row>
    <row r="14" spans="1:33" ht="15.75" customHeight="1" x14ac:dyDescent="0.2">
      <c r="A14" s="29" t="s">
        <v>61</v>
      </c>
      <c r="B14" s="29"/>
      <c r="C14" s="16">
        <f t="shared" si="4"/>
        <v>32.99</v>
      </c>
      <c r="D14" s="30">
        <v>3</v>
      </c>
      <c r="E14" s="30">
        <v>0</v>
      </c>
      <c r="F14" s="33">
        <v>98.97</v>
      </c>
      <c r="G14" s="31">
        <v>0</v>
      </c>
      <c r="H14" s="32">
        <f t="shared" si="1"/>
        <v>0</v>
      </c>
      <c r="I14" s="32">
        <f t="shared" si="2"/>
        <v>0.35363910033343432</v>
      </c>
      <c r="J14" s="33">
        <f t="shared" si="5"/>
        <v>34.999661759999995</v>
      </c>
      <c r="K14" s="33">
        <f t="shared" si="3"/>
        <v>11.666553919999998</v>
      </c>
      <c r="L14" s="30">
        <v>16</v>
      </c>
      <c r="M14" s="34">
        <f t="shared" si="6"/>
        <v>0.1875</v>
      </c>
      <c r="N14" s="30">
        <v>0</v>
      </c>
      <c r="O14" s="35">
        <f t="shared" ref="O14:P14" si="22">D14/7</f>
        <v>0.42857142857142855</v>
      </c>
      <c r="P14" s="35">
        <f t="shared" si="22"/>
        <v>0</v>
      </c>
      <c r="Q14" s="30">
        <f t="shared" si="8"/>
        <v>0</v>
      </c>
      <c r="R14" s="30"/>
      <c r="S14" s="36" t="e">
        <v>#N/A</v>
      </c>
      <c r="T14" s="29">
        <v>720</v>
      </c>
      <c r="U14" s="37">
        <v>144</v>
      </c>
      <c r="V14" s="38" t="s">
        <v>106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8.367016666666667E-2</v>
      </c>
      <c r="AD14" s="40">
        <f t="shared" si="12"/>
        <v>-0.34639449</v>
      </c>
      <c r="AE14" s="40">
        <v>-5.42</v>
      </c>
      <c r="AF14" s="40">
        <v>-10.83948125</v>
      </c>
      <c r="AG14" s="40">
        <v>0</v>
      </c>
    </row>
    <row r="15" spans="1:33" ht="15.75" customHeight="1" x14ac:dyDescent="0.2">
      <c r="A15" s="29" t="s">
        <v>62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720</v>
      </c>
      <c r="U15" s="37">
        <v>144</v>
      </c>
      <c r="V15" s="38" t="s">
        <v>106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-10.83948125</v>
      </c>
      <c r="AG15" s="40">
        <v>0</v>
      </c>
    </row>
    <row r="16" spans="1:33" ht="15.75" customHeight="1" x14ac:dyDescent="0.2">
      <c r="A16" s="29" t="s">
        <v>63</v>
      </c>
      <c r="B16" s="29" t="s">
        <v>107</v>
      </c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720</v>
      </c>
      <c r="U16" s="37">
        <v>144</v>
      </c>
      <c r="V16" s="38" t="s">
        <v>108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-10.83948125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720</v>
      </c>
      <c r="U17" s="37">
        <v>144</v>
      </c>
      <c r="V17" s="38" t="s">
        <v>109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-10.83948125</v>
      </c>
      <c r="AG17" s="40">
        <v>0</v>
      </c>
    </row>
    <row r="18" spans="1:33" ht="15.75" customHeight="1" x14ac:dyDescent="0.2">
      <c r="A18" s="29" t="s">
        <v>68</v>
      </c>
      <c r="B18" s="29" t="s">
        <v>110</v>
      </c>
      <c r="C18" s="16">
        <f t="shared" si="4"/>
        <v>29.99</v>
      </c>
      <c r="D18" s="30">
        <v>1</v>
      </c>
      <c r="E18" s="30">
        <v>0</v>
      </c>
      <c r="F18" s="33">
        <v>29.99</v>
      </c>
      <c r="G18" s="31">
        <v>-0.08</v>
      </c>
      <c r="H18" s="32">
        <f t="shared" si="1"/>
        <v>2.6675558519506505E-3</v>
      </c>
      <c r="I18" s="32">
        <f t="shared" si="2"/>
        <v>0.30131890363454483</v>
      </c>
      <c r="J18" s="33">
        <f t="shared" si="5"/>
        <v>9.0365539199999994</v>
      </c>
      <c r="K18" s="33">
        <f t="shared" si="3"/>
        <v>9.0365539199999994</v>
      </c>
      <c r="L18" s="30">
        <v>32</v>
      </c>
      <c r="M18" s="34">
        <f t="shared" si="6"/>
        <v>3.125E-2</v>
      </c>
      <c r="N18" s="30">
        <v>25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175</v>
      </c>
      <c r="R18" s="30"/>
      <c r="S18" s="36">
        <v>1.86363636363636</v>
      </c>
      <c r="T18" s="29">
        <v>396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8.367016666666667E-2</v>
      </c>
      <c r="AD18" s="40">
        <f t="shared" si="12"/>
        <v>-0.11546482999999999</v>
      </c>
      <c r="AE18" s="40">
        <v>-5.42</v>
      </c>
      <c r="AF18" s="40">
        <v>-10.83948125</v>
      </c>
      <c r="AG18" s="40">
        <v>0</v>
      </c>
    </row>
    <row r="19" spans="1:33" ht="15.75" customHeight="1" x14ac:dyDescent="0.2">
      <c r="A19" s="29" t="s">
        <v>71</v>
      </c>
      <c r="B19" s="29" t="s">
        <v>72</v>
      </c>
      <c r="C19" s="16">
        <f t="shared" si="4"/>
        <v>27.132857142857144</v>
      </c>
      <c r="D19" s="30">
        <v>7</v>
      </c>
      <c r="E19" s="30">
        <v>0</v>
      </c>
      <c r="F19" s="33">
        <v>189.93</v>
      </c>
      <c r="G19" s="31">
        <v>-0.08</v>
      </c>
      <c r="H19" s="32">
        <f t="shared" si="1"/>
        <v>4.2120781340493867E-4</v>
      </c>
      <c r="I19" s="32">
        <f t="shared" si="2"/>
        <v>0.24606895930079509</v>
      </c>
      <c r="J19" s="33">
        <f t="shared" si="5"/>
        <v>46.73587744000001</v>
      </c>
      <c r="K19" s="33">
        <f t="shared" si="3"/>
        <v>6.6765539200000017</v>
      </c>
      <c r="L19" s="30">
        <v>56</v>
      </c>
      <c r="M19" s="34">
        <f t="shared" si="6"/>
        <v>0.125</v>
      </c>
      <c r="N19" s="30">
        <v>177</v>
      </c>
      <c r="O19" s="35">
        <f t="shared" ref="O19:P19" si="27">D19/7</f>
        <v>1</v>
      </c>
      <c r="P19" s="35">
        <f t="shared" si="27"/>
        <v>0</v>
      </c>
      <c r="Q19" s="30">
        <f t="shared" si="8"/>
        <v>177</v>
      </c>
      <c r="R19" s="30"/>
      <c r="S19" s="36">
        <v>0.76315789473684204</v>
      </c>
      <c r="T19" s="29">
        <v>396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8.367016666666667E-2</v>
      </c>
      <c r="AD19" s="40">
        <f t="shared" si="12"/>
        <v>-0.80825380999999996</v>
      </c>
      <c r="AE19" s="40">
        <v>-5.42</v>
      </c>
      <c r="AF19" s="40">
        <v>-10.83948125</v>
      </c>
      <c r="AG19" s="40">
        <v>0</v>
      </c>
    </row>
    <row r="20" spans="1:33" ht="15.75" customHeight="1" x14ac:dyDescent="0.2">
      <c r="A20" s="29" t="s">
        <v>73</v>
      </c>
      <c r="B20" s="29" t="s">
        <v>111</v>
      </c>
      <c r="C20" s="16">
        <f t="shared" si="4"/>
        <v>25.590000000000003</v>
      </c>
      <c r="D20" s="30">
        <v>10</v>
      </c>
      <c r="E20" s="30">
        <v>0</v>
      </c>
      <c r="F20" s="33">
        <v>255.90000000000003</v>
      </c>
      <c r="G20" s="31">
        <v>-16.580000000000002</v>
      </c>
      <c r="H20" s="32">
        <f t="shared" si="1"/>
        <v>6.4790933958577573E-2</v>
      </c>
      <c r="I20" s="32">
        <f t="shared" si="2"/>
        <v>0.14531277530285266</v>
      </c>
      <c r="J20" s="33">
        <f t="shared" si="5"/>
        <v>37.185539200000001</v>
      </c>
      <c r="K20" s="33">
        <f t="shared" si="3"/>
        <v>3.7185539200000002</v>
      </c>
      <c r="L20" s="30">
        <v>69</v>
      </c>
      <c r="M20" s="34">
        <f t="shared" si="6"/>
        <v>0.14492753623188406</v>
      </c>
      <c r="N20" s="30">
        <v>162</v>
      </c>
      <c r="O20" s="35">
        <f t="shared" ref="O20:P20" si="28">D20/7</f>
        <v>1.4285714285714286</v>
      </c>
      <c r="P20" s="35">
        <f t="shared" si="28"/>
        <v>0</v>
      </c>
      <c r="Q20" s="30">
        <f t="shared" si="8"/>
        <v>113</v>
      </c>
      <c r="R20" s="30"/>
      <c r="S20" s="36">
        <v>0.54901960784313697</v>
      </c>
      <c r="T20" s="29">
        <v>396</v>
      </c>
      <c r="U20" s="37" t="s">
        <v>33</v>
      </c>
      <c r="V20" s="38" t="s">
        <v>33</v>
      </c>
      <c r="W20" s="29">
        <v>2</v>
      </c>
      <c r="X20" s="39">
        <f t="shared" si="9"/>
        <v>0.2</v>
      </c>
      <c r="Y20" s="40">
        <f t="shared" si="10"/>
        <v>5.5266666666666673</v>
      </c>
      <c r="Z20" s="29">
        <v>1</v>
      </c>
      <c r="AA20" s="29" t="s">
        <v>35</v>
      </c>
      <c r="AB20" s="41">
        <f t="shared" si="11"/>
        <v>-0.69</v>
      </c>
      <c r="AC20" s="42">
        <v>8.367016666666667E-2</v>
      </c>
      <c r="AD20" s="40">
        <f t="shared" si="12"/>
        <v>-1.1546482999999998</v>
      </c>
      <c r="AE20" s="40">
        <v>-5.42</v>
      </c>
      <c r="AF20" s="40">
        <v>-10.83948125</v>
      </c>
      <c r="AG20" s="40">
        <v>0</v>
      </c>
    </row>
    <row r="21" spans="1:33" ht="15.75" customHeight="1" x14ac:dyDescent="0.2">
      <c r="A21" s="29" t="s">
        <v>75</v>
      </c>
      <c r="B21" s="29" t="s">
        <v>112</v>
      </c>
      <c r="C21" s="16">
        <f t="shared" si="4"/>
        <v>27.712222222222223</v>
      </c>
      <c r="D21" s="30">
        <v>18</v>
      </c>
      <c r="E21" s="30">
        <v>0</v>
      </c>
      <c r="F21" s="33">
        <v>498.82000000000005</v>
      </c>
      <c r="G21" s="31">
        <v>-19.199999999999996</v>
      </c>
      <c r="H21" s="32">
        <f t="shared" si="1"/>
        <v>3.8490838378573422E-2</v>
      </c>
      <c r="I21" s="32">
        <f t="shared" si="2"/>
        <v>0.22061659628723787</v>
      </c>
      <c r="J21" s="33">
        <f t="shared" si="5"/>
        <v>110.04797056000001</v>
      </c>
      <c r="K21" s="33">
        <f t="shared" si="3"/>
        <v>6.113776142222223</v>
      </c>
      <c r="L21" s="30">
        <v>39</v>
      </c>
      <c r="M21" s="34">
        <f t="shared" si="6"/>
        <v>0.46153846153846156</v>
      </c>
      <c r="N21" s="30">
        <v>133</v>
      </c>
      <c r="O21" s="35">
        <f t="shared" ref="O21:P21" si="29">D21/7</f>
        <v>2.5714285714285716</v>
      </c>
      <c r="P21" s="35">
        <f t="shared" si="29"/>
        <v>0</v>
      </c>
      <c r="Q21" s="30">
        <f t="shared" si="8"/>
        <v>51</v>
      </c>
      <c r="R21" s="30"/>
      <c r="S21" s="36">
        <v>0.81592039800994998</v>
      </c>
      <c r="T21" s="29">
        <v>396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19.199999999999996</v>
      </c>
      <c r="Z21" s="29">
        <v>1</v>
      </c>
      <c r="AA21" s="29" t="s">
        <v>35</v>
      </c>
      <c r="AB21" s="41">
        <f t="shared" si="11"/>
        <v>-0.69</v>
      </c>
      <c r="AC21" s="42">
        <v>8.367016666666667E-2</v>
      </c>
      <c r="AD21" s="40">
        <f t="shared" si="12"/>
        <v>-2.07836694</v>
      </c>
      <c r="AE21" s="40">
        <v>-5.42</v>
      </c>
      <c r="AF21" s="40">
        <v>-10.83948125</v>
      </c>
      <c r="AG21" s="40">
        <v>0</v>
      </c>
    </row>
    <row r="22" spans="1:33" ht="15.75" customHeight="1" x14ac:dyDescent="0.2">
      <c r="A22" s="29" t="s">
        <v>77</v>
      </c>
      <c r="B22" s="29" t="s">
        <v>113</v>
      </c>
      <c r="C22" s="16">
        <f t="shared" si="4"/>
        <v>27.434444444444452</v>
      </c>
      <c r="D22" s="30">
        <v>18</v>
      </c>
      <c r="E22" s="30">
        <v>0</v>
      </c>
      <c r="F22" s="31">
        <v>493.82000000000011</v>
      </c>
      <c r="G22" s="31">
        <v>0</v>
      </c>
      <c r="H22" s="32">
        <f t="shared" si="1"/>
        <v>0</v>
      </c>
      <c r="I22" s="32">
        <f t="shared" si="2"/>
        <v>0.25312456069013006</v>
      </c>
      <c r="J22" s="33">
        <f t="shared" si="5"/>
        <v>124.99797056000006</v>
      </c>
      <c r="K22" s="33">
        <f t="shared" si="3"/>
        <v>6.9443316977777805</v>
      </c>
      <c r="L22" s="30">
        <v>75</v>
      </c>
      <c r="M22" s="34">
        <f t="shared" si="6"/>
        <v>0.24</v>
      </c>
      <c r="N22" s="30">
        <v>131</v>
      </c>
      <c r="O22" s="35">
        <f t="shared" ref="O22:P22" si="30">D22/7</f>
        <v>2.5714285714285716</v>
      </c>
      <c r="P22" s="35">
        <f t="shared" si="30"/>
        <v>0</v>
      </c>
      <c r="Q22" s="30">
        <f t="shared" si="8"/>
        <v>50</v>
      </c>
      <c r="R22" s="30"/>
      <c r="S22" s="36">
        <v>0.97435897435897401</v>
      </c>
      <c r="T22" s="29">
        <v>480</v>
      </c>
      <c r="U22" s="37">
        <v>84</v>
      </c>
      <c r="V22" s="38" t="s">
        <v>114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8.367016666666667E-2</v>
      </c>
      <c r="AD22" s="40">
        <f t="shared" si="12"/>
        <v>-2.07836694</v>
      </c>
      <c r="AE22" s="40">
        <v>-5.42</v>
      </c>
      <c r="AF22" s="40">
        <v>-10.83948125</v>
      </c>
      <c r="AG22" s="40">
        <v>0</v>
      </c>
    </row>
    <row r="23" spans="1:33" ht="15.75" customHeight="1" x14ac:dyDescent="0.2">
      <c r="A23" s="29" t="s">
        <v>78</v>
      </c>
      <c r="B23" s="29" t="s">
        <v>115</v>
      </c>
      <c r="C23" s="16">
        <f t="shared" si="4"/>
        <v>28.545555555555559</v>
      </c>
      <c r="D23" s="30">
        <v>9</v>
      </c>
      <c r="E23" s="30">
        <v>0</v>
      </c>
      <c r="F23" s="33">
        <v>256.91000000000003</v>
      </c>
      <c r="G23" s="31">
        <v>0</v>
      </c>
      <c r="H23" s="32">
        <f t="shared" si="1"/>
        <v>0</v>
      </c>
      <c r="I23" s="32">
        <f t="shared" si="2"/>
        <v>0.27635742197656765</v>
      </c>
      <c r="J23" s="33">
        <f t="shared" si="5"/>
        <v>70.998985279999999</v>
      </c>
      <c r="K23" s="33">
        <f t="shared" si="3"/>
        <v>7.8887761422222225</v>
      </c>
      <c r="L23" s="30">
        <v>51</v>
      </c>
      <c r="M23" s="34">
        <f t="shared" si="6"/>
        <v>0.17647058823529413</v>
      </c>
      <c r="N23" s="30">
        <v>117</v>
      </c>
      <c r="O23" s="35">
        <f t="shared" ref="O23:P23" si="31">D23/7</f>
        <v>1.2857142857142858</v>
      </c>
      <c r="P23" s="35">
        <f t="shared" si="31"/>
        <v>0</v>
      </c>
      <c r="Q23" s="30">
        <f t="shared" si="8"/>
        <v>91</v>
      </c>
      <c r="R23" s="30"/>
      <c r="S23" s="36">
        <v>0.73404255319148903</v>
      </c>
      <c r="T23" s="29">
        <v>576</v>
      </c>
      <c r="U23" s="37" t="s">
        <v>33</v>
      </c>
      <c r="V23" s="38" t="s">
        <v>116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8.367016666666667E-2</v>
      </c>
      <c r="AD23" s="40">
        <f t="shared" si="12"/>
        <v>-1.03918347</v>
      </c>
      <c r="AE23" s="40">
        <v>-5.42</v>
      </c>
      <c r="AF23" s="40">
        <v>-10.83948125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24.79</v>
      </c>
      <c r="D24" s="30">
        <v>10</v>
      </c>
      <c r="E24" s="30">
        <v>0</v>
      </c>
      <c r="F24" s="33">
        <v>247.9</v>
      </c>
      <c r="G24" s="33">
        <v>-0.08</v>
      </c>
      <c r="H24" s="32">
        <f t="shared" si="1"/>
        <v>3.2271077047196453E-4</v>
      </c>
      <c r="I24" s="32">
        <f t="shared" si="2"/>
        <v>0.18913085599031862</v>
      </c>
      <c r="J24" s="33">
        <f t="shared" si="5"/>
        <v>46.88553919999999</v>
      </c>
      <c r="K24" s="33">
        <f t="shared" si="3"/>
        <v>4.6885539199999986</v>
      </c>
      <c r="L24" s="30">
        <v>31</v>
      </c>
      <c r="M24" s="34">
        <f t="shared" si="6"/>
        <v>0.32258064516129031</v>
      </c>
      <c r="N24" s="30">
        <v>109</v>
      </c>
      <c r="O24" s="35">
        <f t="shared" ref="O24:P24" si="32">D24/7</f>
        <v>1.4285714285714286</v>
      </c>
      <c r="P24" s="35">
        <f t="shared" si="32"/>
        <v>0</v>
      </c>
      <c r="Q24" s="30">
        <f t="shared" si="8"/>
        <v>76</v>
      </c>
      <c r="R24" s="30"/>
      <c r="S24" s="36">
        <v>0.81318681318681296</v>
      </c>
      <c r="T24" s="29">
        <v>576</v>
      </c>
      <c r="U24" s="37" t="s">
        <v>33</v>
      </c>
      <c r="V24" s="38" t="s">
        <v>116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8.367016666666667E-2</v>
      </c>
      <c r="AD24" s="40">
        <f t="shared" si="12"/>
        <v>-1.1546482999999998</v>
      </c>
      <c r="AE24" s="40">
        <v>-5.42</v>
      </c>
      <c r="AF24" s="40">
        <v>-10.83948125</v>
      </c>
      <c r="AG24" s="40">
        <v>0</v>
      </c>
    </row>
    <row r="25" spans="1:33" ht="15.75" customHeight="1" x14ac:dyDescent="0.2">
      <c r="A25" s="15" t="s">
        <v>82</v>
      </c>
      <c r="B25" s="15" t="s">
        <v>117</v>
      </c>
      <c r="C25" s="16">
        <f t="shared" si="4"/>
        <v>22.84714285714286</v>
      </c>
      <c r="D25" s="17">
        <v>14</v>
      </c>
      <c r="E25" s="17">
        <v>0</v>
      </c>
      <c r="F25" s="18">
        <v>319.86</v>
      </c>
      <c r="G25" s="18">
        <v>0</v>
      </c>
      <c r="H25" s="32">
        <f t="shared" si="1"/>
        <v>0</v>
      </c>
      <c r="I25" s="32">
        <f t="shared" si="2"/>
        <v>0.13325983986744214</v>
      </c>
      <c r="J25" s="33">
        <f t="shared" si="5"/>
        <v>42.624492380000042</v>
      </c>
      <c r="K25" s="33">
        <f t="shared" si="3"/>
        <v>3.0446065985714315</v>
      </c>
      <c r="L25" s="17">
        <v>67</v>
      </c>
      <c r="M25" s="34">
        <f t="shared" si="6"/>
        <v>0.20895522388059701</v>
      </c>
      <c r="N25" s="17">
        <v>93</v>
      </c>
      <c r="O25" s="35">
        <f t="shared" ref="O25:P25" si="33">D25/7</f>
        <v>2</v>
      </c>
      <c r="P25" s="35">
        <f t="shared" si="33"/>
        <v>0</v>
      </c>
      <c r="Q25" s="30">
        <f t="shared" si="8"/>
        <v>46</v>
      </c>
      <c r="R25" s="30"/>
      <c r="S25" s="22">
        <v>1.0731707317073169</v>
      </c>
      <c r="T25" s="29">
        <v>576</v>
      </c>
      <c r="U25" s="37" t="s">
        <v>33</v>
      </c>
      <c r="V25" s="38" t="s">
        <v>118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8.367016666666667E-2</v>
      </c>
      <c r="AD25" s="40">
        <f t="shared" si="12"/>
        <v>-1.6165076199999999</v>
      </c>
      <c r="AE25" s="26">
        <v>-5.42</v>
      </c>
      <c r="AF25" s="26">
        <v>-10.84</v>
      </c>
      <c r="AG25" s="26">
        <v>0</v>
      </c>
    </row>
    <row r="26" spans="1:33" ht="15.75" customHeight="1" x14ac:dyDescent="0.2">
      <c r="A26" s="15" t="s">
        <v>84</v>
      </c>
      <c r="B26" s="15" t="s">
        <v>119</v>
      </c>
      <c r="C26" s="16">
        <f t="shared" si="4"/>
        <v>24.24</v>
      </c>
      <c r="D26" s="17">
        <v>12</v>
      </c>
      <c r="E26" s="17">
        <v>0</v>
      </c>
      <c r="F26" s="18">
        <v>290.88</v>
      </c>
      <c r="G26" s="18">
        <v>0</v>
      </c>
      <c r="H26" s="32">
        <f t="shared" si="1"/>
        <v>0</v>
      </c>
      <c r="I26" s="32">
        <f t="shared" si="2"/>
        <v>0.16373984818481843</v>
      </c>
      <c r="J26" s="33">
        <f t="shared" si="5"/>
        <v>47.628647039999983</v>
      </c>
      <c r="K26" s="33">
        <f t="shared" si="3"/>
        <v>3.9690539199999986</v>
      </c>
      <c r="L26" s="17">
        <v>66</v>
      </c>
      <c r="M26" s="34">
        <f t="shared" si="6"/>
        <v>0.18181818181818182</v>
      </c>
      <c r="N26" s="17">
        <v>85</v>
      </c>
      <c r="O26" s="35">
        <f t="shared" ref="O26:P26" si="34">D26/7</f>
        <v>1.7142857142857142</v>
      </c>
      <c r="P26" s="35">
        <f t="shared" si="34"/>
        <v>0</v>
      </c>
      <c r="Q26" s="30">
        <f t="shared" si="8"/>
        <v>49</v>
      </c>
      <c r="R26" s="30"/>
      <c r="S26" s="22">
        <v>1.36</v>
      </c>
      <c r="T26" s="29">
        <v>180</v>
      </c>
      <c r="U26" s="37">
        <v>84</v>
      </c>
      <c r="V26" s="38" t="s">
        <v>120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8.367016666666667E-2</v>
      </c>
      <c r="AD26" s="40">
        <f t="shared" si="12"/>
        <v>-1.38557796</v>
      </c>
      <c r="AE26" s="26">
        <v>-5.68</v>
      </c>
      <c r="AF26" s="26">
        <v>-10.83948125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26.990000000000002</v>
      </c>
      <c r="D27" s="17">
        <v>13</v>
      </c>
      <c r="E27" s="17">
        <v>0</v>
      </c>
      <c r="F27" s="18">
        <v>350.87</v>
      </c>
      <c r="G27" s="18">
        <v>0</v>
      </c>
      <c r="H27" s="32">
        <f t="shared" si="1"/>
        <v>0</v>
      </c>
      <c r="I27" s="32">
        <f t="shared" si="2"/>
        <v>0.2336626128195628</v>
      </c>
      <c r="J27" s="33">
        <f t="shared" si="5"/>
        <v>81.98520096</v>
      </c>
      <c r="K27" s="33">
        <f t="shared" si="3"/>
        <v>6.3065539199999998</v>
      </c>
      <c r="L27" s="17">
        <v>60</v>
      </c>
      <c r="M27" s="34">
        <f t="shared" si="6"/>
        <v>0.21666666666666667</v>
      </c>
      <c r="N27" s="17">
        <v>71</v>
      </c>
      <c r="O27" s="35">
        <f t="shared" ref="O27:P27" si="35">D27/7</f>
        <v>1.8571428571428572</v>
      </c>
      <c r="P27" s="35">
        <f t="shared" si="35"/>
        <v>0</v>
      </c>
      <c r="Q27" s="30">
        <f t="shared" si="8"/>
        <v>38</v>
      </c>
      <c r="R27" s="30"/>
      <c r="S27" s="22">
        <v>0.9910714285714286</v>
      </c>
      <c r="T27" s="29">
        <v>84</v>
      </c>
      <c r="U27" s="37">
        <v>84</v>
      </c>
      <c r="V27" s="38" t="s">
        <v>121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8.367016666666667E-2</v>
      </c>
      <c r="AD27" s="40">
        <f t="shared" si="12"/>
        <v>-1.5010427899999998</v>
      </c>
      <c r="AE27" s="26">
        <v>-5.68</v>
      </c>
      <c r="AF27" s="26">
        <v>-10.83948125</v>
      </c>
      <c r="AG27" s="26">
        <v>0</v>
      </c>
    </row>
    <row r="28" spans="1:33" ht="15.75" customHeight="1" x14ac:dyDescent="0.2">
      <c r="A28" s="15" t="s">
        <v>87</v>
      </c>
      <c r="B28" s="15" t="s">
        <v>122</v>
      </c>
      <c r="C28" s="16">
        <f t="shared" si="4"/>
        <v>27.99</v>
      </c>
      <c r="D28" s="17">
        <v>9</v>
      </c>
      <c r="E28" s="17">
        <v>0</v>
      </c>
      <c r="F28" s="18">
        <v>251.91</v>
      </c>
      <c r="G28" s="18">
        <v>0</v>
      </c>
      <c r="H28" s="32">
        <f t="shared" si="1"/>
        <v>0</v>
      </c>
      <c r="I28" s="32">
        <f t="shared" si="2"/>
        <v>0.18782616193283314</v>
      </c>
      <c r="J28" s="33">
        <f t="shared" si="5"/>
        <v>47.315288452499992</v>
      </c>
      <c r="K28" s="33">
        <f t="shared" si="3"/>
        <v>5.2572542724999991</v>
      </c>
      <c r="L28" s="17">
        <v>59</v>
      </c>
      <c r="M28" s="34">
        <f t="shared" si="6"/>
        <v>0.15254237288135594</v>
      </c>
      <c r="N28" s="17">
        <v>62</v>
      </c>
      <c r="O28" s="35">
        <f t="shared" ref="O28:P28" si="36">D28/7</f>
        <v>1.2857142857142858</v>
      </c>
      <c r="P28" s="35">
        <f t="shared" si="36"/>
        <v>0</v>
      </c>
      <c r="Q28" s="30">
        <f t="shared" si="8"/>
        <v>48</v>
      </c>
      <c r="R28" s="30"/>
      <c r="S28" s="22">
        <v>1.095127610208817</v>
      </c>
      <c r="T28" s="38" t="s">
        <v>33</v>
      </c>
      <c r="U28" s="38">
        <v>84</v>
      </c>
      <c r="V28" s="38" t="s">
        <v>123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8.367016666666667E-2</v>
      </c>
      <c r="AD28" s="40">
        <f t="shared" si="12"/>
        <v>-1.03918347</v>
      </c>
      <c r="AE28" s="26">
        <v>-5.68</v>
      </c>
      <c r="AF28" s="26">
        <v>-12.7387808975</v>
      </c>
      <c r="AG28" s="26">
        <v>0</v>
      </c>
    </row>
    <row r="29" spans="1:33" ht="15.75" customHeight="1" x14ac:dyDescent="0.2">
      <c r="A29" s="15" t="s">
        <v>90</v>
      </c>
      <c r="B29" s="29" t="s">
        <v>124</v>
      </c>
      <c r="C29" s="16">
        <f t="shared" si="4"/>
        <v>28.101111111111109</v>
      </c>
      <c r="D29" s="17">
        <v>9</v>
      </c>
      <c r="E29" s="17">
        <v>0</v>
      </c>
      <c r="F29" s="18">
        <v>252.91</v>
      </c>
      <c r="G29" s="18">
        <v>0</v>
      </c>
      <c r="H29" s="32">
        <f t="shared" si="1"/>
        <v>0</v>
      </c>
      <c r="I29" s="32">
        <f t="shared" si="2"/>
        <v>0.19044438121268442</v>
      </c>
      <c r="J29" s="33">
        <f t="shared" si="5"/>
        <v>48.165288452500015</v>
      </c>
      <c r="K29" s="33">
        <f t="shared" si="3"/>
        <v>5.3516987169444459</v>
      </c>
      <c r="L29" s="17">
        <v>35</v>
      </c>
      <c r="M29" s="34">
        <f t="shared" si="6"/>
        <v>0.25714285714285712</v>
      </c>
      <c r="N29" s="17">
        <v>53</v>
      </c>
      <c r="O29" s="35">
        <f t="shared" ref="O29:P29" si="37">D29/7</f>
        <v>1.2857142857142858</v>
      </c>
      <c r="P29" s="35">
        <f t="shared" si="37"/>
        <v>0</v>
      </c>
      <c r="Q29" s="30">
        <f t="shared" si="8"/>
        <v>41</v>
      </c>
      <c r="R29" s="30"/>
      <c r="S29" s="22">
        <v>1.3367346938775511</v>
      </c>
      <c r="T29" s="38" t="s">
        <v>33</v>
      </c>
      <c r="U29" s="38" t="s">
        <v>33</v>
      </c>
      <c r="V29" s="38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8.367016666666667E-2</v>
      </c>
      <c r="AD29" s="40">
        <f t="shared" si="12"/>
        <v>-1.03918347</v>
      </c>
      <c r="AE29" s="26">
        <v>-5.68</v>
      </c>
      <c r="AF29" s="26">
        <v>-12.7387808975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27.906666666666666</v>
      </c>
      <c r="D30" s="17">
        <v>12</v>
      </c>
      <c r="E30" s="17">
        <v>0</v>
      </c>
      <c r="F30" s="18">
        <v>334.88</v>
      </c>
      <c r="G30" s="18">
        <v>0</v>
      </c>
      <c r="H30" s="32">
        <f t="shared" si="1"/>
        <v>0</v>
      </c>
      <c r="I30" s="32">
        <f t="shared" si="2"/>
        <v>0.23534586298543586</v>
      </c>
      <c r="J30" s="33">
        <f t="shared" si="5"/>
        <v>78.812622596562761</v>
      </c>
      <c r="K30" s="33">
        <f t="shared" si="3"/>
        <v>6.5677185497135637</v>
      </c>
      <c r="L30" s="17">
        <v>34</v>
      </c>
      <c r="M30" s="34">
        <f t="shared" si="6"/>
        <v>0.35294117647058826</v>
      </c>
      <c r="N30" s="17">
        <v>41</v>
      </c>
      <c r="O30" s="35">
        <f t="shared" ref="O30:P30" si="38">D30/7</f>
        <v>1.7142857142857142</v>
      </c>
      <c r="P30" s="35">
        <f t="shared" si="38"/>
        <v>0</v>
      </c>
      <c r="Q30" s="30">
        <f t="shared" si="8"/>
        <v>23</v>
      </c>
      <c r="R30" s="30"/>
      <c r="S30" s="22">
        <v>1.5860058309037901</v>
      </c>
      <c r="T30" s="29">
        <v>84</v>
      </c>
      <c r="U30" s="37">
        <v>84</v>
      </c>
      <c r="V30" s="38" t="s">
        <v>125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8.367016666666667E-2</v>
      </c>
      <c r="AD30" s="40">
        <f t="shared" si="12"/>
        <v>-1.38557796</v>
      </c>
      <c r="AE30" s="26">
        <v>-5.68</v>
      </c>
      <c r="AF30" s="26">
        <v>-11.3574832869531</v>
      </c>
      <c r="AG30" s="26">
        <v>0</v>
      </c>
    </row>
    <row r="31" spans="1:33" ht="15.75" customHeight="1" x14ac:dyDescent="0.2">
      <c r="A31" s="15" t="s">
        <v>92</v>
      </c>
      <c r="B31" s="29" t="s">
        <v>32</v>
      </c>
      <c r="C31" s="16">
        <f t="shared" si="4"/>
        <v>29.240000000000002</v>
      </c>
      <c r="D31" s="17">
        <v>8</v>
      </c>
      <c r="E31" s="17">
        <v>0</v>
      </c>
      <c r="F31" s="18">
        <v>233.92000000000002</v>
      </c>
      <c r="G31" s="44">
        <v>-0.16</v>
      </c>
      <c r="H31" s="32">
        <f t="shared" si="1"/>
        <v>6.8399452804377564E-4</v>
      </c>
      <c r="I31" s="32">
        <f t="shared" si="2"/>
        <v>0.26268987288122014</v>
      </c>
      <c r="J31" s="33">
        <f t="shared" si="5"/>
        <v>61.44841506437502</v>
      </c>
      <c r="K31" s="33">
        <f t="shared" si="3"/>
        <v>7.6810518830468775</v>
      </c>
      <c r="L31" s="17">
        <v>52</v>
      </c>
      <c r="M31" s="34">
        <f t="shared" si="6"/>
        <v>0.15384615384615385</v>
      </c>
      <c r="N31" s="17">
        <v>31</v>
      </c>
      <c r="O31" s="35">
        <f t="shared" ref="O31:P32" si="39">D31/7</f>
        <v>1.1428571428571428</v>
      </c>
      <c r="P31" s="35">
        <f t="shared" si="39"/>
        <v>0</v>
      </c>
      <c r="Q31" s="30">
        <f t="shared" si="8"/>
        <v>27</v>
      </c>
      <c r="R31" s="30"/>
      <c r="S31" s="22">
        <v>1.7660818713450199</v>
      </c>
      <c r="T31" s="15">
        <v>312</v>
      </c>
      <c r="U31" s="23">
        <v>84</v>
      </c>
      <c r="V31" s="1" t="s">
        <v>831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8.367016666666667E-2</v>
      </c>
      <c r="AD31" s="40">
        <f t="shared" si="12"/>
        <v>-0.92371863999999992</v>
      </c>
      <c r="AE31" s="45">
        <v>-5.68</v>
      </c>
      <c r="AF31" s="45">
        <v>-11.357483286953126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29.79</v>
      </c>
      <c r="D32" s="57">
        <v>5</v>
      </c>
      <c r="E32" s="57">
        <v>0</v>
      </c>
      <c r="F32" s="58">
        <v>148.94999999999999</v>
      </c>
      <c r="G32" s="58">
        <v>-0.08</v>
      </c>
      <c r="H32" s="32">
        <f t="shared" si="1"/>
        <v>5.3709298422289359E-4</v>
      </c>
      <c r="I32" s="32">
        <f t="shared" si="2"/>
        <v>0.27366740124360189</v>
      </c>
      <c r="J32" s="33">
        <f t="shared" si="5"/>
        <v>40.762759415234498</v>
      </c>
      <c r="K32" s="33">
        <f t="shared" si="3"/>
        <v>8.1525518830469004</v>
      </c>
      <c r="L32" s="57">
        <v>57</v>
      </c>
      <c r="M32" s="34">
        <f t="shared" si="6"/>
        <v>8.771929824561403E-2</v>
      </c>
      <c r="N32" s="57">
        <v>25</v>
      </c>
      <c r="O32" s="35">
        <f t="shared" si="39"/>
        <v>0.7142857142857143</v>
      </c>
      <c r="P32" s="35">
        <f t="shared" si="39"/>
        <v>0</v>
      </c>
      <c r="Q32" s="30">
        <f t="shared" si="8"/>
        <v>35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1.3159041394335509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8.367016666666667E-2</v>
      </c>
      <c r="AD32" s="40">
        <f t="shared" si="12"/>
        <v>-0.57732414999999992</v>
      </c>
      <c r="AE32" s="63">
        <v>-5.68</v>
      </c>
      <c r="AF32" s="63">
        <v>-11.3574832869531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8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24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Info!B1:BJ5000""),3,FALSE),"""")"),"Bronze round knob 10 pack w/ bevel 1-1/4 diameter")</f>
        <v>Bronze round knob 10 pack w/ bevel 1-1/4 diameter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Info!B1:BJ5000""),2,FALSE),"""")"),"B01JMZX46U")</f>
        <v>B01JMZX46U</v>
      </c>
      <c r="B2" s="3" t="s">
        <v>126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18.5" customHeight="1" x14ac:dyDescent="0.2">
      <c r="A3" s="68" t="s">
        <v>30</v>
      </c>
      <c r="B3" s="69"/>
      <c r="C3" s="4">
        <f>((AE32+AF32)/0.85)*-1</f>
        <v>10.377463985661764</v>
      </c>
      <c r="D3" s="5">
        <f>SUM(D4:D99702)</f>
        <v>412</v>
      </c>
      <c r="E3" s="5"/>
      <c r="F3" s="6">
        <f t="shared" ref="F3:G3" si="0">SUM(F4:F99702)</f>
        <v>7583.3899999999994</v>
      </c>
      <c r="G3" s="6">
        <f t="shared" si="0"/>
        <v>-59.190000000000005</v>
      </c>
      <c r="H3" s="7">
        <f t="shared" ref="H3:H32" si="1">G3/F3*-1</f>
        <v>7.8052164005807442E-3</v>
      </c>
      <c r="I3" s="8">
        <f t="shared" ref="I3:I32" si="2">J3/F3</f>
        <v>0.33897037440585459</v>
      </c>
      <c r="J3" s="6">
        <f>SUM(J4:J99702)</f>
        <v>2570.5445475656134</v>
      </c>
      <c r="K3" s="6">
        <f t="shared" ref="K3:K32" si="3">J3/D3</f>
        <v>6.2391857950621681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4 - May
4 - June
4 - July
4 - Aug
4 - Sept
4 - Oct
4 - Nov
4 - Dec
4 - Jan
4 - Feb")</f>
        <v>4 - March
4 - April
4 - May
4 - June
4 - July
4 - Aug
4 - Sept
4 - Oct
4 - Nov
4 -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</v>
      </c>
      <c r="X3" s="7">
        <f>W3/D3</f>
        <v>7.2815533980582527E-3</v>
      </c>
      <c r="Y3" s="6"/>
      <c r="Z3" s="5"/>
      <c r="AA3" s="5"/>
      <c r="AB3" s="5"/>
      <c r="AC3" s="5"/>
      <c r="AD3" s="6">
        <f>SUM(AD4:AD99702)</f>
        <v>-11.300352471031285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Info!B2:BZ3000""),37,FALSE)),"""")*-1"),-4.5708443878125)</f>
        <v>-4.5708443878124996</v>
      </c>
      <c r="AG3" s="6">
        <f>SUM(AG4:AG99702)</f>
        <v>-1.26</v>
      </c>
    </row>
    <row r="4" spans="1:33" ht="15.75" customHeight="1" x14ac:dyDescent="0.2">
      <c r="A4" s="15" t="s">
        <v>31</v>
      </c>
      <c r="B4" s="15" t="s">
        <v>127</v>
      </c>
      <c r="C4" s="16">
        <f t="shared" ref="C4:C32" si="4">IFERROR(F4/D4," - ")</f>
        <v>19.87166666666667</v>
      </c>
      <c r="D4" s="17">
        <v>12</v>
      </c>
      <c r="E4" s="17">
        <v>0</v>
      </c>
      <c r="F4" s="18">
        <v>238.46000000000004</v>
      </c>
      <c r="G4" s="18">
        <v>0</v>
      </c>
      <c r="H4" s="19">
        <f t="shared" si="1"/>
        <v>0</v>
      </c>
      <c r="I4" s="19">
        <f t="shared" si="2"/>
        <v>0.38336470235291842</v>
      </c>
      <c r="J4" s="18">
        <f t="shared" ref="J4:J32" si="5">F4*0.85+G4+AF4*D4+D4*AE4+AG4+AD4</f>
        <v>91.417146923076942</v>
      </c>
      <c r="K4" s="18">
        <f t="shared" si="3"/>
        <v>7.6180955769230785</v>
      </c>
      <c r="L4" s="17">
        <v>57</v>
      </c>
      <c r="M4" s="20">
        <f t="shared" ref="M4:M32" si="6">IFERROR(D4/L4,"-")</f>
        <v>0.21052631578947367</v>
      </c>
      <c r="N4" s="17">
        <v>42</v>
      </c>
      <c r="O4" s="21">
        <f t="shared" ref="O4:P4" si="7">D4/7</f>
        <v>1.7142857142857142</v>
      </c>
      <c r="P4" s="21">
        <f t="shared" si="7"/>
        <v>0</v>
      </c>
      <c r="Q4" s="17">
        <f t="shared" ref="Q4:Q32" si="8">ROUNDDOWN(N4/(O4+P4),0)</f>
        <v>24</v>
      </c>
      <c r="R4" s="17"/>
      <c r="S4" s="22">
        <v>3.0801393728222899</v>
      </c>
      <c r="T4" s="15">
        <v>400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1.9875E-2</v>
      </c>
      <c r="AD4" s="26">
        <f t="shared" ref="AD4:AD32" si="12">IFERROR(AB4*AC4*D4*2,0)</f>
        <v>-0.32912999999999998</v>
      </c>
      <c r="AE4" s="26">
        <v>-4.9000000000000004</v>
      </c>
      <c r="AF4" s="26">
        <v>-4.3453935897435896</v>
      </c>
      <c r="AG4" s="26">
        <v>0</v>
      </c>
    </row>
    <row r="5" spans="1:33" ht="15.75" customHeight="1" x14ac:dyDescent="0.2">
      <c r="A5" s="29" t="s">
        <v>36</v>
      </c>
      <c r="B5" s="29" t="s">
        <v>128</v>
      </c>
      <c r="C5" s="16">
        <f t="shared" si="4"/>
        <v>20.438571428571429</v>
      </c>
      <c r="D5" s="30">
        <v>7</v>
      </c>
      <c r="E5" s="30">
        <v>0</v>
      </c>
      <c r="F5" s="31">
        <v>143.07</v>
      </c>
      <c r="G5" s="31">
        <v>0</v>
      </c>
      <c r="H5" s="32">
        <f t="shared" si="1"/>
        <v>0</v>
      </c>
      <c r="I5" s="32">
        <f t="shared" si="2"/>
        <v>0.3963062130479037</v>
      </c>
      <c r="J5" s="33">
        <f t="shared" si="5"/>
        <v>56.699529900763579</v>
      </c>
      <c r="K5" s="33">
        <f t="shared" si="3"/>
        <v>8.0999328429662256</v>
      </c>
      <c r="L5" s="30">
        <v>94</v>
      </c>
      <c r="M5" s="34">
        <f t="shared" si="6"/>
        <v>7.4468085106382975E-2</v>
      </c>
      <c r="N5" s="30">
        <v>154</v>
      </c>
      <c r="O5" s="35">
        <f t="shared" ref="O5:P5" si="13">D5/7</f>
        <v>1</v>
      </c>
      <c r="P5" s="35">
        <f t="shared" si="13"/>
        <v>0</v>
      </c>
      <c r="Q5" s="30">
        <f t="shared" si="8"/>
        <v>154</v>
      </c>
      <c r="R5" s="30"/>
      <c r="S5" s="36">
        <v>1.3610223642172501</v>
      </c>
      <c r="T5" s="29">
        <v>400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1.989803012746234E-2</v>
      </c>
      <c r="AD5" s="40">
        <f t="shared" si="12"/>
        <v>-0.19221497103128618</v>
      </c>
      <c r="AE5" s="40">
        <v>-4.9000000000000004</v>
      </c>
      <c r="AF5" s="40">
        <v>-4.3453935897435896</v>
      </c>
      <c r="AG5" s="40">
        <v>0</v>
      </c>
    </row>
    <row r="6" spans="1:33" ht="15.75" customHeight="1" x14ac:dyDescent="0.2">
      <c r="A6" s="29" t="s">
        <v>38</v>
      </c>
      <c r="B6" s="29" t="s">
        <v>129</v>
      </c>
      <c r="C6" s="16">
        <f t="shared" si="4"/>
        <v>20.911764705882351</v>
      </c>
      <c r="D6" s="30">
        <v>17</v>
      </c>
      <c r="E6" s="30">
        <v>0</v>
      </c>
      <c r="F6" s="31">
        <v>355.5</v>
      </c>
      <c r="G6" s="31">
        <v>0</v>
      </c>
      <c r="H6" s="32">
        <f t="shared" si="1"/>
        <v>0</v>
      </c>
      <c r="I6" s="32">
        <f t="shared" si="2"/>
        <v>0.40657395632731075</v>
      </c>
      <c r="J6" s="33">
        <f t="shared" si="5"/>
        <v>144.53704147435897</v>
      </c>
      <c r="K6" s="33">
        <f t="shared" si="3"/>
        <v>8.5021789102564096</v>
      </c>
      <c r="L6" s="30">
        <v>90</v>
      </c>
      <c r="M6" s="34">
        <f t="shared" si="6"/>
        <v>0.18888888888888888</v>
      </c>
      <c r="N6" s="30">
        <v>136</v>
      </c>
      <c r="O6" s="35">
        <f t="shared" ref="O6:P6" si="14">D6/7</f>
        <v>2.4285714285714284</v>
      </c>
      <c r="P6" s="35">
        <f t="shared" si="14"/>
        <v>0</v>
      </c>
      <c r="Q6" s="30">
        <f t="shared" si="8"/>
        <v>56</v>
      </c>
      <c r="R6" s="30"/>
      <c r="S6" s="36">
        <v>1.5249042145593801</v>
      </c>
      <c r="T6" s="29">
        <v>400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1.9875E-2</v>
      </c>
      <c r="AD6" s="40">
        <f t="shared" si="12"/>
        <v>-0.46626749999999995</v>
      </c>
      <c r="AE6" s="40">
        <v>-4.9000000000000004</v>
      </c>
      <c r="AF6" s="40">
        <v>-4.3453935897435896</v>
      </c>
      <c r="AG6" s="40">
        <v>0</v>
      </c>
    </row>
    <row r="7" spans="1:33" ht="15.75" customHeight="1" x14ac:dyDescent="0.2">
      <c r="A7" s="29" t="s">
        <v>40</v>
      </c>
      <c r="B7" s="29" t="s">
        <v>32</v>
      </c>
      <c r="C7" s="16">
        <f t="shared" si="4"/>
        <v>19.72583333333333</v>
      </c>
      <c r="D7" s="30">
        <v>12</v>
      </c>
      <c r="E7" s="30">
        <v>0</v>
      </c>
      <c r="F7" s="31">
        <v>236.70999999999998</v>
      </c>
      <c r="G7" s="31">
        <v>0</v>
      </c>
      <c r="H7" s="32">
        <f t="shared" si="1"/>
        <v>0</v>
      </c>
      <c r="I7" s="32">
        <f t="shared" si="2"/>
        <v>0.37991486174254113</v>
      </c>
      <c r="J7" s="33">
        <f t="shared" si="5"/>
        <v>89.929646923076902</v>
      </c>
      <c r="K7" s="33">
        <f t="shared" si="3"/>
        <v>7.4941372435897415</v>
      </c>
      <c r="L7" s="30">
        <v>102</v>
      </c>
      <c r="M7" s="34">
        <f t="shared" si="6"/>
        <v>0.11764705882352941</v>
      </c>
      <c r="N7" s="30">
        <v>127</v>
      </c>
      <c r="O7" s="35">
        <f t="shared" ref="O7:P7" si="15">D7/7</f>
        <v>1.7142857142857142</v>
      </c>
      <c r="P7" s="35">
        <f t="shared" si="15"/>
        <v>0</v>
      </c>
      <c r="Q7" s="30">
        <f t="shared" si="8"/>
        <v>74</v>
      </c>
      <c r="R7" s="30"/>
      <c r="S7" s="36">
        <v>1.66740576496674</v>
      </c>
      <c r="T7" s="29">
        <v>400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1.9875E-2</v>
      </c>
      <c r="AD7" s="40">
        <f t="shared" si="12"/>
        <v>-0.32912999999999998</v>
      </c>
      <c r="AE7" s="40">
        <v>-4.9000000000000004</v>
      </c>
      <c r="AF7" s="40">
        <v>-4.3453935897435896</v>
      </c>
      <c r="AG7" s="40">
        <v>0</v>
      </c>
    </row>
    <row r="8" spans="1:33" ht="15.75" customHeight="1" x14ac:dyDescent="0.2">
      <c r="A8" s="29" t="s">
        <v>43</v>
      </c>
      <c r="B8" s="29" t="s">
        <v>131</v>
      </c>
      <c r="C8" s="16">
        <f t="shared" si="4"/>
        <v>19.106956521739132</v>
      </c>
      <c r="D8" s="30">
        <v>23</v>
      </c>
      <c r="E8" s="30">
        <v>2</v>
      </c>
      <c r="F8" s="31">
        <v>439.46000000000004</v>
      </c>
      <c r="G8" s="31">
        <v>-0.02</v>
      </c>
      <c r="H8" s="32">
        <f t="shared" si="1"/>
        <v>4.5510399126200334E-5</v>
      </c>
      <c r="I8" s="32">
        <f t="shared" si="2"/>
        <v>0.36440214695307876</v>
      </c>
      <c r="J8" s="33">
        <f t="shared" si="5"/>
        <v>160.14016750000002</v>
      </c>
      <c r="K8" s="33">
        <f t="shared" si="3"/>
        <v>6.9626159782608701</v>
      </c>
      <c r="L8" s="30">
        <v>84</v>
      </c>
      <c r="M8" s="34">
        <f t="shared" si="6"/>
        <v>0.27380952380952384</v>
      </c>
      <c r="N8" s="30">
        <v>110</v>
      </c>
      <c r="O8" s="35">
        <f t="shared" ref="O8:P8" si="16">D8/7</f>
        <v>3.2857142857142856</v>
      </c>
      <c r="P8" s="35">
        <f t="shared" si="16"/>
        <v>0.2857142857142857</v>
      </c>
      <c r="Q8" s="30">
        <f t="shared" si="8"/>
        <v>30</v>
      </c>
      <c r="R8" s="30"/>
      <c r="S8" s="36">
        <v>2.0628272251308899</v>
      </c>
      <c r="T8" s="29">
        <v>400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1.9875E-2</v>
      </c>
      <c r="AD8" s="40">
        <f t="shared" si="12"/>
        <v>-0.63083249999999991</v>
      </c>
      <c r="AE8" s="40">
        <v>-4.9000000000000004</v>
      </c>
      <c r="AF8" s="40">
        <v>-4.3499999999999996</v>
      </c>
      <c r="AG8" s="40">
        <v>0</v>
      </c>
    </row>
    <row r="9" spans="1:33" ht="15.75" customHeight="1" x14ac:dyDescent="0.2">
      <c r="A9" s="29" t="s">
        <v>46</v>
      </c>
      <c r="B9" s="48" t="s">
        <v>132</v>
      </c>
      <c r="C9" s="16">
        <f t="shared" si="4"/>
        <v>19.989999999999998</v>
      </c>
      <c r="D9" s="30">
        <v>9</v>
      </c>
      <c r="E9" s="30">
        <v>0</v>
      </c>
      <c r="F9" s="31">
        <v>179.91</v>
      </c>
      <c r="G9" s="31">
        <v>-0.08</v>
      </c>
      <c r="H9" s="32">
        <f t="shared" si="1"/>
        <v>4.4466677783336112E-4</v>
      </c>
      <c r="I9" s="32">
        <f t="shared" si="2"/>
        <v>0.38333052530538758</v>
      </c>
      <c r="J9" s="33">
        <f t="shared" si="5"/>
        <v>68.964994807692278</v>
      </c>
      <c r="K9" s="33">
        <f t="shared" si="3"/>
        <v>7.6627772008546975</v>
      </c>
      <c r="L9" s="30">
        <v>79</v>
      </c>
      <c r="M9" s="34">
        <f t="shared" si="6"/>
        <v>0.11392405063291139</v>
      </c>
      <c r="N9" s="30">
        <v>92</v>
      </c>
      <c r="O9" s="35">
        <f t="shared" ref="O9:P9" si="17">D9/7</f>
        <v>1.2857142857142858</v>
      </c>
      <c r="P9" s="35">
        <f t="shared" si="17"/>
        <v>0</v>
      </c>
      <c r="Q9" s="30">
        <f t="shared" si="8"/>
        <v>71</v>
      </c>
      <c r="R9" s="30"/>
      <c r="S9" s="36">
        <v>1.68814968814968</v>
      </c>
      <c r="T9" s="29">
        <v>2800</v>
      </c>
      <c r="U9" s="37">
        <v>400</v>
      </c>
      <c r="V9" s="38" t="s">
        <v>133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1.9875E-2</v>
      </c>
      <c r="AD9" s="40">
        <f t="shared" si="12"/>
        <v>-0.24684749999999997</v>
      </c>
      <c r="AE9" s="40">
        <v>-4.9000000000000004</v>
      </c>
      <c r="AF9" s="40">
        <v>-4.3924064102564104</v>
      </c>
      <c r="AG9" s="40">
        <v>0</v>
      </c>
    </row>
    <row r="10" spans="1:33" ht="15.75" customHeight="1" x14ac:dyDescent="0.2">
      <c r="A10" s="29" t="s">
        <v>49</v>
      </c>
      <c r="B10" s="29" t="s">
        <v>32</v>
      </c>
      <c r="C10" s="16">
        <f t="shared" si="4"/>
        <v>19.990000000000002</v>
      </c>
      <c r="D10" s="30">
        <v>11</v>
      </c>
      <c r="E10" s="30">
        <v>0</v>
      </c>
      <c r="F10" s="31">
        <v>219.89000000000001</v>
      </c>
      <c r="G10" s="31">
        <v>-0.18000000000000002</v>
      </c>
      <c r="H10" s="32">
        <f t="shared" si="1"/>
        <v>8.1859111373868755E-4</v>
      </c>
      <c r="I10" s="32">
        <f t="shared" si="2"/>
        <v>0.38295660096948231</v>
      </c>
      <c r="J10" s="33">
        <f t="shared" si="5"/>
        <v>84.208326987179476</v>
      </c>
      <c r="K10" s="33">
        <f t="shared" si="3"/>
        <v>7.6553024533799521</v>
      </c>
      <c r="L10" s="30">
        <v>68</v>
      </c>
      <c r="M10" s="34">
        <f t="shared" si="6"/>
        <v>0.16176470588235295</v>
      </c>
      <c r="N10" s="30">
        <v>163</v>
      </c>
      <c r="O10" s="35">
        <f t="shared" ref="O10:P10" si="18">D10/7</f>
        <v>1.5714285714285714</v>
      </c>
      <c r="P10" s="35">
        <f t="shared" si="18"/>
        <v>0</v>
      </c>
      <c r="Q10" s="30">
        <f t="shared" si="8"/>
        <v>103</v>
      </c>
      <c r="R10" s="30"/>
      <c r="S10" s="36">
        <v>1.51750972762645</v>
      </c>
      <c r="T10" s="29">
        <v>1000</v>
      </c>
      <c r="U10" s="37">
        <v>400</v>
      </c>
      <c r="V10" s="38" t="s">
        <v>134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1.9875E-2</v>
      </c>
      <c r="AD10" s="40">
        <f t="shared" si="12"/>
        <v>-0.30170249999999998</v>
      </c>
      <c r="AE10" s="40">
        <v>-4.9000000000000004</v>
      </c>
      <c r="AF10" s="40">
        <v>-4.3924064102564104</v>
      </c>
      <c r="AG10" s="40">
        <v>0</v>
      </c>
    </row>
    <row r="11" spans="1:33" ht="15.75" customHeight="1" x14ac:dyDescent="0.2">
      <c r="A11" s="29" t="s">
        <v>52</v>
      </c>
      <c r="B11" s="29" t="s">
        <v>135</v>
      </c>
      <c r="C11" s="16">
        <f t="shared" si="4"/>
        <v>19.504285714285714</v>
      </c>
      <c r="D11" s="30">
        <v>14</v>
      </c>
      <c r="E11" s="30">
        <v>0</v>
      </c>
      <c r="F11" s="31">
        <v>273.06</v>
      </c>
      <c r="G11" s="31">
        <v>0</v>
      </c>
      <c r="H11" s="32">
        <f t="shared" si="1"/>
        <v>0</v>
      </c>
      <c r="I11" s="32">
        <f t="shared" si="2"/>
        <v>0.37216481819530595</v>
      </c>
      <c r="J11" s="33">
        <f t="shared" si="5"/>
        <v>101.62332525641024</v>
      </c>
      <c r="K11" s="33">
        <f t="shared" si="3"/>
        <v>7.2588089468864458</v>
      </c>
      <c r="L11" s="30">
        <v>57</v>
      </c>
      <c r="M11" s="34">
        <f t="shared" si="6"/>
        <v>0.24561403508771928</v>
      </c>
      <c r="N11" s="30">
        <v>148</v>
      </c>
      <c r="O11" s="35">
        <f t="shared" ref="O11:P11" si="19">D11/7</f>
        <v>2</v>
      </c>
      <c r="P11" s="35">
        <f t="shared" si="19"/>
        <v>0</v>
      </c>
      <c r="Q11" s="30">
        <f t="shared" si="8"/>
        <v>74</v>
      </c>
      <c r="R11" s="30"/>
      <c r="S11" s="36">
        <v>1.69911504424778</v>
      </c>
      <c r="T11" s="29">
        <v>640</v>
      </c>
      <c r="U11" s="37">
        <v>200</v>
      </c>
      <c r="V11" s="38" t="s">
        <v>136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1.9875E-2</v>
      </c>
      <c r="AD11" s="40">
        <f t="shared" si="12"/>
        <v>-0.38398499999999997</v>
      </c>
      <c r="AE11" s="40">
        <v>-4.9000000000000004</v>
      </c>
      <c r="AF11" s="40">
        <v>-4.3924064102564104</v>
      </c>
      <c r="AG11" s="40">
        <v>0</v>
      </c>
    </row>
    <row r="12" spans="1:33" ht="15.75" customHeight="1" x14ac:dyDescent="0.2">
      <c r="A12" s="29" t="s">
        <v>55</v>
      </c>
      <c r="B12" s="29" t="s">
        <v>137</v>
      </c>
      <c r="C12" s="16">
        <f t="shared" si="4"/>
        <v>19.014285714285716</v>
      </c>
      <c r="D12" s="30">
        <v>21</v>
      </c>
      <c r="E12" s="30">
        <v>0</v>
      </c>
      <c r="F12" s="31">
        <v>399.3</v>
      </c>
      <c r="G12" s="31">
        <v>-0.12</v>
      </c>
      <c r="H12" s="32">
        <f t="shared" si="1"/>
        <v>3.0052592036063108E-4</v>
      </c>
      <c r="I12" s="32">
        <f t="shared" si="2"/>
        <v>0.35955043296923456</v>
      </c>
      <c r="J12" s="33">
        <f t="shared" si="5"/>
        <v>143.56848788461537</v>
      </c>
      <c r="K12" s="33">
        <f t="shared" si="3"/>
        <v>6.8365946611721604</v>
      </c>
      <c r="L12" s="30">
        <v>58</v>
      </c>
      <c r="M12" s="34">
        <f t="shared" si="6"/>
        <v>0.36206896551724138</v>
      </c>
      <c r="N12" s="30">
        <v>127</v>
      </c>
      <c r="O12" s="35">
        <f t="shared" ref="O12:P12" si="20">D12/7</f>
        <v>3</v>
      </c>
      <c r="P12" s="35">
        <f t="shared" si="20"/>
        <v>0</v>
      </c>
      <c r="Q12" s="30">
        <f t="shared" si="8"/>
        <v>42</v>
      </c>
      <c r="R12" s="30"/>
      <c r="S12" s="36">
        <v>1.91794871794871</v>
      </c>
      <c r="T12" s="29">
        <v>280</v>
      </c>
      <c r="U12" s="37">
        <v>200</v>
      </c>
      <c r="V12" s="38" t="s">
        <v>138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1.9875E-2</v>
      </c>
      <c r="AD12" s="40">
        <f t="shared" si="12"/>
        <v>-0.57597749999999992</v>
      </c>
      <c r="AE12" s="40">
        <v>-4.9000000000000004</v>
      </c>
      <c r="AF12" s="40">
        <v>-4.3924064102564104</v>
      </c>
      <c r="AG12" s="40">
        <v>0</v>
      </c>
    </row>
    <row r="13" spans="1:33" ht="15.75" customHeight="1" x14ac:dyDescent="0.2">
      <c r="A13" s="29" t="s">
        <v>58</v>
      </c>
      <c r="B13" s="29" t="s">
        <v>128</v>
      </c>
      <c r="C13" s="16">
        <f t="shared" si="4"/>
        <v>20.479999999999997</v>
      </c>
      <c r="D13" s="30">
        <v>8</v>
      </c>
      <c r="E13" s="30">
        <v>0</v>
      </c>
      <c r="F13" s="33">
        <v>163.83999999999997</v>
      </c>
      <c r="G13" s="31">
        <v>-0.08</v>
      </c>
      <c r="H13" s="32">
        <f t="shared" si="1"/>
        <v>4.8828125000000011E-4</v>
      </c>
      <c r="I13" s="32">
        <f t="shared" si="2"/>
        <v>0.39323352050781291</v>
      </c>
      <c r="J13" s="33">
        <f t="shared" si="5"/>
        <v>64.427380000000056</v>
      </c>
      <c r="K13" s="33">
        <f t="shared" si="3"/>
        <v>8.053422500000007</v>
      </c>
      <c r="L13" s="30">
        <v>38</v>
      </c>
      <c r="M13" s="34">
        <f t="shared" si="6"/>
        <v>0.21052631578947367</v>
      </c>
      <c r="N13" s="30">
        <v>118</v>
      </c>
      <c r="O13" s="35">
        <f t="shared" ref="O13:P13" si="21">D13/7</f>
        <v>1.1428571428571428</v>
      </c>
      <c r="P13" s="35">
        <f t="shared" si="21"/>
        <v>0</v>
      </c>
      <c r="Q13" s="30">
        <f t="shared" si="8"/>
        <v>103</v>
      </c>
      <c r="R13" s="30"/>
      <c r="S13" s="36">
        <v>2.1318051575931198</v>
      </c>
      <c r="T13" s="29">
        <v>280</v>
      </c>
      <c r="U13" s="37">
        <v>200</v>
      </c>
      <c r="V13" s="38" t="s">
        <v>139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1.9875E-2</v>
      </c>
      <c r="AD13" s="40">
        <f t="shared" si="12"/>
        <v>-0.21941999999999998</v>
      </c>
      <c r="AE13" s="40">
        <v>-4.9000000000000004</v>
      </c>
      <c r="AF13" s="40">
        <v>-4.4171499999999897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19.844666666666672</v>
      </c>
      <c r="D14" s="30">
        <v>15</v>
      </c>
      <c r="E14" s="30">
        <v>2</v>
      </c>
      <c r="F14" s="33">
        <v>297.67000000000007</v>
      </c>
      <c r="G14" s="31">
        <v>-0.02</v>
      </c>
      <c r="H14" s="32">
        <f t="shared" si="1"/>
        <v>6.7188497329257211E-5</v>
      </c>
      <c r="I14" s="32">
        <f t="shared" si="2"/>
        <v>0.37904672120133087</v>
      </c>
      <c r="J14" s="33">
        <f t="shared" si="5"/>
        <v>112.83083750000019</v>
      </c>
      <c r="K14" s="33">
        <f t="shared" si="3"/>
        <v>7.5220558333333454</v>
      </c>
      <c r="L14" s="30">
        <v>66</v>
      </c>
      <c r="M14" s="34">
        <f t="shared" si="6"/>
        <v>0.22727272727272727</v>
      </c>
      <c r="N14" s="30">
        <v>106</v>
      </c>
      <c r="O14" s="35">
        <f t="shared" ref="O14:P14" si="22">D14/7</f>
        <v>2.1428571428571428</v>
      </c>
      <c r="P14" s="35">
        <f t="shared" si="22"/>
        <v>0.2857142857142857</v>
      </c>
      <c r="Q14" s="30">
        <f t="shared" si="8"/>
        <v>43</v>
      </c>
      <c r="R14" s="30"/>
      <c r="S14" s="36">
        <v>1.32053742802303</v>
      </c>
      <c r="T14" s="29">
        <v>640</v>
      </c>
      <c r="U14" s="37">
        <v>200</v>
      </c>
      <c r="V14" s="38" t="s">
        <v>139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1.9875E-2</v>
      </c>
      <c r="AD14" s="40">
        <f t="shared" si="12"/>
        <v>-0.41141249999999996</v>
      </c>
      <c r="AE14" s="40">
        <v>-4.9000000000000004</v>
      </c>
      <c r="AF14" s="40">
        <v>-4.4171499999999897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19.046842105263156</v>
      </c>
      <c r="D15" s="30">
        <v>19</v>
      </c>
      <c r="E15" s="30">
        <v>0</v>
      </c>
      <c r="F15" s="33">
        <v>361.89</v>
      </c>
      <c r="G15" s="31">
        <v>-0.24</v>
      </c>
      <c r="H15" s="32">
        <f t="shared" si="1"/>
        <v>6.6318494570173257E-4</v>
      </c>
      <c r="I15" s="32">
        <f t="shared" si="2"/>
        <v>0.35872648456713413</v>
      </c>
      <c r="J15" s="33">
        <f t="shared" si="5"/>
        <v>129.81952750000016</v>
      </c>
      <c r="K15" s="33">
        <f t="shared" si="3"/>
        <v>6.8326067105263242</v>
      </c>
      <c r="L15" s="30">
        <v>54</v>
      </c>
      <c r="M15" s="34">
        <f t="shared" si="6"/>
        <v>0.35185185185185186</v>
      </c>
      <c r="N15" s="30">
        <v>86</v>
      </c>
      <c r="O15" s="35">
        <f t="shared" ref="O15:P15" si="23">D15/7</f>
        <v>2.7142857142857144</v>
      </c>
      <c r="P15" s="35">
        <f t="shared" si="23"/>
        <v>0</v>
      </c>
      <c r="Q15" s="30">
        <f t="shared" si="8"/>
        <v>31</v>
      </c>
      <c r="R15" s="30"/>
      <c r="S15" s="36">
        <v>1.5824175824175799</v>
      </c>
      <c r="T15" s="29">
        <v>640</v>
      </c>
      <c r="U15" s="37">
        <v>200</v>
      </c>
      <c r="V15" s="38" t="s">
        <v>139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1.9875E-2</v>
      </c>
      <c r="AD15" s="40">
        <f t="shared" si="12"/>
        <v>-0.52112249999999993</v>
      </c>
      <c r="AE15" s="40">
        <v>-4.9000000000000004</v>
      </c>
      <c r="AF15" s="40">
        <v>-4.4171499999999897</v>
      </c>
      <c r="AG15" s="40">
        <v>0</v>
      </c>
    </row>
    <row r="16" spans="1:33" ht="15.75" customHeight="1" x14ac:dyDescent="0.2">
      <c r="A16" s="29" t="s">
        <v>63</v>
      </c>
      <c r="B16" s="29" t="s">
        <v>140</v>
      </c>
      <c r="C16" s="16">
        <f t="shared" si="4"/>
        <v>18.537777777777777</v>
      </c>
      <c r="D16" s="30">
        <v>9</v>
      </c>
      <c r="E16" s="30">
        <v>0</v>
      </c>
      <c r="F16" s="33">
        <v>166.84</v>
      </c>
      <c r="G16" s="31">
        <v>0</v>
      </c>
      <c r="H16" s="32">
        <f t="shared" si="1"/>
        <v>0</v>
      </c>
      <c r="I16" s="32">
        <f t="shared" si="2"/>
        <v>0.34591706125629396</v>
      </c>
      <c r="J16" s="33">
        <f t="shared" si="5"/>
        <v>57.712802500000087</v>
      </c>
      <c r="K16" s="33">
        <f t="shared" si="3"/>
        <v>6.4125336111111206</v>
      </c>
      <c r="L16" s="30">
        <v>56</v>
      </c>
      <c r="M16" s="34">
        <f t="shared" si="6"/>
        <v>0.16071428571428573</v>
      </c>
      <c r="N16" s="30">
        <v>77</v>
      </c>
      <c r="O16" s="35">
        <f t="shared" ref="O16:P16" si="24">D16/7</f>
        <v>1.2857142857142858</v>
      </c>
      <c r="P16" s="35">
        <f t="shared" si="24"/>
        <v>0</v>
      </c>
      <c r="Q16" s="30">
        <f t="shared" si="8"/>
        <v>59</v>
      </c>
      <c r="R16" s="30"/>
      <c r="S16" s="36">
        <v>1.7101449275362299</v>
      </c>
      <c r="T16" s="29">
        <v>640</v>
      </c>
      <c r="U16" s="37">
        <v>200</v>
      </c>
      <c r="V16" s="38" t="s">
        <v>141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1.9875E-2</v>
      </c>
      <c r="AD16" s="40">
        <f t="shared" si="12"/>
        <v>-0.24684749999999997</v>
      </c>
      <c r="AE16" s="40">
        <v>-4.9000000000000004</v>
      </c>
      <c r="AF16" s="40">
        <v>-4.4171499999999897</v>
      </c>
      <c r="AG16" s="40">
        <v>0</v>
      </c>
    </row>
    <row r="17" spans="1:33" ht="15.75" customHeight="1" x14ac:dyDescent="0.2">
      <c r="A17" s="29" t="s">
        <v>66</v>
      </c>
      <c r="B17" s="29" t="s">
        <v>142</v>
      </c>
      <c r="C17" s="16">
        <f t="shared" si="4"/>
        <v>18.238181818181818</v>
      </c>
      <c r="D17" s="30">
        <v>11</v>
      </c>
      <c r="E17" s="30">
        <v>0</v>
      </c>
      <c r="F17" s="33">
        <v>200.62</v>
      </c>
      <c r="G17" s="31">
        <v>-0.08</v>
      </c>
      <c r="H17" s="32">
        <f t="shared" si="1"/>
        <v>3.9876383212042666E-4</v>
      </c>
      <c r="I17" s="32">
        <f t="shared" si="2"/>
        <v>0.33723780031901146</v>
      </c>
      <c r="J17" s="33">
        <f t="shared" si="5"/>
        <v>67.656647500000076</v>
      </c>
      <c r="K17" s="33">
        <f t="shared" si="3"/>
        <v>6.1506043181818253</v>
      </c>
      <c r="L17" s="30">
        <v>48</v>
      </c>
      <c r="M17" s="34">
        <f t="shared" si="6"/>
        <v>0.22916666666666666</v>
      </c>
      <c r="N17" s="30">
        <v>66</v>
      </c>
      <c r="O17" s="35">
        <f t="shared" ref="O17:P17" si="25">D17/7</f>
        <v>1.5714285714285714</v>
      </c>
      <c r="P17" s="35">
        <f t="shared" si="25"/>
        <v>0</v>
      </c>
      <c r="Q17" s="30">
        <f t="shared" si="8"/>
        <v>42</v>
      </c>
      <c r="R17" s="30"/>
      <c r="S17" s="36">
        <v>2.01136363636363</v>
      </c>
      <c r="T17" s="29">
        <v>640</v>
      </c>
      <c r="U17" s="37">
        <v>200</v>
      </c>
      <c r="V17" s="38" t="s">
        <v>143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1.9875E-2</v>
      </c>
      <c r="AD17" s="40">
        <f t="shared" si="12"/>
        <v>-0.30170249999999998</v>
      </c>
      <c r="AE17" s="40">
        <v>-4.9000000000000004</v>
      </c>
      <c r="AF17" s="40">
        <v>-4.4171499999999897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16.670416666666672</v>
      </c>
      <c r="D18" s="30">
        <v>24</v>
      </c>
      <c r="E18" s="30">
        <v>0</v>
      </c>
      <c r="F18" s="33">
        <v>400.09000000000015</v>
      </c>
      <c r="G18" s="31">
        <v>-0.19</v>
      </c>
      <c r="H18" s="32">
        <f t="shared" si="1"/>
        <v>4.7489314904146552E-4</v>
      </c>
      <c r="I18" s="32">
        <f t="shared" si="2"/>
        <v>0.28897658026944018</v>
      </c>
      <c r="J18" s="33">
        <f t="shared" si="5"/>
        <v>115.61664000000036</v>
      </c>
      <c r="K18" s="33">
        <f t="shared" si="3"/>
        <v>4.817360000000015</v>
      </c>
      <c r="L18" s="30">
        <v>41</v>
      </c>
      <c r="M18" s="34">
        <f t="shared" si="6"/>
        <v>0.58536585365853655</v>
      </c>
      <c r="N18" s="30">
        <v>84</v>
      </c>
      <c r="O18" s="35">
        <f t="shared" ref="O18:P18" si="26">D18/7</f>
        <v>3.4285714285714284</v>
      </c>
      <c r="P18" s="35">
        <f t="shared" si="26"/>
        <v>0</v>
      </c>
      <c r="Q18" s="30">
        <f t="shared" si="8"/>
        <v>24</v>
      </c>
      <c r="R18" s="30"/>
      <c r="S18" s="36">
        <v>1.6732026143790799</v>
      </c>
      <c r="T18" s="29">
        <v>480</v>
      </c>
      <c r="U18" s="37">
        <v>40</v>
      </c>
      <c r="V18" s="38" t="s">
        <v>70</v>
      </c>
      <c r="W18" s="29">
        <v>0</v>
      </c>
      <c r="X18" s="39">
        <f t="shared" si="9"/>
        <v>0</v>
      </c>
      <c r="Y18" s="40">
        <f t="shared" si="10"/>
        <v>0.19</v>
      </c>
      <c r="Z18" s="29">
        <v>1</v>
      </c>
      <c r="AA18" s="29" t="s">
        <v>35</v>
      </c>
      <c r="AB18" s="41">
        <f t="shared" si="11"/>
        <v>-0.69</v>
      </c>
      <c r="AC18" s="42">
        <v>1.9875E-2</v>
      </c>
      <c r="AD18" s="40">
        <f t="shared" si="12"/>
        <v>-0.65825999999999996</v>
      </c>
      <c r="AE18" s="40">
        <v>-4.9000000000000004</v>
      </c>
      <c r="AF18" s="40">
        <v>-4.4171499999999897</v>
      </c>
      <c r="AG18" s="40">
        <v>0</v>
      </c>
    </row>
    <row r="19" spans="1:33" ht="15.75" customHeight="1" x14ac:dyDescent="0.2">
      <c r="A19" s="29" t="s">
        <v>71</v>
      </c>
      <c r="B19" s="29" t="s">
        <v>144</v>
      </c>
      <c r="C19" s="16">
        <f t="shared" si="4"/>
        <v>14.72</v>
      </c>
      <c r="D19" s="30">
        <v>13</v>
      </c>
      <c r="E19" s="30">
        <v>0</v>
      </c>
      <c r="F19" s="33">
        <v>191.36</v>
      </c>
      <c r="G19" s="31">
        <v>0</v>
      </c>
      <c r="H19" s="32">
        <f t="shared" si="1"/>
        <v>0</v>
      </c>
      <c r="I19" s="32">
        <f t="shared" si="2"/>
        <v>0.21517815896739137</v>
      </c>
      <c r="J19" s="33">
        <f t="shared" si="5"/>
        <v>41.176492500000016</v>
      </c>
      <c r="K19" s="33">
        <f t="shared" si="3"/>
        <v>3.1674225000000011</v>
      </c>
      <c r="L19" s="30">
        <v>62</v>
      </c>
      <c r="M19" s="34">
        <f t="shared" si="6"/>
        <v>0.20967741935483872</v>
      </c>
      <c r="N19" s="30">
        <v>70</v>
      </c>
      <c r="O19" s="35">
        <f t="shared" ref="O19:P19" si="27">D19/7</f>
        <v>1.8571428571428572</v>
      </c>
      <c r="P19" s="35">
        <f t="shared" si="27"/>
        <v>0</v>
      </c>
      <c r="Q19" s="30">
        <f t="shared" si="8"/>
        <v>37</v>
      </c>
      <c r="R19" s="30"/>
      <c r="S19" s="36">
        <v>1.5390781563126199</v>
      </c>
      <c r="T19" s="29">
        <v>360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1.9875E-2</v>
      </c>
      <c r="AD19" s="40">
        <f t="shared" si="12"/>
        <v>-0.35655749999999997</v>
      </c>
      <c r="AE19" s="40">
        <v>-4.9000000000000004</v>
      </c>
      <c r="AF19" s="40">
        <v>-4.4171499999999995</v>
      </c>
      <c r="AG19" s="40">
        <v>0</v>
      </c>
    </row>
    <row r="20" spans="1:33" ht="15.75" customHeight="1" x14ac:dyDescent="0.2">
      <c r="A20" s="29" t="s">
        <v>73</v>
      </c>
      <c r="B20" s="29" t="s">
        <v>145</v>
      </c>
      <c r="C20" s="16">
        <f t="shared" si="4"/>
        <v>17.045000000000002</v>
      </c>
      <c r="D20" s="30">
        <v>20</v>
      </c>
      <c r="E20" s="30">
        <v>0</v>
      </c>
      <c r="F20" s="33">
        <v>340.90000000000003</v>
      </c>
      <c r="G20" s="31">
        <v>-26.489999999999995</v>
      </c>
      <c r="H20" s="32">
        <f t="shared" si="1"/>
        <v>7.7706072161924294E-2</v>
      </c>
      <c r="I20" s="32">
        <f t="shared" si="2"/>
        <v>0.22406409504253455</v>
      </c>
      <c r="J20" s="33">
        <f t="shared" si="5"/>
        <v>76.383450000000039</v>
      </c>
      <c r="K20" s="33">
        <f t="shared" si="3"/>
        <v>3.8191725000000019</v>
      </c>
      <c r="L20" s="30">
        <v>64</v>
      </c>
      <c r="M20" s="34">
        <f t="shared" si="6"/>
        <v>0.3125</v>
      </c>
      <c r="N20" s="30">
        <v>165</v>
      </c>
      <c r="O20" s="35">
        <f t="shared" ref="O20:P20" si="28">D20/7</f>
        <v>2.8571428571428572</v>
      </c>
      <c r="P20" s="35">
        <f t="shared" si="28"/>
        <v>0</v>
      </c>
      <c r="Q20" s="30">
        <f t="shared" si="8"/>
        <v>57</v>
      </c>
      <c r="R20" s="30"/>
      <c r="S20" s="36">
        <v>1.4842300556586201</v>
      </c>
      <c r="T20" s="29">
        <v>360</v>
      </c>
      <c r="U20" s="37" t="s">
        <v>33</v>
      </c>
      <c r="V20" s="38" t="s">
        <v>33</v>
      </c>
      <c r="W20" s="29">
        <v>2</v>
      </c>
      <c r="X20" s="39">
        <f t="shared" si="9"/>
        <v>0.1</v>
      </c>
      <c r="Y20" s="40">
        <f t="shared" si="10"/>
        <v>2.9433333333333329</v>
      </c>
      <c r="Z20" s="29">
        <v>7</v>
      </c>
      <c r="AA20" s="29" t="s">
        <v>35</v>
      </c>
      <c r="AB20" s="41">
        <f t="shared" si="11"/>
        <v>-0.69</v>
      </c>
      <c r="AC20" s="42">
        <v>1.9875E-2</v>
      </c>
      <c r="AD20" s="40">
        <f t="shared" si="12"/>
        <v>-0.54854999999999998</v>
      </c>
      <c r="AE20" s="40">
        <v>-4.9000000000000004</v>
      </c>
      <c r="AF20" s="40">
        <v>-4.4171499999999995</v>
      </c>
      <c r="AG20" s="40">
        <v>0</v>
      </c>
    </row>
    <row r="21" spans="1:33" ht="15.75" customHeight="1" x14ac:dyDescent="0.2">
      <c r="A21" s="29" t="s">
        <v>75</v>
      </c>
      <c r="B21" s="29" t="s">
        <v>112</v>
      </c>
      <c r="C21" s="16">
        <f t="shared" si="4"/>
        <v>19.374615384615389</v>
      </c>
      <c r="D21" s="30">
        <v>26</v>
      </c>
      <c r="E21" s="30">
        <v>1</v>
      </c>
      <c r="F21" s="33">
        <v>503.74000000000012</v>
      </c>
      <c r="G21" s="31">
        <v>-15.760000000000003</v>
      </c>
      <c r="H21" s="32">
        <f t="shared" si="1"/>
        <v>3.1285980863143686E-2</v>
      </c>
      <c r="I21" s="32">
        <f t="shared" si="2"/>
        <v>0.33640367054432863</v>
      </c>
      <c r="J21" s="33">
        <f t="shared" si="5"/>
        <v>169.45998500000013</v>
      </c>
      <c r="K21" s="33">
        <f t="shared" si="3"/>
        <v>6.5176917307692355</v>
      </c>
      <c r="L21" s="30">
        <v>31</v>
      </c>
      <c r="M21" s="34">
        <f t="shared" si="6"/>
        <v>0.83870967741935487</v>
      </c>
      <c r="N21" s="30">
        <v>141</v>
      </c>
      <c r="O21" s="35">
        <f t="shared" ref="O21:P21" si="29">D21/7</f>
        <v>3.7142857142857144</v>
      </c>
      <c r="P21" s="35">
        <f t="shared" si="29"/>
        <v>0.14285714285714285</v>
      </c>
      <c r="Q21" s="30">
        <f t="shared" si="8"/>
        <v>36</v>
      </c>
      <c r="R21" s="30"/>
      <c r="S21" s="36">
        <v>1.6289978678038299</v>
      </c>
      <c r="T21" s="29">
        <v>360</v>
      </c>
      <c r="U21" s="37" t="s">
        <v>33</v>
      </c>
      <c r="V21" s="38" t="s">
        <v>33</v>
      </c>
      <c r="W21" s="29">
        <v>1</v>
      </c>
      <c r="X21" s="39">
        <f t="shared" si="9"/>
        <v>3.8461538461538464E-2</v>
      </c>
      <c r="Y21" s="40">
        <f t="shared" si="10"/>
        <v>7.8800000000000017</v>
      </c>
      <c r="Z21" s="29">
        <v>1</v>
      </c>
      <c r="AA21" s="29" t="s">
        <v>35</v>
      </c>
      <c r="AB21" s="41">
        <f t="shared" si="11"/>
        <v>-0.69</v>
      </c>
      <c r="AC21" s="42">
        <v>1.9875E-2</v>
      </c>
      <c r="AD21" s="40">
        <f t="shared" si="12"/>
        <v>-0.71311499999999994</v>
      </c>
      <c r="AE21" s="40">
        <v>-4.9000000000000004</v>
      </c>
      <c r="AF21" s="40">
        <v>-4.4171499999999995</v>
      </c>
      <c r="AG21" s="40">
        <v>0</v>
      </c>
    </row>
    <row r="22" spans="1:33" ht="15.75" customHeight="1" x14ac:dyDescent="0.2">
      <c r="A22" s="29" t="s">
        <v>77</v>
      </c>
      <c r="B22" s="29" t="s">
        <v>32</v>
      </c>
      <c r="C22" s="16">
        <f t="shared" si="4"/>
        <v>20.238000000000003</v>
      </c>
      <c r="D22" s="30">
        <v>15</v>
      </c>
      <c r="E22" s="30">
        <v>0</v>
      </c>
      <c r="F22" s="31">
        <v>303.57000000000005</v>
      </c>
      <c r="G22" s="31">
        <v>-4.51</v>
      </c>
      <c r="H22" s="32">
        <f t="shared" si="1"/>
        <v>1.4856540501367062E-2</v>
      </c>
      <c r="I22" s="32">
        <f t="shared" si="2"/>
        <v>0.37340922192575032</v>
      </c>
      <c r="J22" s="33">
        <f t="shared" si="5"/>
        <v>113.35583750000005</v>
      </c>
      <c r="K22" s="33">
        <f t="shared" si="3"/>
        <v>7.5570558333333366</v>
      </c>
      <c r="L22" s="30">
        <v>53</v>
      </c>
      <c r="M22" s="34">
        <f t="shared" si="6"/>
        <v>0.28301886792452829</v>
      </c>
      <c r="N22" s="30">
        <v>123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57</v>
      </c>
      <c r="R22" s="30"/>
      <c r="S22" s="36">
        <v>1.85034013605442</v>
      </c>
      <c r="T22" s="29">
        <v>480</v>
      </c>
      <c r="U22" s="37">
        <v>120</v>
      </c>
      <c r="V22" s="38" t="s">
        <v>146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1.9875E-2</v>
      </c>
      <c r="AD22" s="40">
        <f t="shared" si="12"/>
        <v>-0.41141249999999996</v>
      </c>
      <c r="AE22" s="40">
        <v>-4.9000000000000004</v>
      </c>
      <c r="AF22" s="40">
        <v>-4.4171499999999995</v>
      </c>
      <c r="AG22" s="40">
        <v>0</v>
      </c>
    </row>
    <row r="23" spans="1:33" ht="15.75" customHeight="1" x14ac:dyDescent="0.2">
      <c r="A23" s="29" t="s">
        <v>78</v>
      </c>
      <c r="B23" s="29" t="s">
        <v>147</v>
      </c>
      <c r="C23" s="16">
        <f t="shared" si="4"/>
        <v>20.99</v>
      </c>
      <c r="D23" s="30">
        <v>6</v>
      </c>
      <c r="E23" s="30">
        <v>0</v>
      </c>
      <c r="F23" s="33">
        <v>125.93999999999998</v>
      </c>
      <c r="G23" s="31">
        <v>0</v>
      </c>
      <c r="H23" s="32">
        <f t="shared" si="1"/>
        <v>0</v>
      </c>
      <c r="I23" s="32">
        <f t="shared" si="2"/>
        <v>0.40480812291567397</v>
      </c>
      <c r="J23" s="33">
        <f t="shared" si="5"/>
        <v>50.981534999999973</v>
      </c>
      <c r="K23" s="33">
        <f t="shared" si="3"/>
        <v>8.4969224999999948</v>
      </c>
      <c r="L23" s="30">
        <v>47</v>
      </c>
      <c r="M23" s="34">
        <f t="shared" si="6"/>
        <v>0.1276595744680851</v>
      </c>
      <c r="N23" s="30">
        <v>120</v>
      </c>
      <c r="O23" s="35">
        <f t="shared" ref="O23:P23" si="31">D23/7</f>
        <v>0.8571428571428571</v>
      </c>
      <c r="P23" s="35">
        <f t="shared" si="31"/>
        <v>0</v>
      </c>
      <c r="Q23" s="30">
        <f t="shared" si="8"/>
        <v>140</v>
      </c>
      <c r="R23" s="30"/>
      <c r="S23" s="36">
        <v>1.6626506024096299</v>
      </c>
      <c r="T23" s="29">
        <v>560</v>
      </c>
      <c r="U23" s="37" t="s">
        <v>33</v>
      </c>
      <c r="V23" s="38" t="s">
        <v>148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1.9875E-2</v>
      </c>
      <c r="AD23" s="40">
        <f t="shared" si="12"/>
        <v>-0.16456499999999999</v>
      </c>
      <c r="AE23" s="40">
        <v>-4.9000000000000004</v>
      </c>
      <c r="AF23" s="40">
        <v>-4.4171499999999995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19.461111111111112</v>
      </c>
      <c r="D24" s="30">
        <v>18</v>
      </c>
      <c r="E24" s="30">
        <v>0</v>
      </c>
      <c r="F24" s="33">
        <v>350.3</v>
      </c>
      <c r="G24" s="33">
        <v>0</v>
      </c>
      <c r="H24" s="32">
        <f t="shared" si="1"/>
        <v>0</v>
      </c>
      <c r="I24" s="32">
        <f t="shared" si="2"/>
        <v>0.36983330002854703</v>
      </c>
      <c r="J24" s="33">
        <f t="shared" si="5"/>
        <v>129.55260500000003</v>
      </c>
      <c r="K24" s="33">
        <f t="shared" si="3"/>
        <v>7.1973669444444459</v>
      </c>
      <c r="L24" s="30">
        <v>35</v>
      </c>
      <c r="M24" s="34">
        <f t="shared" si="6"/>
        <v>0.51428571428571423</v>
      </c>
      <c r="N24" s="30">
        <v>105</v>
      </c>
      <c r="O24" s="35">
        <f t="shared" ref="O24:P24" si="32">D24/7</f>
        <v>2.5714285714285716</v>
      </c>
      <c r="P24" s="35">
        <f t="shared" si="32"/>
        <v>0</v>
      </c>
      <c r="Q24" s="30">
        <f t="shared" si="8"/>
        <v>40</v>
      </c>
      <c r="R24" s="30"/>
      <c r="S24" s="36">
        <v>1.4539007092198499</v>
      </c>
      <c r="T24" s="29">
        <v>560</v>
      </c>
      <c r="U24" s="37" t="s">
        <v>33</v>
      </c>
      <c r="V24" s="38" t="s">
        <v>148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1.9875E-2</v>
      </c>
      <c r="AD24" s="40">
        <f t="shared" si="12"/>
        <v>-0.49369499999999994</v>
      </c>
      <c r="AE24" s="40">
        <v>-4.9000000000000004</v>
      </c>
      <c r="AF24" s="40">
        <v>-4.4171499999999995</v>
      </c>
      <c r="AG24" s="40">
        <v>0</v>
      </c>
    </row>
    <row r="25" spans="1:33" ht="15.75" customHeight="1" x14ac:dyDescent="0.2">
      <c r="A25" s="15" t="s">
        <v>82</v>
      </c>
      <c r="B25" s="15" t="s">
        <v>149</v>
      </c>
      <c r="C25" s="16">
        <f t="shared" si="4"/>
        <v>15.567600000000001</v>
      </c>
      <c r="D25" s="17">
        <v>25</v>
      </c>
      <c r="E25" s="17">
        <v>0</v>
      </c>
      <c r="F25" s="18">
        <v>389.19</v>
      </c>
      <c r="G25" s="18">
        <v>-0.08</v>
      </c>
      <c r="H25" s="32">
        <f t="shared" si="1"/>
        <v>2.0555512731570697E-4</v>
      </c>
      <c r="I25" s="32">
        <f t="shared" si="2"/>
        <v>0.24935330429867153</v>
      </c>
      <c r="J25" s="33">
        <f t="shared" si="5"/>
        <v>97.045812499999968</v>
      </c>
      <c r="K25" s="33">
        <f t="shared" si="3"/>
        <v>3.8818324999999989</v>
      </c>
      <c r="L25" s="17">
        <v>61</v>
      </c>
      <c r="M25" s="34">
        <f t="shared" si="6"/>
        <v>0.4098360655737705</v>
      </c>
      <c r="N25" s="17">
        <v>76</v>
      </c>
      <c r="O25" s="35">
        <f t="shared" ref="O25:P25" si="33">D25/7</f>
        <v>3.5714285714285716</v>
      </c>
      <c r="P25" s="35">
        <f t="shared" si="33"/>
        <v>0</v>
      </c>
      <c r="Q25" s="30">
        <f t="shared" si="8"/>
        <v>21</v>
      </c>
      <c r="R25" s="30"/>
      <c r="S25" s="22">
        <v>1.726495726495727</v>
      </c>
      <c r="T25" s="29">
        <v>560</v>
      </c>
      <c r="U25" s="37" t="s">
        <v>33</v>
      </c>
      <c r="V25" s="38" t="s">
        <v>150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1.9875E-2</v>
      </c>
      <c r="AD25" s="40">
        <f t="shared" si="12"/>
        <v>-0.68568749999999989</v>
      </c>
      <c r="AE25" s="26">
        <v>-4.9000000000000004</v>
      </c>
      <c r="AF25" s="26">
        <v>-4.42</v>
      </c>
      <c r="AG25" s="26">
        <v>0</v>
      </c>
    </row>
    <row r="26" spans="1:33" ht="15.75" customHeight="1" x14ac:dyDescent="0.2">
      <c r="A26" s="15" t="s">
        <v>84</v>
      </c>
      <c r="B26" s="15" t="s">
        <v>151</v>
      </c>
      <c r="C26" s="16">
        <f t="shared" si="4"/>
        <v>15.763055555555557</v>
      </c>
      <c r="D26" s="17">
        <v>36</v>
      </c>
      <c r="E26" s="17">
        <v>0</v>
      </c>
      <c r="F26" s="18">
        <v>567.47</v>
      </c>
      <c r="G26" s="18">
        <v>-5.74</v>
      </c>
      <c r="H26" s="32">
        <f t="shared" si="1"/>
        <v>1.0115072162405061E-2</v>
      </c>
      <c r="I26" s="32">
        <f t="shared" si="2"/>
        <v>0.28830547870372075</v>
      </c>
      <c r="J26" s="33">
        <f t="shared" si="5"/>
        <v>163.60471000000041</v>
      </c>
      <c r="K26" s="33">
        <f t="shared" si="3"/>
        <v>4.5445752777777892</v>
      </c>
      <c r="L26" s="17">
        <v>61</v>
      </c>
      <c r="M26" s="34">
        <f t="shared" si="6"/>
        <v>0.5901639344262295</v>
      </c>
      <c r="N26" s="17">
        <v>45</v>
      </c>
      <c r="O26" s="35">
        <f t="shared" ref="O26:P26" si="34">D26/7</f>
        <v>5.1428571428571432</v>
      </c>
      <c r="P26" s="35">
        <f t="shared" si="34"/>
        <v>0</v>
      </c>
      <c r="Q26" s="30">
        <f t="shared" si="8"/>
        <v>8</v>
      </c>
      <c r="R26" s="30"/>
      <c r="S26" s="22">
        <v>2.1970443349753701</v>
      </c>
      <c r="T26" s="29">
        <v>200</v>
      </c>
      <c r="U26" s="37">
        <v>120</v>
      </c>
      <c r="V26" s="38" t="s">
        <v>152</v>
      </c>
      <c r="W26" s="15">
        <v>0</v>
      </c>
      <c r="X26" s="39">
        <f t="shared" si="9"/>
        <v>0</v>
      </c>
      <c r="Y26" s="40">
        <f t="shared" si="10"/>
        <v>1.4350000000000001</v>
      </c>
      <c r="Z26" s="15">
        <v>4</v>
      </c>
      <c r="AA26" s="29" t="s">
        <v>35</v>
      </c>
      <c r="AB26" s="41">
        <f t="shared" si="11"/>
        <v>-0.69</v>
      </c>
      <c r="AC26" s="15">
        <v>1.9875E-2</v>
      </c>
      <c r="AD26" s="40">
        <f t="shared" si="12"/>
        <v>-0.98738999999999988</v>
      </c>
      <c r="AE26" s="26">
        <v>-4.25</v>
      </c>
      <c r="AF26" s="26">
        <v>-4.4171499999999897</v>
      </c>
      <c r="AG26" s="26">
        <v>0</v>
      </c>
    </row>
    <row r="27" spans="1:33" ht="15.75" customHeight="1" x14ac:dyDescent="0.2">
      <c r="A27" s="15" t="s">
        <v>86</v>
      </c>
      <c r="B27" s="29" t="s">
        <v>32</v>
      </c>
      <c r="C27" s="16">
        <f t="shared" si="4"/>
        <v>17.846153846153847</v>
      </c>
      <c r="D27" s="17">
        <v>13</v>
      </c>
      <c r="E27" s="17">
        <v>0</v>
      </c>
      <c r="F27" s="18">
        <v>232</v>
      </c>
      <c r="G27" s="18">
        <v>-1.59</v>
      </c>
      <c r="H27" s="32">
        <f t="shared" si="1"/>
        <v>6.8534482758620691E-3</v>
      </c>
      <c r="I27" s="32">
        <f t="shared" si="2"/>
        <v>0.35051936422413843</v>
      </c>
      <c r="J27" s="33">
        <f t="shared" si="5"/>
        <v>81.320492500000114</v>
      </c>
      <c r="K27" s="33">
        <f t="shared" si="3"/>
        <v>6.2554225000000088</v>
      </c>
      <c r="L27" s="17">
        <v>54</v>
      </c>
      <c r="M27" s="34">
        <f t="shared" si="6"/>
        <v>0.24074074074074073</v>
      </c>
      <c r="N27" s="17">
        <v>29</v>
      </c>
      <c r="O27" s="35">
        <f t="shared" ref="O27:P27" si="35">D27/7</f>
        <v>1.8571428571428572</v>
      </c>
      <c r="P27" s="35">
        <f t="shared" si="35"/>
        <v>0</v>
      </c>
      <c r="Q27" s="30">
        <f t="shared" si="8"/>
        <v>15</v>
      </c>
      <c r="R27" s="30"/>
      <c r="S27" s="22">
        <v>2.522911051212938</v>
      </c>
      <c r="T27" s="29">
        <v>120</v>
      </c>
      <c r="U27" s="37">
        <v>120</v>
      </c>
      <c r="V27" s="38" t="s">
        <v>153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1.9875E-2</v>
      </c>
      <c r="AD27" s="40">
        <f t="shared" si="12"/>
        <v>-0.35655749999999997</v>
      </c>
      <c r="AE27" s="26">
        <v>-4.25</v>
      </c>
      <c r="AF27" s="26">
        <v>-4.4171499999999897</v>
      </c>
      <c r="AG27" s="26">
        <v>-1.26</v>
      </c>
    </row>
    <row r="28" spans="1:33" ht="15.75" customHeight="1" x14ac:dyDescent="0.2">
      <c r="A28" s="15" t="s">
        <v>87</v>
      </c>
      <c r="B28" s="15" t="s">
        <v>154</v>
      </c>
      <c r="C28" s="16">
        <f t="shared" si="4"/>
        <v>17.939545454545456</v>
      </c>
      <c r="D28" s="17">
        <v>22</v>
      </c>
      <c r="E28" s="17">
        <v>0</v>
      </c>
      <c r="F28" s="18">
        <v>394.67</v>
      </c>
      <c r="G28" s="18">
        <v>-1.99</v>
      </c>
      <c r="H28" s="32">
        <f t="shared" si="1"/>
        <v>5.0421871436896644E-3</v>
      </c>
      <c r="I28" s="32">
        <f t="shared" si="2"/>
        <v>0.31674528176071198</v>
      </c>
      <c r="J28" s="33">
        <f t="shared" si="5"/>
        <v>125.00986035250021</v>
      </c>
      <c r="K28" s="33">
        <f t="shared" si="3"/>
        <v>5.6822663796591009</v>
      </c>
      <c r="L28" s="17">
        <v>55</v>
      </c>
      <c r="M28" s="34">
        <f t="shared" si="6"/>
        <v>0.4</v>
      </c>
      <c r="N28" s="17">
        <v>11</v>
      </c>
      <c r="O28" s="35">
        <f t="shared" ref="O28:P28" si="36">D28/7</f>
        <v>3.1428571428571428</v>
      </c>
      <c r="P28" s="35">
        <f t="shared" si="36"/>
        <v>0</v>
      </c>
      <c r="Q28" s="30">
        <f t="shared" si="8"/>
        <v>3</v>
      </c>
      <c r="R28" s="30"/>
      <c r="S28" s="22">
        <v>2.9375</v>
      </c>
      <c r="T28" s="29" t="s">
        <v>33</v>
      </c>
      <c r="U28" s="23">
        <v>120</v>
      </c>
      <c r="V28" s="1" t="s">
        <v>155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1.9875E-2</v>
      </c>
      <c r="AD28" s="40">
        <f t="shared" si="12"/>
        <v>-0.60340499999999997</v>
      </c>
      <c r="AE28" s="26">
        <v>-4.25</v>
      </c>
      <c r="AF28" s="26">
        <v>-5.1984652112499896</v>
      </c>
      <c r="AG28" s="26">
        <v>0</v>
      </c>
    </row>
    <row r="29" spans="1:33" ht="15.75" customHeight="1" x14ac:dyDescent="0.2">
      <c r="A29" s="15" t="s">
        <v>90</v>
      </c>
      <c r="B29" s="15" t="s">
        <v>59</v>
      </c>
      <c r="C29" s="16">
        <f t="shared" si="4"/>
        <v>17.989999999999998</v>
      </c>
      <c r="D29" s="17">
        <v>5</v>
      </c>
      <c r="E29" s="17">
        <v>0</v>
      </c>
      <c r="F29" s="18">
        <v>89.949999999999989</v>
      </c>
      <c r="G29" s="18">
        <v>-2.02</v>
      </c>
      <c r="H29" s="32">
        <f t="shared" si="1"/>
        <v>2.2456920511395223E-2</v>
      </c>
      <c r="I29" s="32">
        <f t="shared" si="2"/>
        <v>0.30081196713451958</v>
      </c>
      <c r="J29" s="33">
        <f t="shared" si="5"/>
        <v>27.058036443750034</v>
      </c>
      <c r="K29" s="33">
        <f t="shared" si="3"/>
        <v>5.4116072887500071</v>
      </c>
      <c r="L29" s="17">
        <v>59</v>
      </c>
      <c r="M29" s="34">
        <f t="shared" si="6"/>
        <v>8.4745762711864403E-2</v>
      </c>
      <c r="N29" s="17">
        <v>1</v>
      </c>
      <c r="O29" s="35">
        <f t="shared" ref="O29:P29" si="37">D29/7</f>
        <v>0.7142857142857143</v>
      </c>
      <c r="P29" s="35">
        <f t="shared" si="37"/>
        <v>0</v>
      </c>
      <c r="Q29" s="30">
        <f t="shared" si="8"/>
        <v>1</v>
      </c>
      <c r="R29" s="30"/>
      <c r="S29" s="22">
        <v>0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1.9875E-2</v>
      </c>
      <c r="AD29" s="40">
        <f t="shared" si="12"/>
        <v>-0.1371375</v>
      </c>
      <c r="AE29" s="26">
        <v>-4.25</v>
      </c>
      <c r="AF29" s="26">
        <v>-5.1984652112499896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120</v>
      </c>
      <c r="U30" s="37">
        <v>120</v>
      </c>
      <c r="V30" s="38" t="s">
        <v>156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1.9875E-2</v>
      </c>
      <c r="AD30" s="40">
        <f t="shared" si="12"/>
        <v>0</v>
      </c>
      <c r="AE30" s="26">
        <v>-4.25</v>
      </c>
      <c r="AF30" s="26">
        <v>-4.5708443878124996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2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>
        <v>2.8630136986301302</v>
      </c>
      <c r="T31" s="15">
        <v>280</v>
      </c>
      <c r="U31" s="23">
        <v>120</v>
      </c>
      <c r="V31" s="1" t="s">
        <v>836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1.9875E-2</v>
      </c>
      <c r="AD31" s="40">
        <f t="shared" si="12"/>
        <v>0</v>
      </c>
      <c r="AE31" s="45">
        <v>-4.25</v>
      </c>
      <c r="AF31" s="45">
        <v>-4.5708443878125005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17.989999999999998</v>
      </c>
      <c r="D32" s="57">
        <v>1</v>
      </c>
      <c r="E32" s="57">
        <v>0</v>
      </c>
      <c r="F32" s="58">
        <v>17.989999999999998</v>
      </c>
      <c r="G32" s="58">
        <v>0</v>
      </c>
      <c r="H32" s="32">
        <f t="shared" si="1"/>
        <v>0</v>
      </c>
      <c r="I32" s="32">
        <f t="shared" si="2"/>
        <v>0.35815609295094486</v>
      </c>
      <c r="J32" s="33">
        <f t="shared" si="5"/>
        <v>6.4432281121874979</v>
      </c>
      <c r="K32" s="33">
        <f t="shared" si="3"/>
        <v>6.4432281121874979</v>
      </c>
      <c r="L32" s="57">
        <v>37</v>
      </c>
      <c r="M32" s="34">
        <f t="shared" si="6"/>
        <v>2.7027027027027029E-2</v>
      </c>
      <c r="N32" s="57">
        <v>1</v>
      </c>
      <c r="O32" s="35">
        <f t="shared" si="39"/>
        <v>0.14285714285714285</v>
      </c>
      <c r="P32" s="35">
        <f t="shared" si="39"/>
        <v>0</v>
      </c>
      <c r="Q32" s="30">
        <f t="shared" si="8"/>
        <v>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1.9875E-2</v>
      </c>
      <c r="AD32" s="40">
        <f t="shared" si="12"/>
        <v>-2.7427499999999997E-2</v>
      </c>
      <c r="AE32" s="63">
        <v>-4.25</v>
      </c>
      <c r="AF32" s="63">
        <v>-4.5708443878124996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hidden="1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5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/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Info!B1:BJ5000""),2,FALSE),"""")"),"B01JMZX7L2")</f>
        <v>B01JMZX7L2</v>
      </c>
      <c r="B2" s="3" t="s">
        <v>157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2.25" customHeight="1" x14ac:dyDescent="0.2">
      <c r="A3" s="68" t="s">
        <v>30</v>
      </c>
      <c r="B3" s="69"/>
      <c r="C3" s="4">
        <f>((AE32+AF32)/0.85)*-1</f>
        <v>20.044097984650705</v>
      </c>
      <c r="D3" s="5">
        <f>SUM(D4:D99702)</f>
        <v>1333</v>
      </c>
      <c r="E3" s="5"/>
      <c r="F3" s="6">
        <f t="shared" ref="F3:G3" si="0">SUM(F4:F99702)</f>
        <v>38879.539999999994</v>
      </c>
      <c r="G3" s="6">
        <f t="shared" si="0"/>
        <v>-1839.6899999999998</v>
      </c>
      <c r="H3" s="7">
        <f t="shared" ref="H3:H32" si="1">G3/F3*-1</f>
        <v>4.7317689458260058E-2</v>
      </c>
      <c r="I3" s="8">
        <f t="shared" ref="I3:I32" si="2">J3/F3</f>
        <v>0.24347992806981297</v>
      </c>
      <c r="J3" s="6">
        <f>SUM(J4:J99702)</f>
        <v>9466.3876025874142</v>
      </c>
      <c r="K3" s="6">
        <f t="shared" ref="K3:K32" si="3">J3/D3</f>
        <v>7.1015660934639264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Sheet!a1:g5000""),2,FALSE),"""")"),"11.5 - March
11.5 - April
11.5 - May
12.5 - June
12.5 - July
12.5 - Aug
12.5 - Sept
11.5 - Oct
11.5 - Nov
11.5 - Dec
10.5 - Jan
10.5 - Feb")</f>
        <v>11.5 - March
11.5 - April
11.5 - May
12.5 - June
12.5 - July
12.5 - Aug
12.5 - Sept
11.5 - Oct
11.5 - Nov
11.5 - Dec
10.5 - Jan
10.5 -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157</v>
      </c>
      <c r="X3" s="7">
        <f>W3/D3</f>
        <v>0.1177794448612153</v>
      </c>
      <c r="Y3" s="6"/>
      <c r="Z3" s="5"/>
      <c r="AA3" s="5"/>
      <c r="AB3" s="5"/>
      <c r="AC3" s="5"/>
      <c r="AD3" s="6">
        <f>SUM(AD4:AD99702)</f>
        <v>-143.35206132908459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Info!B2:BZ3000""),37,FALSE)),"""")*-1"),-11.3574832869531)</f>
        <v>-11.3574832869531</v>
      </c>
      <c r="AG3" s="6">
        <f>SUM(AG4:AG99702)</f>
        <v>-15.94</v>
      </c>
    </row>
    <row r="4" spans="1:33" ht="15.75" customHeight="1" x14ac:dyDescent="0.2">
      <c r="A4" s="15" t="s">
        <v>31</v>
      </c>
      <c r="B4" s="15" t="s">
        <v>158</v>
      </c>
      <c r="C4" s="16">
        <f t="shared" ref="C4:C32" si="4">IFERROR(F4/D4," - ")</f>
        <v>33.027142857142863</v>
      </c>
      <c r="D4" s="17">
        <v>42</v>
      </c>
      <c r="E4" s="17">
        <v>0</v>
      </c>
      <c r="F4" s="18">
        <v>1387.1400000000003</v>
      </c>
      <c r="G4" s="18">
        <v>-0.03</v>
      </c>
      <c r="H4" s="19">
        <f t="shared" si="1"/>
        <v>2.1627233011808465E-5</v>
      </c>
      <c r="I4" s="19">
        <f t="shared" si="2"/>
        <v>0.36337048448606485</v>
      </c>
      <c r="J4" s="18">
        <f t="shared" ref="J4:J32" si="5">F4*0.85+G4+AF4*D4+D4*AE4+AG4+AD4</f>
        <v>504.04573385000015</v>
      </c>
      <c r="K4" s="18">
        <f t="shared" si="3"/>
        <v>12.00108890119048</v>
      </c>
      <c r="L4" s="17">
        <v>118</v>
      </c>
      <c r="M4" s="20">
        <f t="shared" ref="M4:M32" si="6">IFERROR(D4/L4,"-")</f>
        <v>0.3559322033898305</v>
      </c>
      <c r="N4" s="17">
        <v>160</v>
      </c>
      <c r="O4" s="21">
        <f t="shared" ref="O4:P4" si="7">D4/7</f>
        <v>6</v>
      </c>
      <c r="P4" s="21">
        <f t="shared" si="7"/>
        <v>0</v>
      </c>
      <c r="Q4" s="17">
        <f t="shared" ref="Q4:Q32" si="8">ROUNDDOWN(N4/(O4+P4),0)</f>
        <v>26</v>
      </c>
      <c r="R4" s="17"/>
      <c r="S4" s="22">
        <v>2.7138810198300201</v>
      </c>
      <c r="T4" s="15">
        <v>1464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7.7926111111111127E-2</v>
      </c>
      <c r="AD4" s="26">
        <f t="shared" ref="AD4:AD32" si="12">IFERROR(AB4*AC4*D4*2,0)</f>
        <v>-4.5165974000000011</v>
      </c>
      <c r="AE4" s="26">
        <v>-5.42</v>
      </c>
      <c r="AF4" s="26">
        <v>-10.543730208333335</v>
      </c>
      <c r="AG4" s="26">
        <v>0</v>
      </c>
    </row>
    <row r="5" spans="1:33" ht="15.75" customHeight="1" x14ac:dyDescent="0.2">
      <c r="A5" s="29" t="s">
        <v>36</v>
      </c>
      <c r="B5" s="29" t="s">
        <v>159</v>
      </c>
      <c r="C5" s="16">
        <f t="shared" si="4"/>
        <v>34.522903225806452</v>
      </c>
      <c r="D5" s="30">
        <v>31</v>
      </c>
      <c r="E5" s="30">
        <v>0</v>
      </c>
      <c r="F5" s="31">
        <v>1070.21</v>
      </c>
      <c r="G5" s="31">
        <v>-0.16</v>
      </c>
      <c r="H5" s="32">
        <f t="shared" si="1"/>
        <v>1.4950336849777146E-4</v>
      </c>
      <c r="I5" s="32">
        <f t="shared" si="2"/>
        <v>0.38432206913837663</v>
      </c>
      <c r="J5" s="33">
        <f t="shared" si="5"/>
        <v>411.30532161258208</v>
      </c>
      <c r="K5" s="33">
        <f t="shared" si="3"/>
        <v>13.267913600405873</v>
      </c>
      <c r="L5" s="30">
        <v>168</v>
      </c>
      <c r="M5" s="34">
        <f t="shared" si="6"/>
        <v>0.18452380952380953</v>
      </c>
      <c r="N5" s="30">
        <v>225</v>
      </c>
      <c r="O5" s="35">
        <f t="shared" ref="O5:P5" si="13">D5/7</f>
        <v>4.4285714285714288</v>
      </c>
      <c r="P5" s="35">
        <f t="shared" si="13"/>
        <v>0</v>
      </c>
      <c r="Q5" s="30">
        <f t="shared" si="8"/>
        <v>50</v>
      </c>
      <c r="R5" s="30"/>
      <c r="S5" s="36">
        <v>1.7625122669283599</v>
      </c>
      <c r="T5" s="29">
        <v>1464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7.8016407879490157E-2</v>
      </c>
      <c r="AD5" s="40">
        <f t="shared" si="12"/>
        <v>-3.3375419290845887</v>
      </c>
      <c r="AE5" s="40">
        <v>-5.42</v>
      </c>
      <c r="AF5" s="40">
        <v>-10.543730208333335</v>
      </c>
      <c r="AG5" s="40">
        <v>0</v>
      </c>
    </row>
    <row r="6" spans="1:33" ht="15.75" customHeight="1" x14ac:dyDescent="0.2">
      <c r="A6" s="29" t="s">
        <v>38</v>
      </c>
      <c r="B6" s="29" t="s">
        <v>160</v>
      </c>
      <c r="C6" s="16">
        <f t="shared" si="4"/>
        <v>35.155833333333341</v>
      </c>
      <c r="D6" s="30">
        <v>24</v>
      </c>
      <c r="E6" s="30">
        <v>0</v>
      </c>
      <c r="F6" s="31">
        <v>843.74000000000012</v>
      </c>
      <c r="G6" s="31">
        <v>-0.08</v>
      </c>
      <c r="H6" s="32">
        <f t="shared" si="1"/>
        <v>9.4815938559271798E-5</v>
      </c>
      <c r="I6" s="32">
        <f t="shared" si="2"/>
        <v>0.39276146941000778</v>
      </c>
      <c r="J6" s="33">
        <f t="shared" si="5"/>
        <v>331.38856220000002</v>
      </c>
      <c r="K6" s="33">
        <f t="shared" si="3"/>
        <v>13.807856758333335</v>
      </c>
      <c r="L6" s="30">
        <v>192</v>
      </c>
      <c r="M6" s="34">
        <f t="shared" si="6"/>
        <v>0.125</v>
      </c>
      <c r="N6" s="30">
        <v>211</v>
      </c>
      <c r="O6" s="35">
        <f t="shared" ref="O6:P6" si="14">D6/7</f>
        <v>3.4285714285714284</v>
      </c>
      <c r="P6" s="35">
        <f t="shared" si="14"/>
        <v>0</v>
      </c>
      <c r="Q6" s="30">
        <f t="shared" si="8"/>
        <v>61</v>
      </c>
      <c r="R6" s="30"/>
      <c r="S6" s="36">
        <v>1.8126463700234099</v>
      </c>
      <c r="T6" s="29">
        <v>1464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7.7926111111111127E-2</v>
      </c>
      <c r="AD6" s="40">
        <f t="shared" si="12"/>
        <v>-2.5809128000000006</v>
      </c>
      <c r="AE6" s="40">
        <v>-5.42</v>
      </c>
      <c r="AF6" s="40">
        <v>-10.543730208333335</v>
      </c>
      <c r="AG6" s="40">
        <v>0</v>
      </c>
    </row>
    <row r="7" spans="1:33" ht="15.75" customHeight="1" x14ac:dyDescent="0.2">
      <c r="A7" s="29" t="s">
        <v>40</v>
      </c>
      <c r="B7" s="29" t="s">
        <v>161</v>
      </c>
      <c r="C7" s="16">
        <f t="shared" si="4"/>
        <v>35.880277777777778</v>
      </c>
      <c r="D7" s="30">
        <v>36</v>
      </c>
      <c r="E7" s="30">
        <v>0</v>
      </c>
      <c r="F7" s="31">
        <v>1291.69</v>
      </c>
      <c r="G7" s="31">
        <v>-0.08</v>
      </c>
      <c r="H7" s="32">
        <f t="shared" si="1"/>
        <v>6.1934365056631239E-5</v>
      </c>
      <c r="I7" s="32">
        <f t="shared" si="2"/>
        <v>0.40202435824385108</v>
      </c>
      <c r="J7" s="33">
        <f t="shared" si="5"/>
        <v>519.29084330000001</v>
      </c>
      <c r="K7" s="33">
        <f t="shared" si="3"/>
        <v>14.424745647222222</v>
      </c>
      <c r="L7" s="30">
        <v>189</v>
      </c>
      <c r="M7" s="34">
        <f t="shared" si="6"/>
        <v>0.19047619047619047</v>
      </c>
      <c r="N7" s="30">
        <v>174</v>
      </c>
      <c r="O7" s="35">
        <f t="shared" ref="O7:P7" si="15">D7/7</f>
        <v>5.1428571428571432</v>
      </c>
      <c r="P7" s="35">
        <f t="shared" si="15"/>
        <v>0</v>
      </c>
      <c r="Q7" s="30">
        <f t="shared" si="8"/>
        <v>33</v>
      </c>
      <c r="R7" s="30"/>
      <c r="S7" s="36">
        <v>2.0809595202398801</v>
      </c>
      <c r="T7" s="29">
        <v>1464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7.7926111111111127E-2</v>
      </c>
      <c r="AD7" s="40">
        <f t="shared" si="12"/>
        <v>-3.8713692000000006</v>
      </c>
      <c r="AE7" s="40">
        <v>-5.42</v>
      </c>
      <c r="AF7" s="40">
        <v>-10.543730208333335</v>
      </c>
      <c r="AG7" s="40">
        <v>0</v>
      </c>
    </row>
    <row r="8" spans="1:33" ht="15.75" customHeight="1" x14ac:dyDescent="0.2">
      <c r="A8" s="29" t="s">
        <v>43</v>
      </c>
      <c r="B8" s="48" t="s">
        <v>132</v>
      </c>
      <c r="C8" s="16">
        <f t="shared" si="4"/>
        <v>38.101351351351354</v>
      </c>
      <c r="D8" s="30">
        <v>37</v>
      </c>
      <c r="E8" s="30">
        <v>0</v>
      </c>
      <c r="F8" s="31">
        <v>1409.75</v>
      </c>
      <c r="G8" s="31">
        <v>0</v>
      </c>
      <c r="H8" s="32">
        <f t="shared" si="1"/>
        <v>0</v>
      </c>
      <c r="I8" s="32">
        <f t="shared" si="2"/>
        <v>0.42829479891233668</v>
      </c>
      <c r="J8" s="33">
        <f t="shared" si="5"/>
        <v>603.78859276666662</v>
      </c>
      <c r="K8" s="33">
        <f t="shared" si="3"/>
        <v>16.318610615315315</v>
      </c>
      <c r="L8" s="30">
        <v>153</v>
      </c>
      <c r="M8" s="34">
        <f t="shared" si="6"/>
        <v>0.24183006535947713</v>
      </c>
      <c r="N8" s="30">
        <v>254</v>
      </c>
      <c r="O8" s="35">
        <f t="shared" ref="O8:P8" si="16">D8/7</f>
        <v>5.2857142857142856</v>
      </c>
      <c r="P8" s="35">
        <f t="shared" si="16"/>
        <v>0</v>
      </c>
      <c r="Q8" s="30">
        <f t="shared" si="8"/>
        <v>48</v>
      </c>
      <c r="R8" s="30"/>
      <c r="S8" s="36">
        <v>2.1352941176470499</v>
      </c>
      <c r="T8" s="29">
        <v>1464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7.7926111111111127E-2</v>
      </c>
      <c r="AD8" s="40">
        <f t="shared" si="12"/>
        <v>-3.978907233333334</v>
      </c>
      <c r="AE8" s="40">
        <v>-5.42</v>
      </c>
      <c r="AF8" s="40">
        <v>-10.54</v>
      </c>
      <c r="AG8" s="40">
        <v>0</v>
      </c>
    </row>
    <row r="9" spans="1:33" ht="15.75" customHeight="1" x14ac:dyDescent="0.2">
      <c r="A9" s="29" t="s">
        <v>46</v>
      </c>
      <c r="B9" s="48" t="s">
        <v>132</v>
      </c>
      <c r="C9" s="16">
        <f t="shared" si="4"/>
        <v>39.180714285714295</v>
      </c>
      <c r="D9" s="30">
        <v>28</v>
      </c>
      <c r="E9" s="30">
        <v>1</v>
      </c>
      <c r="F9" s="31">
        <v>1097.0600000000002</v>
      </c>
      <c r="G9" s="31">
        <v>-41.66</v>
      </c>
      <c r="H9" s="32">
        <f t="shared" si="1"/>
        <v>3.7974222011558152E-2</v>
      </c>
      <c r="I9" s="32">
        <f t="shared" si="2"/>
        <v>0.39857894590997928</v>
      </c>
      <c r="J9" s="33">
        <f t="shared" si="5"/>
        <v>437.26501840000191</v>
      </c>
      <c r="K9" s="33">
        <f t="shared" si="3"/>
        <v>15.616607800000068</v>
      </c>
      <c r="L9" s="30">
        <v>149</v>
      </c>
      <c r="M9" s="34">
        <f t="shared" si="6"/>
        <v>0.18791946308724833</v>
      </c>
      <c r="N9" s="30">
        <v>249</v>
      </c>
      <c r="O9" s="35">
        <f t="shared" ref="O9:P9" si="17">D9/7</f>
        <v>4</v>
      </c>
      <c r="P9" s="35">
        <f t="shared" si="17"/>
        <v>0.14285714285714285</v>
      </c>
      <c r="Q9" s="30">
        <f t="shared" si="8"/>
        <v>60</v>
      </c>
      <c r="R9" s="30"/>
      <c r="S9" s="36">
        <v>1.53054662379421</v>
      </c>
      <c r="T9" s="29">
        <v>21864</v>
      </c>
      <c r="U9" s="37">
        <v>2100</v>
      </c>
      <c r="V9" s="38" t="s">
        <v>162</v>
      </c>
      <c r="W9" s="29">
        <v>3</v>
      </c>
      <c r="X9" s="39">
        <f t="shared" si="9"/>
        <v>0.10714285714285714</v>
      </c>
      <c r="Y9" s="40">
        <f t="shared" si="10"/>
        <v>10.414999999999999</v>
      </c>
      <c r="Z9" s="29">
        <v>1</v>
      </c>
      <c r="AA9" s="29" t="s">
        <v>35</v>
      </c>
      <c r="AB9" s="41">
        <f t="shared" si="11"/>
        <v>-0.69</v>
      </c>
      <c r="AC9" s="42">
        <v>7.7926111111111127E-2</v>
      </c>
      <c r="AD9" s="40">
        <f t="shared" si="12"/>
        <v>-3.0110649333333339</v>
      </c>
      <c r="AE9" s="40">
        <v>-5.42</v>
      </c>
      <c r="AF9" s="40">
        <v>-10.671604166666601</v>
      </c>
      <c r="AG9" s="40">
        <v>0</v>
      </c>
    </row>
    <row r="10" spans="1:33" ht="15.75" customHeight="1" x14ac:dyDescent="0.2">
      <c r="A10" s="29" t="s">
        <v>49</v>
      </c>
      <c r="B10" s="48" t="s">
        <v>132</v>
      </c>
      <c r="C10" s="16">
        <f t="shared" si="4"/>
        <v>36.115675675675682</v>
      </c>
      <c r="D10" s="30">
        <v>37</v>
      </c>
      <c r="E10" s="30">
        <v>1</v>
      </c>
      <c r="F10" s="31">
        <v>1336.2800000000002</v>
      </c>
      <c r="G10" s="31">
        <v>-73.64</v>
      </c>
      <c r="H10" s="32">
        <f t="shared" si="1"/>
        <v>5.5108210854012622E-2</v>
      </c>
      <c r="I10" s="32">
        <f t="shared" si="2"/>
        <v>0.34635685529978938</v>
      </c>
      <c r="J10" s="33">
        <f t="shared" si="5"/>
        <v>462.8297386000026</v>
      </c>
      <c r="K10" s="33">
        <f t="shared" si="3"/>
        <v>12.508911854054125</v>
      </c>
      <c r="L10" s="30">
        <v>161</v>
      </c>
      <c r="M10" s="34">
        <f t="shared" si="6"/>
        <v>0.22981366459627328</v>
      </c>
      <c r="N10" s="30">
        <v>205</v>
      </c>
      <c r="O10" s="35">
        <f t="shared" ref="O10:P10" si="18">D10/7</f>
        <v>5.2857142857142856</v>
      </c>
      <c r="P10" s="35">
        <f t="shared" si="18"/>
        <v>0.14285714285714285</v>
      </c>
      <c r="Q10" s="30">
        <f t="shared" si="8"/>
        <v>37</v>
      </c>
      <c r="R10" s="30"/>
      <c r="S10" s="36">
        <v>1.8592233009708701</v>
      </c>
      <c r="T10" s="29">
        <v>4296</v>
      </c>
      <c r="U10" s="37">
        <v>2100</v>
      </c>
      <c r="V10" s="38" t="s">
        <v>163</v>
      </c>
      <c r="W10" s="29">
        <v>7</v>
      </c>
      <c r="X10" s="39">
        <f t="shared" si="9"/>
        <v>0.1891891891891892</v>
      </c>
      <c r="Y10" s="40">
        <f t="shared" si="10"/>
        <v>5.26</v>
      </c>
      <c r="Z10" s="29">
        <v>7</v>
      </c>
      <c r="AA10" s="29" t="s">
        <v>35</v>
      </c>
      <c r="AB10" s="41">
        <f t="shared" si="11"/>
        <v>-0.69</v>
      </c>
      <c r="AC10" s="42">
        <v>7.7926111111111127E-2</v>
      </c>
      <c r="AD10" s="40">
        <f t="shared" si="12"/>
        <v>-3.978907233333334</v>
      </c>
      <c r="AE10" s="40">
        <v>-5.42</v>
      </c>
      <c r="AF10" s="40">
        <v>-10.671604166666601</v>
      </c>
      <c r="AG10" s="40">
        <v>0</v>
      </c>
    </row>
    <row r="11" spans="1:33" ht="15.75" customHeight="1" x14ac:dyDescent="0.2">
      <c r="A11" s="29" t="s">
        <v>52</v>
      </c>
      <c r="B11" s="48" t="s">
        <v>132</v>
      </c>
      <c r="C11" s="16">
        <f t="shared" si="4"/>
        <v>32.805128205128199</v>
      </c>
      <c r="D11" s="30">
        <v>39</v>
      </c>
      <c r="E11" s="30">
        <v>0</v>
      </c>
      <c r="F11" s="31">
        <v>1279.3999999999999</v>
      </c>
      <c r="G11" s="31">
        <v>-84.560000000000016</v>
      </c>
      <c r="H11" s="32">
        <f t="shared" si="1"/>
        <v>6.6093481319368472E-2</v>
      </c>
      <c r="I11" s="32">
        <f t="shared" si="2"/>
        <v>0.29010743645458986</v>
      </c>
      <c r="J11" s="33">
        <f t="shared" si="5"/>
        <v>371.16345420000221</v>
      </c>
      <c r="K11" s="33">
        <f t="shared" si="3"/>
        <v>9.517011646153902</v>
      </c>
      <c r="L11" s="30">
        <v>173</v>
      </c>
      <c r="M11" s="34">
        <f t="shared" si="6"/>
        <v>0.22543352601156069</v>
      </c>
      <c r="N11" s="30">
        <v>173</v>
      </c>
      <c r="O11" s="35">
        <f t="shared" ref="O11:P11" si="19">D11/7</f>
        <v>5.5714285714285712</v>
      </c>
      <c r="P11" s="35">
        <f t="shared" si="19"/>
        <v>0</v>
      </c>
      <c r="Q11" s="30">
        <f t="shared" si="8"/>
        <v>31</v>
      </c>
      <c r="R11" s="30"/>
      <c r="S11" s="36">
        <v>2.1854493580599099</v>
      </c>
      <c r="T11" s="29">
        <v>2280</v>
      </c>
      <c r="U11" s="37">
        <v>732</v>
      </c>
      <c r="V11" s="38" t="s">
        <v>164</v>
      </c>
      <c r="W11" s="29">
        <v>7</v>
      </c>
      <c r="X11" s="39">
        <f t="shared" si="9"/>
        <v>0.17948717948717949</v>
      </c>
      <c r="Y11" s="40">
        <f t="shared" si="10"/>
        <v>5.285000000000001</v>
      </c>
      <c r="Z11" s="29">
        <v>9</v>
      </c>
      <c r="AA11" s="29" t="s">
        <v>35</v>
      </c>
      <c r="AB11" s="41">
        <f t="shared" si="11"/>
        <v>-0.69</v>
      </c>
      <c r="AC11" s="42">
        <v>7.7926111111111127E-2</v>
      </c>
      <c r="AD11" s="40">
        <f t="shared" si="12"/>
        <v>-4.1939833000000011</v>
      </c>
      <c r="AE11" s="40">
        <v>-5.42</v>
      </c>
      <c r="AF11" s="40">
        <v>-10.671604166666601</v>
      </c>
      <c r="AG11" s="40">
        <v>0</v>
      </c>
    </row>
    <row r="12" spans="1:33" ht="15.75" customHeight="1" x14ac:dyDescent="0.2">
      <c r="A12" s="29" t="s">
        <v>55</v>
      </c>
      <c r="B12" s="29" t="s">
        <v>165</v>
      </c>
      <c r="C12" s="16">
        <f t="shared" si="4"/>
        <v>29.387446808510642</v>
      </c>
      <c r="D12" s="30">
        <v>47</v>
      </c>
      <c r="E12" s="30">
        <v>1</v>
      </c>
      <c r="F12" s="31">
        <v>1381.2100000000003</v>
      </c>
      <c r="G12" s="31">
        <v>-76.72</v>
      </c>
      <c r="H12" s="32">
        <f t="shared" si="1"/>
        <v>5.554549996017983E-2</v>
      </c>
      <c r="I12" s="32">
        <f t="shared" si="2"/>
        <v>0.24322790640091155</v>
      </c>
      <c r="J12" s="33">
        <f t="shared" si="5"/>
        <v>335.94881660000311</v>
      </c>
      <c r="K12" s="33">
        <f t="shared" si="3"/>
        <v>7.1478471617021935</v>
      </c>
      <c r="L12" s="30">
        <v>205</v>
      </c>
      <c r="M12" s="34">
        <f t="shared" si="6"/>
        <v>0.22926829268292684</v>
      </c>
      <c r="N12" s="30">
        <v>147</v>
      </c>
      <c r="O12" s="35">
        <f t="shared" ref="O12:P12" si="20">D12/7</f>
        <v>6.7142857142857144</v>
      </c>
      <c r="P12" s="35">
        <f t="shared" si="20"/>
        <v>0.14285714285714285</v>
      </c>
      <c r="Q12" s="30">
        <f t="shared" si="8"/>
        <v>21</v>
      </c>
      <c r="R12" s="30"/>
      <c r="S12" s="36">
        <v>2.6491803278688502</v>
      </c>
      <c r="T12" s="29">
        <v>816</v>
      </c>
      <c r="U12" s="37">
        <v>732</v>
      </c>
      <c r="V12" s="38" t="s">
        <v>166</v>
      </c>
      <c r="W12" s="29">
        <v>5</v>
      </c>
      <c r="X12" s="39">
        <f t="shared" si="9"/>
        <v>0.10638297872340426</v>
      </c>
      <c r="Y12" s="40">
        <f t="shared" si="10"/>
        <v>7.6719999999999997</v>
      </c>
      <c r="Z12" s="29">
        <v>5</v>
      </c>
      <c r="AA12" s="29" t="s">
        <v>35</v>
      </c>
      <c r="AB12" s="41">
        <f t="shared" si="11"/>
        <v>-0.69</v>
      </c>
      <c r="AC12" s="42">
        <v>7.7926111111111127E-2</v>
      </c>
      <c r="AD12" s="40">
        <f t="shared" si="12"/>
        <v>-5.0542875666666678</v>
      </c>
      <c r="AE12" s="40">
        <v>-5.42</v>
      </c>
      <c r="AF12" s="40">
        <v>-10.671604166666601</v>
      </c>
      <c r="AG12" s="40">
        <v>0</v>
      </c>
    </row>
    <row r="13" spans="1:33" ht="15.75" customHeight="1" x14ac:dyDescent="0.2">
      <c r="A13" s="29" t="s">
        <v>58</v>
      </c>
      <c r="B13" s="29" t="s">
        <v>167</v>
      </c>
      <c r="C13" s="16">
        <f t="shared" si="4"/>
        <v>28.65969230769231</v>
      </c>
      <c r="D13" s="30">
        <v>65</v>
      </c>
      <c r="E13" s="30">
        <v>0</v>
      </c>
      <c r="F13" s="33">
        <v>1862.88</v>
      </c>
      <c r="G13" s="31">
        <v>-55.759999999999991</v>
      </c>
      <c r="H13" s="32">
        <f t="shared" si="1"/>
        <v>2.9932148071802795E-2</v>
      </c>
      <c r="I13" s="32">
        <f t="shared" si="2"/>
        <v>0.25249566347984487</v>
      </c>
      <c r="J13" s="33">
        <f t="shared" si="5"/>
        <v>470.36912158333342</v>
      </c>
      <c r="K13" s="33">
        <f t="shared" si="3"/>
        <v>7.2364480243589755</v>
      </c>
      <c r="L13" s="30">
        <v>139</v>
      </c>
      <c r="M13" s="34">
        <f t="shared" si="6"/>
        <v>0.46762589928057552</v>
      </c>
      <c r="N13" s="30">
        <v>81</v>
      </c>
      <c r="O13" s="35">
        <f t="shared" ref="O13:P13" si="21">D13/7</f>
        <v>9.2857142857142865</v>
      </c>
      <c r="P13" s="35">
        <f t="shared" si="21"/>
        <v>0</v>
      </c>
      <c r="Q13" s="30">
        <f t="shared" si="8"/>
        <v>8</v>
      </c>
      <c r="R13" s="30"/>
      <c r="S13" s="36">
        <v>2.5662650602409598</v>
      </c>
      <c r="T13" s="29">
        <v>1056</v>
      </c>
      <c r="U13" s="37">
        <v>732</v>
      </c>
      <c r="V13" s="38" t="s">
        <v>168</v>
      </c>
      <c r="W13" s="29">
        <v>7</v>
      </c>
      <c r="X13" s="39">
        <f t="shared" si="9"/>
        <v>0.1076923076923077</v>
      </c>
      <c r="Y13" s="40">
        <f t="shared" si="10"/>
        <v>6.9699999999999989</v>
      </c>
      <c r="Z13" s="29">
        <v>1</v>
      </c>
      <c r="AA13" s="29" t="s">
        <v>35</v>
      </c>
      <c r="AB13" s="41">
        <f t="shared" si="11"/>
        <v>-0.69</v>
      </c>
      <c r="AC13" s="42">
        <v>7.7926111111111127E-2</v>
      </c>
      <c r="AD13" s="40">
        <f t="shared" si="12"/>
        <v>-6.9899721666666679</v>
      </c>
      <c r="AE13" s="40">
        <v>-5.42</v>
      </c>
      <c r="AF13" s="40">
        <v>-10.738906249999999</v>
      </c>
      <c r="AG13" s="40">
        <v>0</v>
      </c>
    </row>
    <row r="14" spans="1:33" ht="15.75" customHeight="1" x14ac:dyDescent="0.2">
      <c r="A14" s="29" t="s">
        <v>61</v>
      </c>
      <c r="B14" s="29" t="s">
        <v>169</v>
      </c>
      <c r="C14" s="16">
        <f t="shared" si="4"/>
        <v>29.816911764705882</v>
      </c>
      <c r="D14" s="30">
        <v>68</v>
      </c>
      <c r="E14" s="30">
        <v>0</v>
      </c>
      <c r="F14" s="33">
        <v>2027.55</v>
      </c>
      <c r="G14" s="31">
        <v>-21.619999999999997</v>
      </c>
      <c r="H14" s="32">
        <f t="shared" si="1"/>
        <v>1.0663115582846291E-2</v>
      </c>
      <c r="I14" s="32">
        <f t="shared" si="2"/>
        <v>0.29379265060458853</v>
      </c>
      <c r="J14" s="33">
        <f t="shared" si="5"/>
        <v>595.67928873333346</v>
      </c>
      <c r="K14" s="33">
        <f t="shared" si="3"/>
        <v>8.7599895401960808</v>
      </c>
      <c r="L14" s="30">
        <v>204</v>
      </c>
      <c r="M14" s="34">
        <f t="shared" si="6"/>
        <v>0.33333333333333331</v>
      </c>
      <c r="N14" s="30">
        <v>10</v>
      </c>
      <c r="O14" s="35">
        <f t="shared" ref="O14:P14" si="22">D14/7</f>
        <v>9.7142857142857135</v>
      </c>
      <c r="P14" s="35">
        <f t="shared" si="22"/>
        <v>0</v>
      </c>
      <c r="Q14" s="30">
        <f t="shared" si="8"/>
        <v>1</v>
      </c>
      <c r="R14" s="30"/>
      <c r="S14" s="36">
        <v>2.5585585585585502</v>
      </c>
      <c r="T14" s="29">
        <v>1896</v>
      </c>
      <c r="U14" s="37">
        <v>732</v>
      </c>
      <c r="V14" s="38" t="s">
        <v>168</v>
      </c>
      <c r="W14" s="29">
        <v>2</v>
      </c>
      <c r="X14" s="39">
        <f t="shared" si="9"/>
        <v>2.9411764705882353E-2</v>
      </c>
      <c r="Y14" s="40">
        <f t="shared" si="10"/>
        <v>5.4049999999999994</v>
      </c>
      <c r="Z14" s="29">
        <v>2</v>
      </c>
      <c r="AA14" s="29" t="s">
        <v>35</v>
      </c>
      <c r="AB14" s="41">
        <f t="shared" si="11"/>
        <v>-0.69</v>
      </c>
      <c r="AC14" s="42">
        <v>7.7926111111111127E-2</v>
      </c>
      <c r="AD14" s="40">
        <f t="shared" si="12"/>
        <v>-7.3125862666666679</v>
      </c>
      <c r="AE14" s="40">
        <v>-5.42</v>
      </c>
      <c r="AF14" s="40">
        <v>-10.738906249999999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30.990000000000006</v>
      </c>
      <c r="D15" s="30">
        <v>31</v>
      </c>
      <c r="E15" s="30">
        <v>0</v>
      </c>
      <c r="F15" s="33">
        <v>960.69000000000017</v>
      </c>
      <c r="G15" s="31">
        <v>-0.03</v>
      </c>
      <c r="H15" s="32">
        <f t="shared" si="1"/>
        <v>3.12275551947038E-5</v>
      </c>
      <c r="I15" s="32">
        <f t="shared" si="2"/>
        <v>0.32507544287612739</v>
      </c>
      <c r="J15" s="33">
        <f t="shared" si="5"/>
        <v>312.29672721666685</v>
      </c>
      <c r="K15" s="33">
        <f t="shared" si="3"/>
        <v>10.074087974731189</v>
      </c>
      <c r="L15" s="30">
        <v>131</v>
      </c>
      <c r="M15" s="34">
        <f t="shared" si="6"/>
        <v>0.23664122137404581</v>
      </c>
      <c r="N15" s="30">
        <v>225</v>
      </c>
      <c r="O15" s="35">
        <f t="shared" ref="O15:P15" si="23">D15/7</f>
        <v>4.4285714285714288</v>
      </c>
      <c r="P15" s="35">
        <f t="shared" si="23"/>
        <v>0</v>
      </c>
      <c r="Q15" s="30">
        <f t="shared" si="8"/>
        <v>50</v>
      </c>
      <c r="R15" s="30"/>
      <c r="S15" s="36">
        <v>2.2460850111856798</v>
      </c>
      <c r="T15" s="29">
        <v>1896</v>
      </c>
      <c r="U15" s="37">
        <v>732</v>
      </c>
      <c r="V15" s="38" t="s">
        <v>168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7.7926111111111127E-2</v>
      </c>
      <c r="AD15" s="40">
        <f t="shared" si="12"/>
        <v>-3.3336790333333339</v>
      </c>
      <c r="AE15" s="40">
        <v>-5.42</v>
      </c>
      <c r="AF15" s="40">
        <v>-10.738906249999999</v>
      </c>
      <c r="AG15" s="40">
        <v>0</v>
      </c>
    </row>
    <row r="16" spans="1:33" ht="15.75" customHeight="1" x14ac:dyDescent="0.2">
      <c r="A16" s="29" t="s">
        <v>63</v>
      </c>
      <c r="B16" s="29" t="s">
        <v>32</v>
      </c>
      <c r="C16" s="16">
        <f t="shared" si="4"/>
        <v>30.827857142857148</v>
      </c>
      <c r="D16" s="30">
        <v>42</v>
      </c>
      <c r="E16" s="30">
        <v>0</v>
      </c>
      <c r="F16" s="33">
        <v>1294.7700000000002</v>
      </c>
      <c r="G16" s="31">
        <v>-0.08</v>
      </c>
      <c r="H16" s="32">
        <f t="shared" si="1"/>
        <v>6.1787035535268802E-5</v>
      </c>
      <c r="I16" s="32">
        <f t="shared" si="2"/>
        <v>0.32228414320690174</v>
      </c>
      <c r="J16" s="33">
        <f t="shared" si="5"/>
        <v>417.28384010000025</v>
      </c>
      <c r="K16" s="33">
        <f t="shared" si="3"/>
        <v>9.9353295261904826</v>
      </c>
      <c r="L16" s="30">
        <v>174</v>
      </c>
      <c r="M16" s="34">
        <f t="shared" si="6"/>
        <v>0.2413793103448276</v>
      </c>
      <c r="N16" s="30">
        <v>183</v>
      </c>
      <c r="O16" s="35">
        <f t="shared" ref="O16:P16" si="24">D16/7</f>
        <v>6</v>
      </c>
      <c r="P16" s="35">
        <f t="shared" si="24"/>
        <v>0</v>
      </c>
      <c r="Q16" s="30">
        <f t="shared" si="8"/>
        <v>30</v>
      </c>
      <c r="R16" s="30"/>
      <c r="S16" s="36">
        <v>2.7012987012987</v>
      </c>
      <c r="T16" s="29">
        <v>1896</v>
      </c>
      <c r="U16" s="37">
        <v>732</v>
      </c>
      <c r="V16" s="38" t="s">
        <v>170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7.7926111111111127E-2</v>
      </c>
      <c r="AD16" s="40">
        <f t="shared" si="12"/>
        <v>-4.5165974000000011</v>
      </c>
      <c r="AE16" s="40">
        <v>-5.42</v>
      </c>
      <c r="AF16" s="40">
        <v>-10.738906249999999</v>
      </c>
      <c r="AG16" s="40">
        <v>0</v>
      </c>
    </row>
    <row r="17" spans="1:33" ht="15.75" customHeight="1" x14ac:dyDescent="0.2">
      <c r="A17" s="29" t="s">
        <v>66</v>
      </c>
      <c r="B17" s="29" t="s">
        <v>171</v>
      </c>
      <c r="C17" s="16">
        <f t="shared" si="4"/>
        <v>29.212647058823531</v>
      </c>
      <c r="D17" s="30">
        <v>34</v>
      </c>
      <c r="E17" s="30">
        <v>0</v>
      </c>
      <c r="F17" s="33">
        <v>993.23</v>
      </c>
      <c r="G17" s="31">
        <v>-0.04</v>
      </c>
      <c r="H17" s="32">
        <f t="shared" si="1"/>
        <v>4.0272645812148242E-5</v>
      </c>
      <c r="I17" s="32">
        <f t="shared" si="2"/>
        <v>0.29313089049531998</v>
      </c>
      <c r="J17" s="33">
        <f t="shared" si="5"/>
        <v>291.1463943666667</v>
      </c>
      <c r="K17" s="33">
        <f t="shared" si="3"/>
        <v>8.5631292460784323</v>
      </c>
      <c r="L17" s="30">
        <v>164</v>
      </c>
      <c r="M17" s="34">
        <f t="shared" si="6"/>
        <v>0.2073170731707317</v>
      </c>
      <c r="N17" s="30">
        <v>149</v>
      </c>
      <c r="O17" s="35">
        <f t="shared" ref="O17:P17" si="25">D17/7</f>
        <v>4.8571428571428568</v>
      </c>
      <c r="P17" s="35">
        <f t="shared" si="25"/>
        <v>0</v>
      </c>
      <c r="Q17" s="30">
        <f t="shared" si="8"/>
        <v>30</v>
      </c>
      <c r="R17" s="30"/>
      <c r="S17" s="36">
        <v>2.6718346253229899</v>
      </c>
      <c r="T17" s="29">
        <v>1896</v>
      </c>
      <c r="U17" s="37">
        <v>732</v>
      </c>
      <c r="V17" s="38" t="s">
        <v>172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7.7926111111111127E-2</v>
      </c>
      <c r="AD17" s="40">
        <f t="shared" si="12"/>
        <v>-3.6562931333333339</v>
      </c>
      <c r="AE17" s="40">
        <v>-5.42</v>
      </c>
      <c r="AF17" s="40">
        <v>-10.738906249999999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25.621698113207554</v>
      </c>
      <c r="D18" s="30">
        <v>53</v>
      </c>
      <c r="E18" s="30">
        <v>0</v>
      </c>
      <c r="F18" s="33">
        <v>1357.9500000000003</v>
      </c>
      <c r="G18" s="31">
        <v>-2.02</v>
      </c>
      <c r="H18" s="32">
        <f t="shared" si="1"/>
        <v>1.4875363599543426E-3</v>
      </c>
      <c r="I18" s="32">
        <f t="shared" si="2"/>
        <v>0.21364258844827391</v>
      </c>
      <c r="J18" s="33">
        <f t="shared" si="5"/>
        <v>290.11595298333361</v>
      </c>
      <c r="K18" s="33">
        <f t="shared" si="3"/>
        <v>5.4738859053459175</v>
      </c>
      <c r="L18" s="30">
        <v>192</v>
      </c>
      <c r="M18" s="34">
        <f t="shared" si="6"/>
        <v>0.27604166666666669</v>
      </c>
      <c r="N18" s="30">
        <v>184</v>
      </c>
      <c r="O18" s="35">
        <f t="shared" ref="O18:P18" si="26">D18/7</f>
        <v>7.5714285714285712</v>
      </c>
      <c r="P18" s="35">
        <f t="shared" si="26"/>
        <v>0</v>
      </c>
      <c r="Q18" s="30">
        <f t="shared" si="8"/>
        <v>24</v>
      </c>
      <c r="R18" s="30"/>
      <c r="S18" s="36">
        <v>2.7947368421052601</v>
      </c>
      <c r="T18" s="29">
        <v>1080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7.7926111111111127E-2</v>
      </c>
      <c r="AD18" s="40">
        <f t="shared" si="12"/>
        <v>-5.6995157666666678</v>
      </c>
      <c r="AE18" s="40">
        <v>-5.42</v>
      </c>
      <c r="AF18" s="40">
        <v>-10.738906249999999</v>
      </c>
      <c r="AG18" s="40">
        <v>0</v>
      </c>
    </row>
    <row r="19" spans="1:33" ht="15.75" customHeight="1" x14ac:dyDescent="0.2">
      <c r="A19" s="29" t="s">
        <v>71</v>
      </c>
      <c r="B19" s="29" t="s">
        <v>173</v>
      </c>
      <c r="C19" s="16">
        <f t="shared" si="4"/>
        <v>25.864827586206903</v>
      </c>
      <c r="D19" s="30">
        <v>58</v>
      </c>
      <c r="E19" s="30">
        <v>0</v>
      </c>
      <c r="F19" s="33">
        <v>1500.1600000000003</v>
      </c>
      <c r="G19" s="31">
        <v>-0.08</v>
      </c>
      <c r="H19" s="32">
        <f t="shared" si="1"/>
        <v>5.3327645051194526E-5</v>
      </c>
      <c r="I19" s="32">
        <f t="shared" si="2"/>
        <v>0.22104457628964028</v>
      </c>
      <c r="J19" s="33">
        <f t="shared" si="5"/>
        <v>331.60223156666683</v>
      </c>
      <c r="K19" s="33">
        <f t="shared" si="3"/>
        <v>5.7172798545977042</v>
      </c>
      <c r="L19" s="30">
        <v>206</v>
      </c>
      <c r="M19" s="34">
        <f t="shared" si="6"/>
        <v>0.28155339805825241</v>
      </c>
      <c r="N19" s="30">
        <v>130</v>
      </c>
      <c r="O19" s="35">
        <f t="shared" ref="O19:P19" si="27">D19/7</f>
        <v>8.2857142857142865</v>
      </c>
      <c r="P19" s="35">
        <f t="shared" si="27"/>
        <v>0</v>
      </c>
      <c r="Q19" s="30">
        <f t="shared" si="8"/>
        <v>15</v>
      </c>
      <c r="R19" s="30"/>
      <c r="S19" s="36">
        <v>2.4312849162011099</v>
      </c>
      <c r="T19" s="29">
        <v>1080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0.08</v>
      </c>
      <c r="Z19" s="29">
        <v>1</v>
      </c>
      <c r="AA19" s="29" t="s">
        <v>35</v>
      </c>
      <c r="AB19" s="41">
        <f t="shared" si="11"/>
        <v>-0.69</v>
      </c>
      <c r="AC19" s="42">
        <v>7.7926111111111127E-2</v>
      </c>
      <c r="AD19" s="40">
        <f t="shared" si="12"/>
        <v>-6.2372059333333345</v>
      </c>
      <c r="AE19" s="40">
        <v>-5.42</v>
      </c>
      <c r="AF19" s="40">
        <v>-10.738906250000001</v>
      </c>
      <c r="AG19" s="40">
        <v>0</v>
      </c>
    </row>
    <row r="20" spans="1:33" ht="15.75" customHeight="1" x14ac:dyDescent="0.2">
      <c r="A20" s="29" t="s">
        <v>73</v>
      </c>
      <c r="B20" s="29"/>
      <c r="C20" s="16">
        <f t="shared" si="4"/>
        <v>26.750757575757568</v>
      </c>
      <c r="D20" s="30">
        <v>66</v>
      </c>
      <c r="E20" s="30">
        <v>0</v>
      </c>
      <c r="F20" s="33">
        <v>1765.5499999999995</v>
      </c>
      <c r="G20" s="31">
        <v>-0.18</v>
      </c>
      <c r="H20" s="32">
        <f t="shared" si="1"/>
        <v>1.0195123332672541E-4</v>
      </c>
      <c r="I20" s="32">
        <f t="shared" si="2"/>
        <v>0.24182389470703153</v>
      </c>
      <c r="J20" s="33">
        <f t="shared" si="5"/>
        <v>426.95217729999939</v>
      </c>
      <c r="K20" s="33">
        <f t="shared" si="3"/>
        <v>6.4689723833333241</v>
      </c>
      <c r="L20" s="30">
        <v>201</v>
      </c>
      <c r="M20" s="34">
        <f t="shared" si="6"/>
        <v>0.32835820895522388</v>
      </c>
      <c r="N20" s="30">
        <v>523</v>
      </c>
      <c r="O20" s="35">
        <f t="shared" ref="O20:P20" si="28">D20/7</f>
        <v>9.4285714285714288</v>
      </c>
      <c r="P20" s="35">
        <f t="shared" si="28"/>
        <v>0</v>
      </c>
      <c r="Q20" s="30">
        <f t="shared" si="8"/>
        <v>55</v>
      </c>
      <c r="R20" s="30"/>
      <c r="S20" s="36">
        <v>2.0101867572156098</v>
      </c>
      <c r="T20" s="29">
        <v>1080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7.7926111111111127E-2</v>
      </c>
      <c r="AD20" s="40">
        <f t="shared" si="12"/>
        <v>-7.0975102000000012</v>
      </c>
      <c r="AE20" s="40">
        <v>-5.42</v>
      </c>
      <c r="AF20" s="40">
        <v>-10.738906250000001</v>
      </c>
      <c r="AG20" s="40">
        <v>0</v>
      </c>
    </row>
    <row r="21" spans="1:33" ht="15.75" customHeight="1" x14ac:dyDescent="0.2">
      <c r="A21" s="29" t="s">
        <v>75</v>
      </c>
      <c r="B21" s="29"/>
      <c r="C21" s="16">
        <f t="shared" si="4"/>
        <v>24.075494505494504</v>
      </c>
      <c r="D21" s="30">
        <v>91</v>
      </c>
      <c r="E21" s="30">
        <v>0</v>
      </c>
      <c r="F21" s="33">
        <v>2190.87</v>
      </c>
      <c r="G21" s="31">
        <v>-150.46999999999997</v>
      </c>
      <c r="H21" s="32">
        <f t="shared" si="1"/>
        <v>6.8680478531359682E-2</v>
      </c>
      <c r="I21" s="32">
        <f t="shared" si="2"/>
        <v>0.10567631590038043</v>
      </c>
      <c r="J21" s="33">
        <f t="shared" si="5"/>
        <v>231.52307021666647</v>
      </c>
      <c r="K21" s="33">
        <f t="shared" si="3"/>
        <v>2.5442095628205106</v>
      </c>
      <c r="L21" s="30">
        <v>134</v>
      </c>
      <c r="M21" s="34">
        <f t="shared" si="6"/>
        <v>0.67910447761194026</v>
      </c>
      <c r="N21" s="30">
        <v>442</v>
      </c>
      <c r="O21" s="35">
        <f t="shared" ref="O21:P21" si="29">D21/7</f>
        <v>13</v>
      </c>
      <c r="P21" s="35">
        <f t="shared" si="29"/>
        <v>0</v>
      </c>
      <c r="Q21" s="30">
        <f t="shared" si="8"/>
        <v>34</v>
      </c>
      <c r="R21" s="30"/>
      <c r="S21" s="36">
        <v>2.3213957759412298</v>
      </c>
      <c r="T21" s="29">
        <v>1080</v>
      </c>
      <c r="U21" s="37" t="s">
        <v>33</v>
      </c>
      <c r="V21" s="38" t="s">
        <v>33</v>
      </c>
      <c r="W21" s="29">
        <v>16</v>
      </c>
      <c r="X21" s="39">
        <f t="shared" si="9"/>
        <v>0.17582417582417584</v>
      </c>
      <c r="Y21" s="40">
        <f t="shared" si="10"/>
        <v>5.7873076923076914</v>
      </c>
      <c r="Z21" s="29">
        <v>10</v>
      </c>
      <c r="AA21" s="29" t="s">
        <v>35</v>
      </c>
      <c r="AB21" s="41">
        <f t="shared" si="11"/>
        <v>-0.69</v>
      </c>
      <c r="AC21" s="42">
        <v>7.7926111111111127E-2</v>
      </c>
      <c r="AD21" s="40">
        <f t="shared" si="12"/>
        <v>-9.7859610333333347</v>
      </c>
      <c r="AE21" s="40">
        <v>-5.42</v>
      </c>
      <c r="AF21" s="40">
        <v>-10.738906250000001</v>
      </c>
      <c r="AG21" s="40">
        <v>0</v>
      </c>
    </row>
    <row r="22" spans="1:33" ht="15.75" customHeight="1" x14ac:dyDescent="0.2">
      <c r="A22" s="29" t="s">
        <v>77</v>
      </c>
      <c r="B22" s="29"/>
      <c r="C22" s="16">
        <f t="shared" si="4"/>
        <v>24.992795698924731</v>
      </c>
      <c r="D22" s="30">
        <v>93</v>
      </c>
      <c r="E22" s="30">
        <v>0</v>
      </c>
      <c r="F22" s="31">
        <v>2324.33</v>
      </c>
      <c r="G22" s="31">
        <v>-194.34</v>
      </c>
      <c r="H22" s="32">
        <f t="shared" si="1"/>
        <v>8.361119118197502E-2</v>
      </c>
      <c r="I22" s="32">
        <f t="shared" si="2"/>
        <v>0.11554348205719492</v>
      </c>
      <c r="J22" s="33">
        <f t="shared" si="5"/>
        <v>268.56118164999987</v>
      </c>
      <c r="K22" s="33">
        <f t="shared" si="3"/>
        <v>2.8877546413978479</v>
      </c>
      <c r="L22" s="30">
        <v>238</v>
      </c>
      <c r="M22" s="34">
        <f t="shared" si="6"/>
        <v>0.3907563025210084</v>
      </c>
      <c r="N22" s="30">
        <v>351</v>
      </c>
      <c r="O22" s="35">
        <f t="shared" ref="O22:P22" si="30">D22/7</f>
        <v>13.285714285714286</v>
      </c>
      <c r="P22" s="35">
        <f t="shared" si="30"/>
        <v>0</v>
      </c>
      <c r="Q22" s="30">
        <f t="shared" si="8"/>
        <v>26</v>
      </c>
      <c r="R22" s="30"/>
      <c r="S22" s="36">
        <v>2.9325025960539901</v>
      </c>
      <c r="T22" s="29">
        <v>840</v>
      </c>
      <c r="U22" s="37" t="s">
        <v>33</v>
      </c>
      <c r="V22" s="38" t="s">
        <v>33</v>
      </c>
      <c r="W22" s="29">
        <v>20</v>
      </c>
      <c r="X22" s="39">
        <f t="shared" si="9"/>
        <v>0.21505376344086022</v>
      </c>
      <c r="Y22" s="40">
        <f t="shared" si="10"/>
        <v>4.8585000000000003</v>
      </c>
      <c r="Z22" s="29">
        <v>20</v>
      </c>
      <c r="AA22" s="29" t="s">
        <v>35</v>
      </c>
      <c r="AB22" s="41">
        <f t="shared" si="11"/>
        <v>-0.69</v>
      </c>
      <c r="AC22" s="42">
        <v>7.7926111111111127E-2</v>
      </c>
      <c r="AD22" s="40">
        <f t="shared" si="12"/>
        <v>-10.001037100000001</v>
      </c>
      <c r="AE22" s="40">
        <v>-5.42</v>
      </c>
      <c r="AF22" s="40">
        <v>-10.738906250000001</v>
      </c>
      <c r="AG22" s="40">
        <v>0</v>
      </c>
    </row>
    <row r="23" spans="1:33" ht="15.75" customHeight="1" x14ac:dyDescent="0.2">
      <c r="A23" s="29" t="s">
        <v>78</v>
      </c>
      <c r="B23" s="29"/>
      <c r="C23" s="16">
        <f t="shared" si="4"/>
        <v>27.335454545454553</v>
      </c>
      <c r="D23" s="30">
        <v>66</v>
      </c>
      <c r="E23" s="30">
        <v>0</v>
      </c>
      <c r="F23" s="33">
        <v>1804.1400000000006</v>
      </c>
      <c r="G23" s="31">
        <v>-149.79</v>
      </c>
      <c r="H23" s="32">
        <f t="shared" si="1"/>
        <v>8.3025707539326185E-2</v>
      </c>
      <c r="I23" s="32">
        <f t="shared" si="2"/>
        <v>0.17190665763189128</v>
      </c>
      <c r="J23" s="33">
        <f t="shared" si="5"/>
        <v>310.14367730000043</v>
      </c>
      <c r="K23" s="33">
        <f t="shared" si="3"/>
        <v>4.6991466257575825</v>
      </c>
      <c r="L23" s="30">
        <v>232</v>
      </c>
      <c r="M23" s="34">
        <f t="shared" si="6"/>
        <v>0.28448275862068967</v>
      </c>
      <c r="N23" s="30">
        <v>276</v>
      </c>
      <c r="O23" s="35">
        <f t="shared" ref="O23:P23" si="31">D23/7</f>
        <v>9.4285714285714288</v>
      </c>
      <c r="P23" s="35">
        <f t="shared" si="31"/>
        <v>0</v>
      </c>
      <c r="Q23" s="30">
        <f t="shared" si="8"/>
        <v>29</v>
      </c>
      <c r="R23" s="30"/>
      <c r="S23" s="36">
        <v>3.71573604060913</v>
      </c>
      <c r="T23" s="29">
        <v>1284</v>
      </c>
      <c r="U23" s="37" t="s">
        <v>33</v>
      </c>
      <c r="V23" s="38" t="s">
        <v>174</v>
      </c>
      <c r="W23" s="29">
        <v>16</v>
      </c>
      <c r="X23" s="39">
        <f t="shared" si="9"/>
        <v>0.24242424242424243</v>
      </c>
      <c r="Y23" s="40">
        <f t="shared" si="10"/>
        <v>5.9916</v>
      </c>
      <c r="Z23" s="29">
        <v>9</v>
      </c>
      <c r="AA23" s="29" t="s">
        <v>35</v>
      </c>
      <c r="AB23" s="41">
        <f t="shared" si="11"/>
        <v>-0.69</v>
      </c>
      <c r="AC23" s="42">
        <v>7.7926111111111127E-2</v>
      </c>
      <c r="AD23" s="40">
        <f t="shared" si="12"/>
        <v>-7.0975102000000012</v>
      </c>
      <c r="AE23" s="40">
        <v>-5.42</v>
      </c>
      <c r="AF23" s="40">
        <v>-10.738906250000001</v>
      </c>
      <c r="AG23" s="40">
        <v>0</v>
      </c>
    </row>
    <row r="24" spans="1:33" ht="15.75" customHeight="1" x14ac:dyDescent="0.2">
      <c r="A24" s="29" t="s">
        <v>80</v>
      </c>
      <c r="B24" s="29"/>
      <c r="C24" s="16">
        <f t="shared" si="4"/>
        <v>27.890945945945951</v>
      </c>
      <c r="D24" s="30">
        <v>74</v>
      </c>
      <c r="E24" s="30">
        <v>0</v>
      </c>
      <c r="F24" s="33">
        <v>2063.9300000000003</v>
      </c>
      <c r="G24" s="33">
        <v>-217.89999999999998</v>
      </c>
      <c r="H24" s="32">
        <f t="shared" si="1"/>
        <v>0.10557528598353624</v>
      </c>
      <c r="I24" s="32">
        <f t="shared" si="2"/>
        <v>0.1612087730850045</v>
      </c>
      <c r="J24" s="33">
        <f t="shared" si="5"/>
        <v>332.72362303333341</v>
      </c>
      <c r="K24" s="33">
        <f t="shared" si="3"/>
        <v>4.4962651761261272</v>
      </c>
      <c r="L24" s="30">
        <v>196</v>
      </c>
      <c r="M24" s="34">
        <f t="shared" si="6"/>
        <v>0.37755102040816324</v>
      </c>
      <c r="N24" s="30">
        <v>202</v>
      </c>
      <c r="O24" s="35">
        <f t="shared" ref="O24:P24" si="32">D24/7</f>
        <v>10.571428571428571</v>
      </c>
      <c r="P24" s="35">
        <f t="shared" si="32"/>
        <v>0</v>
      </c>
      <c r="Q24" s="30">
        <f t="shared" si="8"/>
        <v>19</v>
      </c>
      <c r="R24" s="30"/>
      <c r="S24" s="36">
        <v>2.2692889561270801</v>
      </c>
      <c r="T24" s="29">
        <v>1284</v>
      </c>
      <c r="U24" s="37" t="s">
        <v>33</v>
      </c>
      <c r="V24" s="38" t="s">
        <v>174</v>
      </c>
      <c r="W24" s="29">
        <v>17</v>
      </c>
      <c r="X24" s="39">
        <f t="shared" si="9"/>
        <v>0.22972972972972974</v>
      </c>
      <c r="Y24" s="40">
        <f t="shared" si="10"/>
        <v>7.2633333333333328</v>
      </c>
      <c r="Z24" s="29">
        <v>13</v>
      </c>
      <c r="AA24" s="29" t="s">
        <v>35</v>
      </c>
      <c r="AB24" s="41">
        <f t="shared" si="11"/>
        <v>-0.69</v>
      </c>
      <c r="AC24" s="42">
        <v>7.7926111111111127E-2</v>
      </c>
      <c r="AD24" s="40">
        <f t="shared" si="12"/>
        <v>-7.9578144666666679</v>
      </c>
      <c r="AE24" s="40">
        <v>-5.42</v>
      </c>
      <c r="AF24" s="40">
        <v>-10.738906250000001</v>
      </c>
      <c r="AG24" s="40">
        <v>0</v>
      </c>
    </row>
    <row r="25" spans="1:33" ht="15.75" customHeight="1" x14ac:dyDescent="0.2">
      <c r="A25" s="15" t="s">
        <v>82</v>
      </c>
      <c r="B25" s="15"/>
      <c r="C25" s="16">
        <f t="shared" si="4"/>
        <v>27.427014925373133</v>
      </c>
      <c r="D25" s="17">
        <v>67</v>
      </c>
      <c r="E25" s="17">
        <v>0</v>
      </c>
      <c r="F25" s="18">
        <v>1837.61</v>
      </c>
      <c r="G25" s="18">
        <v>-266.08999999999997</v>
      </c>
      <c r="H25" s="32">
        <f t="shared" si="1"/>
        <v>0.14480221592176795</v>
      </c>
      <c r="I25" s="32">
        <f t="shared" si="2"/>
        <v>0.11207680180596899</v>
      </c>
      <c r="J25" s="33">
        <f t="shared" si="5"/>
        <v>205.95345176666666</v>
      </c>
      <c r="K25" s="33">
        <f t="shared" si="3"/>
        <v>3.0739321159203978</v>
      </c>
      <c r="L25" s="17">
        <v>325</v>
      </c>
      <c r="M25" s="34">
        <f t="shared" si="6"/>
        <v>0.20615384615384616</v>
      </c>
      <c r="N25" s="17">
        <v>129</v>
      </c>
      <c r="O25" s="35">
        <f t="shared" ref="O25:P25" si="33">D25/7</f>
        <v>9.5714285714285712</v>
      </c>
      <c r="P25" s="35">
        <f t="shared" si="33"/>
        <v>0</v>
      </c>
      <c r="Q25" s="30">
        <f t="shared" si="8"/>
        <v>13</v>
      </c>
      <c r="R25" s="30"/>
      <c r="S25" s="22">
        <v>3.1047070124879919</v>
      </c>
      <c r="T25" s="29">
        <v>1284</v>
      </c>
      <c r="U25" s="37" t="s">
        <v>33</v>
      </c>
      <c r="V25" s="38" t="s">
        <v>175</v>
      </c>
      <c r="W25" s="15">
        <v>19</v>
      </c>
      <c r="X25" s="39">
        <f t="shared" si="9"/>
        <v>0.28358208955223879</v>
      </c>
      <c r="Y25" s="40">
        <f t="shared" si="10"/>
        <v>5.3217999999999996</v>
      </c>
      <c r="Z25" s="15">
        <v>31</v>
      </c>
      <c r="AA25" s="29" t="s">
        <v>35</v>
      </c>
      <c r="AB25" s="41">
        <f t="shared" si="11"/>
        <v>-0.69</v>
      </c>
      <c r="AC25" s="42">
        <v>7.7926111111111127E-2</v>
      </c>
      <c r="AD25" s="40">
        <f t="shared" si="12"/>
        <v>-7.2050482333333346</v>
      </c>
      <c r="AE25" s="26">
        <v>-5.42</v>
      </c>
      <c r="AF25" s="26">
        <v>-10.74</v>
      </c>
      <c r="AG25" s="26">
        <v>0</v>
      </c>
    </row>
    <row r="26" spans="1:33" ht="15.75" customHeight="1" x14ac:dyDescent="0.2">
      <c r="A26" s="15" t="s">
        <v>84</v>
      </c>
      <c r="B26" s="15" t="s">
        <v>176</v>
      </c>
      <c r="C26" s="16">
        <f t="shared" si="4"/>
        <v>27.965</v>
      </c>
      <c r="D26" s="17">
        <v>82</v>
      </c>
      <c r="E26" s="17">
        <v>0</v>
      </c>
      <c r="F26" s="18">
        <v>2293.13</v>
      </c>
      <c r="G26" s="18">
        <v>-222.41</v>
      </c>
      <c r="H26" s="32">
        <f t="shared" si="1"/>
        <v>9.6989704028990931E-2</v>
      </c>
      <c r="I26" s="32">
        <f t="shared" si="2"/>
        <v>0.16204143191474821</v>
      </c>
      <c r="J26" s="33">
        <f t="shared" si="5"/>
        <v>371.58206876666657</v>
      </c>
      <c r="K26" s="33">
        <f t="shared" si="3"/>
        <v>4.5314886434959334</v>
      </c>
      <c r="L26" s="17">
        <v>257</v>
      </c>
      <c r="M26" s="34">
        <f t="shared" si="6"/>
        <v>0.31906614785992216</v>
      </c>
      <c r="N26" s="17">
        <v>62</v>
      </c>
      <c r="O26" s="35">
        <f t="shared" ref="O26:P26" si="34">D26/7</f>
        <v>11.714285714285714</v>
      </c>
      <c r="P26" s="35">
        <f t="shared" si="34"/>
        <v>0</v>
      </c>
      <c r="Q26" s="30">
        <f t="shared" si="8"/>
        <v>5</v>
      </c>
      <c r="R26" s="30"/>
      <c r="S26" s="22">
        <v>3.9161528976572129</v>
      </c>
      <c r="T26" s="29">
        <v>444</v>
      </c>
      <c r="U26" s="37" t="s">
        <v>33</v>
      </c>
      <c r="V26" s="38" t="s">
        <v>175</v>
      </c>
      <c r="W26" s="15">
        <v>22</v>
      </c>
      <c r="X26" s="39">
        <f t="shared" si="9"/>
        <v>0.26829268292682928</v>
      </c>
      <c r="Y26" s="40">
        <f t="shared" si="10"/>
        <v>4.7321276595744681</v>
      </c>
      <c r="Z26" s="15">
        <v>25</v>
      </c>
      <c r="AA26" s="29" t="s">
        <v>35</v>
      </c>
      <c r="AB26" s="41">
        <f t="shared" si="11"/>
        <v>-0.69</v>
      </c>
      <c r="AC26" s="15">
        <v>7.7926111111111127E-2</v>
      </c>
      <c r="AD26" s="40">
        <f t="shared" si="12"/>
        <v>-8.8181187333333355</v>
      </c>
      <c r="AE26" s="26">
        <v>-5.68</v>
      </c>
      <c r="AF26" s="26">
        <v>-10.738906249999999</v>
      </c>
      <c r="AG26" s="26">
        <v>0</v>
      </c>
    </row>
    <row r="27" spans="1:33" ht="15.75" customHeight="1" x14ac:dyDescent="0.2">
      <c r="A27" s="15" t="s">
        <v>86</v>
      </c>
      <c r="B27" s="15" t="s">
        <v>177</v>
      </c>
      <c r="C27" s="16">
        <f t="shared" si="4"/>
        <v>27.960588235294118</v>
      </c>
      <c r="D27" s="17">
        <v>51</v>
      </c>
      <c r="E27" s="17">
        <v>1</v>
      </c>
      <c r="F27" s="18">
        <v>1425.99</v>
      </c>
      <c r="G27" s="18">
        <v>-201.3</v>
      </c>
      <c r="H27" s="32">
        <f t="shared" si="1"/>
        <v>0.14116508530915364</v>
      </c>
      <c r="I27" s="32">
        <f t="shared" si="2"/>
        <v>0.10659460553720575</v>
      </c>
      <c r="J27" s="33">
        <f t="shared" si="5"/>
        <v>152.00284155000003</v>
      </c>
      <c r="K27" s="33">
        <f t="shared" si="3"/>
        <v>2.9804478735294122</v>
      </c>
      <c r="L27" s="17">
        <v>235</v>
      </c>
      <c r="M27" s="34">
        <f t="shared" si="6"/>
        <v>0.21702127659574469</v>
      </c>
      <c r="N27" s="17">
        <v>6</v>
      </c>
      <c r="O27" s="35">
        <f t="shared" ref="O27:P27" si="35">D27/7</f>
        <v>7.2857142857142856</v>
      </c>
      <c r="P27" s="35">
        <f t="shared" si="35"/>
        <v>0.14285714285714285</v>
      </c>
      <c r="Q27" s="30">
        <f t="shared" si="8"/>
        <v>0</v>
      </c>
      <c r="R27" s="30"/>
      <c r="S27" s="22">
        <v>5.4429530201342278</v>
      </c>
      <c r="T27" s="29">
        <v>0</v>
      </c>
      <c r="U27" s="37" t="s">
        <v>33</v>
      </c>
      <c r="V27" s="38" t="s">
        <v>33</v>
      </c>
      <c r="W27" s="15">
        <v>11</v>
      </c>
      <c r="X27" s="39">
        <f t="shared" si="9"/>
        <v>0.21568627450980393</v>
      </c>
      <c r="Y27" s="40">
        <f t="shared" si="10"/>
        <v>12.581250000000001</v>
      </c>
      <c r="Z27" s="15">
        <v>5</v>
      </c>
      <c r="AA27" s="29" t="s">
        <v>35</v>
      </c>
      <c r="AB27" s="41">
        <f t="shared" si="11"/>
        <v>-0.69</v>
      </c>
      <c r="AC27" s="42">
        <v>7.7926111111111127E-2</v>
      </c>
      <c r="AD27" s="40">
        <f t="shared" si="12"/>
        <v>-5.4844397000000011</v>
      </c>
      <c r="AE27" s="26">
        <v>-5.68</v>
      </c>
      <c r="AF27" s="26">
        <v>-10.738906249999999</v>
      </c>
      <c r="AG27" s="26">
        <v>-15.94</v>
      </c>
    </row>
    <row r="28" spans="1:33" ht="15.75" customHeight="1" x14ac:dyDescent="0.2">
      <c r="A28" s="15" t="s">
        <v>87</v>
      </c>
      <c r="B28" s="15" t="s">
        <v>178</v>
      </c>
      <c r="C28" s="16">
        <f t="shared" si="4"/>
        <v>27.99</v>
      </c>
      <c r="D28" s="17">
        <v>2</v>
      </c>
      <c r="E28" s="17">
        <v>0</v>
      </c>
      <c r="F28" s="18">
        <v>55.98</v>
      </c>
      <c r="G28" s="18">
        <v>-4.1499999999999986</v>
      </c>
      <c r="H28" s="32">
        <f t="shared" si="1"/>
        <v>7.4133619149696295E-2</v>
      </c>
      <c r="I28" s="32">
        <f t="shared" si="2"/>
        <v>0.18542535607955227</v>
      </c>
      <c r="J28" s="33">
        <f t="shared" si="5"/>
        <v>10.380111433333335</v>
      </c>
      <c r="K28" s="33">
        <f t="shared" si="3"/>
        <v>5.1900557166666674</v>
      </c>
      <c r="L28" s="17">
        <v>138</v>
      </c>
      <c r="M28" s="34">
        <f t="shared" si="6"/>
        <v>1.4492753623188406E-2</v>
      </c>
      <c r="N28" s="17">
        <v>113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395</v>
      </c>
      <c r="R28" s="30"/>
      <c r="S28" s="22">
        <v>4.2234042553191493</v>
      </c>
      <c r="T28" s="29" t="s">
        <v>33</v>
      </c>
      <c r="U28" s="23">
        <v>240</v>
      </c>
      <c r="V28" s="1" t="s">
        <v>179</v>
      </c>
      <c r="W28" s="15">
        <v>0</v>
      </c>
      <c r="X28" s="39">
        <f t="shared" si="9"/>
        <v>0</v>
      </c>
      <c r="Y28" s="40">
        <f t="shared" si="10"/>
        <v>4.1499999999999986</v>
      </c>
      <c r="Z28" s="15">
        <v>1</v>
      </c>
      <c r="AA28" s="29" t="s">
        <v>35</v>
      </c>
      <c r="AB28" s="41">
        <f t="shared" si="11"/>
        <v>-0.69</v>
      </c>
      <c r="AC28" s="42">
        <v>7.7926111111111127E-2</v>
      </c>
      <c r="AD28" s="40">
        <f t="shared" si="12"/>
        <v>-0.2150760666666667</v>
      </c>
      <c r="AE28" s="26">
        <v>-5.68</v>
      </c>
      <c r="AF28" s="26">
        <v>-10.738906249999999</v>
      </c>
      <c r="AG28" s="26">
        <v>0</v>
      </c>
    </row>
    <row r="29" spans="1:33" ht="15.75" customHeight="1" x14ac:dyDescent="0.2">
      <c r="A29" s="15" t="s">
        <v>90</v>
      </c>
      <c r="B29" s="15" t="s">
        <v>180</v>
      </c>
      <c r="C29" s="16">
        <f t="shared" si="4"/>
        <v>27.766874999999999</v>
      </c>
      <c r="D29" s="17">
        <v>16</v>
      </c>
      <c r="E29" s="17">
        <v>0</v>
      </c>
      <c r="F29" s="18">
        <v>444.27</v>
      </c>
      <c r="G29" s="18">
        <v>0</v>
      </c>
      <c r="H29" s="32">
        <f t="shared" si="1"/>
        <v>0</v>
      </c>
      <c r="I29" s="32">
        <f t="shared" si="2"/>
        <v>0.25481439545021412</v>
      </c>
      <c r="J29" s="33">
        <f t="shared" si="5"/>
        <v>113.20639146666663</v>
      </c>
      <c r="K29" s="33">
        <f t="shared" si="3"/>
        <v>7.0753994666666644</v>
      </c>
      <c r="L29" s="17">
        <v>198</v>
      </c>
      <c r="M29" s="34">
        <f t="shared" si="6"/>
        <v>8.0808080808080815E-2</v>
      </c>
      <c r="N29" s="17">
        <v>109</v>
      </c>
      <c r="O29" s="35">
        <f t="shared" ref="O29:P29" si="37">D29/7</f>
        <v>2.2857142857142856</v>
      </c>
      <c r="P29" s="35">
        <f t="shared" si="37"/>
        <v>0</v>
      </c>
      <c r="Q29" s="30">
        <f t="shared" si="8"/>
        <v>47</v>
      </c>
      <c r="R29" s="30"/>
      <c r="S29" s="22">
        <v>2.858215962441315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7.7926111111111127E-2</v>
      </c>
      <c r="AD29" s="40">
        <f t="shared" si="12"/>
        <v>-1.7206085333333336</v>
      </c>
      <c r="AE29" s="26">
        <v>-5.68</v>
      </c>
      <c r="AF29" s="26">
        <v>-10.738906249999999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29.490000000000002</v>
      </c>
      <c r="D30" s="17">
        <v>8</v>
      </c>
      <c r="E30" s="17">
        <v>0</v>
      </c>
      <c r="F30" s="18">
        <v>235.92000000000002</v>
      </c>
      <c r="G30" s="18">
        <v>-20.81</v>
      </c>
      <c r="H30" s="32">
        <f t="shared" si="1"/>
        <v>8.8207867073584259E-2</v>
      </c>
      <c r="I30" s="32">
        <f t="shared" si="2"/>
        <v>0.18040789012253536</v>
      </c>
      <c r="J30" s="33">
        <f t="shared" si="5"/>
        <v>42.561829437708546</v>
      </c>
      <c r="K30" s="33">
        <f t="shared" si="3"/>
        <v>5.3202286797135683</v>
      </c>
      <c r="L30" s="17">
        <v>141</v>
      </c>
      <c r="M30" s="34">
        <f t="shared" si="6"/>
        <v>5.6737588652482268E-2</v>
      </c>
      <c r="N30" s="17">
        <v>93</v>
      </c>
      <c r="O30" s="35">
        <f t="shared" ref="O30:P30" si="38">D30/7</f>
        <v>1.1428571428571428</v>
      </c>
      <c r="P30" s="35">
        <f t="shared" si="38"/>
        <v>0</v>
      </c>
      <c r="Q30" s="30">
        <f t="shared" si="8"/>
        <v>81</v>
      </c>
      <c r="R30" s="30"/>
      <c r="S30" s="22">
        <v>3.1592356687898091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0.125</v>
      </c>
      <c r="Y30" s="40">
        <f t="shared" si="10"/>
        <v>20.81</v>
      </c>
      <c r="Z30" s="15">
        <v>0</v>
      </c>
      <c r="AA30" s="29" t="s">
        <v>35</v>
      </c>
      <c r="AB30" s="41">
        <f t="shared" si="11"/>
        <v>-0.69</v>
      </c>
      <c r="AC30" s="42">
        <v>7.7926111111111127E-2</v>
      </c>
      <c r="AD30" s="40">
        <f t="shared" si="12"/>
        <v>-0.86030426666666682</v>
      </c>
      <c r="AE30" s="26">
        <v>-5.68</v>
      </c>
      <c r="AF30" s="26">
        <v>-11.3574832869531</v>
      </c>
      <c r="AG30" s="26">
        <v>0</v>
      </c>
    </row>
    <row r="31" spans="1:33" ht="15.75" customHeight="1" x14ac:dyDescent="0.2">
      <c r="A31" s="15" t="s">
        <v>92</v>
      </c>
      <c r="B31" s="49" t="s">
        <v>181</v>
      </c>
      <c r="C31" s="16">
        <f t="shared" si="4"/>
        <v>29.871739130434786</v>
      </c>
      <c r="D31" s="17">
        <v>23</v>
      </c>
      <c r="E31" s="17">
        <v>0</v>
      </c>
      <c r="F31" s="18">
        <v>687.05000000000007</v>
      </c>
      <c r="G31" s="44">
        <v>-37.89</v>
      </c>
      <c r="H31" s="32">
        <f t="shared" si="1"/>
        <v>5.5148824685248524E-2</v>
      </c>
      <c r="I31" s="32">
        <f t="shared" si="2"/>
        <v>0.22089660087826435</v>
      </c>
      <c r="J31" s="33">
        <f t="shared" si="5"/>
        <v>151.76700963341153</v>
      </c>
      <c r="K31" s="33">
        <f t="shared" si="3"/>
        <v>6.5985656362352838</v>
      </c>
      <c r="L31" s="17">
        <v>159</v>
      </c>
      <c r="M31" s="34">
        <f t="shared" si="6"/>
        <v>0.14465408805031446</v>
      </c>
      <c r="N31" s="17">
        <v>90</v>
      </c>
      <c r="O31" s="35">
        <f t="shared" ref="O31:P32" si="39">D31/7</f>
        <v>3.2857142857142856</v>
      </c>
      <c r="P31" s="35">
        <f t="shared" si="39"/>
        <v>0</v>
      </c>
      <c r="Q31" s="30">
        <f t="shared" si="8"/>
        <v>27</v>
      </c>
      <c r="R31" s="30"/>
      <c r="S31" s="22">
        <v>3.6519480519480498</v>
      </c>
      <c r="T31" s="15">
        <v>840</v>
      </c>
      <c r="U31" s="23">
        <v>240</v>
      </c>
      <c r="V31" s="1" t="s">
        <v>839</v>
      </c>
      <c r="W31" s="15">
        <v>1</v>
      </c>
      <c r="X31" s="39">
        <f t="shared" si="9"/>
        <v>4.3478260869565216E-2</v>
      </c>
      <c r="Y31" s="40">
        <f t="shared" si="10"/>
        <v>18.945</v>
      </c>
      <c r="Z31" s="15">
        <v>1</v>
      </c>
      <c r="AA31" s="15" t="s">
        <v>35</v>
      </c>
      <c r="AB31" s="41">
        <f t="shared" si="11"/>
        <v>-0.69</v>
      </c>
      <c r="AC31" s="28">
        <v>7.7926111111111127E-2</v>
      </c>
      <c r="AD31" s="40">
        <f t="shared" si="12"/>
        <v>-2.4733747666666672</v>
      </c>
      <c r="AE31" s="45">
        <v>-5.68</v>
      </c>
      <c r="AF31" s="45">
        <v>-11.357483286953126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29.866363636363634</v>
      </c>
      <c r="D32" s="57">
        <v>22</v>
      </c>
      <c r="E32" s="57">
        <v>2</v>
      </c>
      <c r="F32" s="58">
        <v>657.06</v>
      </c>
      <c r="G32" s="58">
        <v>-17.8</v>
      </c>
      <c r="H32" s="32">
        <f t="shared" si="1"/>
        <v>2.7090372264328984E-2</v>
      </c>
      <c r="I32" s="32">
        <f t="shared" si="2"/>
        <v>0.24885175015021235</v>
      </c>
      <c r="J32" s="33">
        <f t="shared" si="5"/>
        <v>163.51053095369852</v>
      </c>
      <c r="K32" s="33">
        <f t="shared" si="3"/>
        <v>7.4322968615317508</v>
      </c>
      <c r="L32" s="57">
        <v>133</v>
      </c>
      <c r="M32" s="34">
        <f t="shared" si="6"/>
        <v>0.16541353383458646</v>
      </c>
      <c r="N32" s="57">
        <v>102</v>
      </c>
      <c r="O32" s="35">
        <f t="shared" si="39"/>
        <v>3.1428571428571428</v>
      </c>
      <c r="P32" s="35">
        <f t="shared" si="39"/>
        <v>0.2857142857142857</v>
      </c>
      <c r="Q32" s="30">
        <f t="shared" si="8"/>
        <v>29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4.248012718600954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3</v>
      </c>
      <c r="X32" s="39">
        <f t="shared" si="9"/>
        <v>0.13636363636363635</v>
      </c>
      <c r="Y32" s="40">
        <f t="shared" si="10"/>
        <v>4.45</v>
      </c>
      <c r="Z32" s="56">
        <v>1</v>
      </c>
      <c r="AA32" s="56" t="s">
        <v>35</v>
      </c>
      <c r="AB32" s="41">
        <f t="shared" si="11"/>
        <v>-0.69</v>
      </c>
      <c r="AC32" s="62">
        <v>7.7926111111111127E-2</v>
      </c>
      <c r="AD32" s="40">
        <f t="shared" si="12"/>
        <v>-2.3658367333333339</v>
      </c>
      <c r="AE32" s="63">
        <v>-5.68</v>
      </c>
      <c r="AF32" s="63">
        <v>-11.3574832869531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8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- 1 1/4 Inch Round Drawer Handles - 5 Pack of Kitchen Cabinet Hardware")</f>
        <v>Oil Rubbed Bronze Kitchen Cabinet Knobs - 1 1/4 Inch Round Drawer Handles - 5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Info!B1:BJ5000""),2,FALSE),"""")"),"B0785TYWLS")</f>
        <v>B0785TYWLS</v>
      </c>
      <c r="B2" s="3" t="s">
        <v>182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8.4188341176470605</v>
      </c>
      <c r="D3" s="5">
        <f>SUM(D4:D99702)</f>
        <v>27</v>
      </c>
      <c r="E3" s="5"/>
      <c r="F3" s="6">
        <f t="shared" ref="F3:G3" si="0">SUM(F4:F99702)</f>
        <v>304.75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0.20451616078753132</v>
      </c>
      <c r="J3" s="6">
        <f>SUM(J4:J99702)</f>
        <v>62.326300000000174</v>
      </c>
      <c r="K3" s="6">
        <f t="shared" ref="K3:K32" si="3">J3/D3</f>
        <v>2.3083814814814878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-1.3506749999999998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Info!B2:BZ3000""),37,FALSE)),"""")*-1"),-2.256009)</f>
        <v>-2.2560090000000002</v>
      </c>
      <c r="AG3" s="6">
        <f>SUM(AG4:AG99702)</f>
        <v>0</v>
      </c>
    </row>
    <row r="4" spans="1:33" ht="15.75" customHeight="1" x14ac:dyDescent="0.2">
      <c r="A4" s="15" t="s">
        <v>31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-2.8355749999999995</v>
      </c>
      <c r="AG4" s="26">
        <v>0</v>
      </c>
    </row>
    <row r="5" spans="1:33" ht="15.75" customHeight="1" x14ac:dyDescent="0.2">
      <c r="A5" s="29" t="s">
        <v>36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-2.8355749999999995</v>
      </c>
      <c r="AG5" s="40">
        <v>0</v>
      </c>
    </row>
    <row r="6" spans="1:33" ht="15.75" customHeight="1" x14ac:dyDescent="0.2">
      <c r="A6" s="29" t="s">
        <v>38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 t="s">
        <v>33</v>
      </c>
      <c r="U6" s="37" t="s">
        <v>33</v>
      </c>
      <c r="V6" s="38" t="s">
        <v>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-2.8355749999999995</v>
      </c>
      <c r="AG6" s="40">
        <v>0</v>
      </c>
    </row>
    <row r="7" spans="1:33" ht="15.75" customHeight="1" x14ac:dyDescent="0.2">
      <c r="A7" s="29" t="s">
        <v>40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 t="s">
        <v>33</v>
      </c>
      <c r="U7" s="37" t="s">
        <v>33</v>
      </c>
      <c r="V7" s="38" t="s">
        <v>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-2.8355749999999995</v>
      </c>
      <c r="AG7" s="40">
        <v>0</v>
      </c>
    </row>
    <row r="8" spans="1:33" ht="15.75" customHeight="1" x14ac:dyDescent="0.2">
      <c r="A8" s="29" t="s">
        <v>43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17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1.8947368421052599</v>
      </c>
      <c r="T8" s="29" t="s">
        <v>33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-2.84</v>
      </c>
      <c r="AG8" s="40">
        <v>0</v>
      </c>
    </row>
    <row r="9" spans="1:33" ht="15.75" customHeight="1" x14ac:dyDescent="0.2">
      <c r="A9" s="29" t="s">
        <v>46</v>
      </c>
      <c r="B9" s="29"/>
      <c r="C9" s="16">
        <f t="shared" si="4"/>
        <v>12.99</v>
      </c>
      <c r="D9" s="30">
        <v>5</v>
      </c>
      <c r="E9" s="30">
        <v>0</v>
      </c>
      <c r="F9" s="31">
        <v>64.95</v>
      </c>
      <c r="G9" s="31">
        <v>0</v>
      </c>
      <c r="H9" s="32">
        <f t="shared" si="1"/>
        <v>0</v>
      </c>
      <c r="I9" s="32">
        <f t="shared" si="2"/>
        <v>0.2891377983063903</v>
      </c>
      <c r="J9" s="33">
        <f t="shared" si="5"/>
        <v>18.779500000000052</v>
      </c>
      <c r="K9" s="33">
        <f t="shared" si="3"/>
        <v>3.7559000000000102</v>
      </c>
      <c r="L9" s="30">
        <v>87</v>
      </c>
      <c r="M9" s="34">
        <f t="shared" si="6"/>
        <v>5.7471264367816091E-2</v>
      </c>
      <c r="N9" s="30">
        <v>13</v>
      </c>
      <c r="O9" s="35">
        <f t="shared" ref="O9:P9" si="17">D9/7</f>
        <v>0.7142857142857143</v>
      </c>
      <c r="P9" s="35">
        <f t="shared" si="17"/>
        <v>0</v>
      </c>
      <c r="Q9" s="30">
        <f t="shared" si="8"/>
        <v>18</v>
      </c>
      <c r="R9" s="30"/>
      <c r="S9" s="36">
        <v>2.07407407407407</v>
      </c>
      <c r="T9" s="29" t="s">
        <v>33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3.6249999999999998E-2</v>
      </c>
      <c r="AD9" s="40">
        <f t="shared" si="12"/>
        <v>-0.25012499999999999</v>
      </c>
      <c r="AE9" s="40">
        <v>-4.9000000000000004</v>
      </c>
      <c r="AF9" s="40">
        <v>-2.3355749999999902</v>
      </c>
      <c r="AG9" s="40">
        <v>0</v>
      </c>
    </row>
    <row r="10" spans="1:33" ht="15.75" customHeight="1" x14ac:dyDescent="0.2">
      <c r="A10" s="29" t="s">
        <v>49</v>
      </c>
      <c r="B10" s="29"/>
      <c r="C10" s="16">
        <f t="shared" si="4"/>
        <v>10.103333333333332</v>
      </c>
      <c r="D10" s="30">
        <v>9</v>
      </c>
      <c r="E10" s="30">
        <v>0</v>
      </c>
      <c r="F10" s="31">
        <v>90.929999999999993</v>
      </c>
      <c r="G10" s="31">
        <v>0</v>
      </c>
      <c r="H10" s="32">
        <f t="shared" si="1"/>
        <v>0</v>
      </c>
      <c r="I10" s="32">
        <f t="shared" si="2"/>
        <v>0.12889145496535889</v>
      </c>
      <c r="J10" s="33">
        <f t="shared" si="5"/>
        <v>11.720100000000084</v>
      </c>
      <c r="K10" s="33">
        <f t="shared" si="3"/>
        <v>1.3022333333333427</v>
      </c>
      <c r="L10" s="30">
        <v>57</v>
      </c>
      <c r="M10" s="34">
        <f t="shared" si="6"/>
        <v>0.15789473684210525</v>
      </c>
      <c r="N10" s="30">
        <v>5</v>
      </c>
      <c r="O10" s="35">
        <f t="shared" ref="O10:P10" si="18">D10/7</f>
        <v>1.2857142857142858</v>
      </c>
      <c r="P10" s="35">
        <f t="shared" si="18"/>
        <v>0</v>
      </c>
      <c r="Q10" s="30">
        <f t="shared" si="8"/>
        <v>3</v>
      </c>
      <c r="R10" s="30"/>
      <c r="S10" s="36">
        <v>4.3636363636363598</v>
      </c>
      <c r="T10" s="29" t="s">
        <v>33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3.6249999999999998E-2</v>
      </c>
      <c r="AD10" s="40">
        <f t="shared" si="12"/>
        <v>-0.45022499999999993</v>
      </c>
      <c r="AE10" s="40">
        <v>-4.9000000000000004</v>
      </c>
      <c r="AF10" s="40">
        <v>-2.3355749999999902</v>
      </c>
      <c r="AG10" s="40">
        <v>0</v>
      </c>
    </row>
    <row r="11" spans="1:33" ht="15.75" customHeight="1" x14ac:dyDescent="0.2">
      <c r="A11" s="29" t="s">
        <v>52</v>
      </c>
      <c r="B11" s="29"/>
      <c r="C11" s="16">
        <f t="shared" si="4"/>
        <v>12.99</v>
      </c>
      <c r="D11" s="30">
        <v>3</v>
      </c>
      <c r="E11" s="30">
        <v>0</v>
      </c>
      <c r="F11" s="31">
        <v>38.97</v>
      </c>
      <c r="G11" s="31">
        <v>0</v>
      </c>
      <c r="H11" s="32">
        <f t="shared" si="1"/>
        <v>0</v>
      </c>
      <c r="I11" s="32">
        <f t="shared" si="2"/>
        <v>0.28913779830639019</v>
      </c>
      <c r="J11" s="33">
        <f t="shared" si="5"/>
        <v>11.267700000000026</v>
      </c>
      <c r="K11" s="33">
        <f t="shared" si="3"/>
        <v>3.7559000000000089</v>
      </c>
      <c r="L11" s="30">
        <v>27</v>
      </c>
      <c r="M11" s="34">
        <f t="shared" si="6"/>
        <v>0.1111111111111111</v>
      </c>
      <c r="N11" s="30">
        <v>0</v>
      </c>
      <c r="O11" s="35">
        <f t="shared" ref="O11:P11" si="19">D11/7</f>
        <v>0.42857142857142855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 t="s">
        <v>33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3.6249999999999998E-2</v>
      </c>
      <c r="AD11" s="40">
        <f t="shared" si="12"/>
        <v>-0.15007499999999999</v>
      </c>
      <c r="AE11" s="40">
        <v>-4.9000000000000004</v>
      </c>
      <c r="AF11" s="40">
        <v>-2.3355749999999902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 t="s">
        <v>33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-2.3355749999999902</v>
      </c>
      <c r="AG12" s="40">
        <v>0</v>
      </c>
    </row>
    <row r="13" spans="1:33" ht="15.75" customHeight="1" x14ac:dyDescent="0.2">
      <c r="A13" s="29" t="s">
        <v>58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 t="s">
        <v>33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-2.3355749999999902</v>
      </c>
      <c r="AG13" s="40">
        <v>0</v>
      </c>
    </row>
    <row r="14" spans="1:33" ht="15.75" customHeight="1" x14ac:dyDescent="0.2">
      <c r="A14" s="29" t="s">
        <v>61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 t="s">
        <v>33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-2.3355749999999902</v>
      </c>
      <c r="AG14" s="40">
        <v>0</v>
      </c>
    </row>
    <row r="15" spans="1:33" ht="15.75" customHeight="1" x14ac:dyDescent="0.2">
      <c r="A15" s="29" t="s">
        <v>62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180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-2.3355749999999902</v>
      </c>
      <c r="AG15" s="40">
        <v>0</v>
      </c>
    </row>
    <row r="16" spans="1:33" ht="15.75" customHeight="1" x14ac:dyDescent="0.2">
      <c r="A16" s="29" t="s">
        <v>63</v>
      </c>
      <c r="B16" s="29"/>
      <c r="C16" s="16">
        <f t="shared" si="4"/>
        <v>10.99</v>
      </c>
      <c r="D16" s="30">
        <v>1</v>
      </c>
      <c r="E16" s="30">
        <v>0</v>
      </c>
      <c r="F16" s="33">
        <v>10.99</v>
      </c>
      <c r="G16" s="31">
        <v>0</v>
      </c>
      <c r="H16" s="32">
        <f t="shared" si="1"/>
        <v>0</v>
      </c>
      <c r="I16" s="32">
        <f t="shared" si="2"/>
        <v>0.18707006369426837</v>
      </c>
      <c r="J16" s="33">
        <f t="shared" si="5"/>
        <v>2.0559000000000096</v>
      </c>
      <c r="K16" s="33">
        <f t="shared" si="3"/>
        <v>2.0559000000000096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0</v>
      </c>
      <c r="R16" s="30"/>
      <c r="S16" s="36" t="e">
        <v>#N/A</v>
      </c>
      <c r="T16" s="29">
        <v>180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3.6249999999999998E-2</v>
      </c>
      <c r="AD16" s="40">
        <f t="shared" si="12"/>
        <v>-5.0024999999999993E-2</v>
      </c>
      <c r="AE16" s="40">
        <v>-4.9000000000000004</v>
      </c>
      <c r="AF16" s="40">
        <v>-2.3355749999999902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2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0.2857142857142857</v>
      </c>
      <c r="Q17" s="30">
        <f t="shared" si="8"/>
        <v>0</v>
      </c>
      <c r="R17" s="30"/>
      <c r="S17" s="36" t="e">
        <v>#N/A</v>
      </c>
      <c r="T17" s="29">
        <v>180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-2.3355749999999902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1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0.14285714285714285</v>
      </c>
      <c r="Q18" s="30">
        <f t="shared" si="8"/>
        <v>0</v>
      </c>
      <c r="R18" s="30"/>
      <c r="S18" s="36" t="e">
        <v>#N/A</v>
      </c>
      <c r="T18" s="29">
        <v>180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-2.3355749999999902</v>
      </c>
      <c r="AG18" s="40">
        <v>0</v>
      </c>
    </row>
    <row r="19" spans="1:33" ht="15.75" customHeight="1" x14ac:dyDescent="0.2">
      <c r="A19" s="29" t="s">
        <v>71</v>
      </c>
      <c r="B19" s="29"/>
      <c r="C19" s="16">
        <f t="shared" si="4"/>
        <v>10.99</v>
      </c>
      <c r="D19" s="30">
        <v>4</v>
      </c>
      <c r="E19" s="30">
        <v>0</v>
      </c>
      <c r="F19" s="33">
        <v>43.96</v>
      </c>
      <c r="G19" s="31">
        <v>0</v>
      </c>
      <c r="H19" s="32">
        <f t="shared" si="1"/>
        <v>0</v>
      </c>
      <c r="I19" s="32">
        <f t="shared" si="2"/>
        <v>0.18707006369426749</v>
      </c>
      <c r="J19" s="33">
        <f t="shared" si="5"/>
        <v>8.2235999999999994</v>
      </c>
      <c r="K19" s="33">
        <f t="shared" si="3"/>
        <v>2.0558999999999998</v>
      </c>
      <c r="L19" s="30">
        <v>35</v>
      </c>
      <c r="M19" s="34">
        <f t="shared" si="6"/>
        <v>0.11428571428571428</v>
      </c>
      <c r="N19" s="30">
        <v>0</v>
      </c>
      <c r="O19" s="35">
        <f t="shared" ref="O19:P19" si="27">D19/7</f>
        <v>0.5714285714285714</v>
      </c>
      <c r="P19" s="35">
        <f t="shared" si="27"/>
        <v>0</v>
      </c>
      <c r="Q19" s="30">
        <f t="shared" si="8"/>
        <v>0</v>
      </c>
      <c r="R19" s="30"/>
      <c r="S19" s="36" t="e">
        <v>#N/A</v>
      </c>
      <c r="T19" s="29">
        <v>180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3.6249999999999998E-2</v>
      </c>
      <c r="AD19" s="40">
        <f t="shared" si="12"/>
        <v>-0.20009999999999997</v>
      </c>
      <c r="AE19" s="40">
        <v>-4.9000000000000004</v>
      </c>
      <c r="AF19" s="40">
        <v>-2.3355749999999995</v>
      </c>
      <c r="AG19" s="40">
        <v>0</v>
      </c>
    </row>
    <row r="20" spans="1:33" ht="15.75" customHeight="1" x14ac:dyDescent="0.2">
      <c r="A20" s="29" t="s">
        <v>73</v>
      </c>
      <c r="B20" s="29"/>
      <c r="C20" s="16">
        <f t="shared" si="4"/>
        <v>10.99</v>
      </c>
      <c r="D20" s="30">
        <v>5</v>
      </c>
      <c r="E20" s="30">
        <v>0</v>
      </c>
      <c r="F20" s="33">
        <v>54.95</v>
      </c>
      <c r="G20" s="31">
        <v>0</v>
      </c>
      <c r="H20" s="32">
        <f t="shared" si="1"/>
        <v>0</v>
      </c>
      <c r="I20" s="32">
        <f t="shared" si="2"/>
        <v>0.18707006369426768</v>
      </c>
      <c r="J20" s="33">
        <f t="shared" si="5"/>
        <v>10.279500000000009</v>
      </c>
      <c r="K20" s="33">
        <f t="shared" si="3"/>
        <v>2.0559000000000021</v>
      </c>
      <c r="L20" s="30">
        <v>15</v>
      </c>
      <c r="M20" s="34">
        <f t="shared" si="6"/>
        <v>0.33333333333333331</v>
      </c>
      <c r="N20" s="30">
        <v>1</v>
      </c>
      <c r="O20" s="35">
        <f t="shared" ref="O20:P20" si="28">D20/7</f>
        <v>0.7142857142857143</v>
      </c>
      <c r="P20" s="35">
        <f t="shared" si="28"/>
        <v>0</v>
      </c>
      <c r="Q20" s="30">
        <f t="shared" si="8"/>
        <v>1</v>
      </c>
      <c r="R20" s="30"/>
      <c r="S20" s="36">
        <v>7.2727272727272698</v>
      </c>
      <c r="T20" s="29">
        <v>180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3.6249999999999998E-2</v>
      </c>
      <c r="AD20" s="40">
        <f t="shared" si="12"/>
        <v>-0.25012499999999999</v>
      </c>
      <c r="AE20" s="40">
        <v>-4.9000000000000004</v>
      </c>
      <c r="AF20" s="40">
        <v>-2.3355749999999995</v>
      </c>
      <c r="AG20" s="40">
        <v>0</v>
      </c>
    </row>
    <row r="21" spans="1:33" ht="15.75" customHeight="1" x14ac:dyDescent="0.2">
      <c r="A21" s="29" t="s">
        <v>75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180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3.6249999999999998E-2</v>
      </c>
      <c r="AD21" s="40">
        <f t="shared" si="12"/>
        <v>0</v>
      </c>
      <c r="AE21" s="40">
        <v>-4.9000000000000004</v>
      </c>
      <c r="AF21" s="40">
        <v>-2.3355749999999995</v>
      </c>
      <c r="AG21" s="40">
        <v>0</v>
      </c>
    </row>
    <row r="22" spans="1:33" ht="15.75" customHeight="1" x14ac:dyDescent="0.2">
      <c r="A22" s="29" t="s">
        <v>77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180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3.6249999999999998E-2</v>
      </c>
      <c r="AD22" s="40">
        <f t="shared" si="12"/>
        <v>0</v>
      </c>
      <c r="AE22" s="40">
        <v>-4.9000000000000004</v>
      </c>
      <c r="AF22" s="40">
        <v>-2.3355749999999995</v>
      </c>
      <c r="AG22" s="40">
        <v>0</v>
      </c>
    </row>
    <row r="23" spans="1:33" ht="15.75" customHeight="1" x14ac:dyDescent="0.2">
      <c r="A23" s="29" t="s">
        <v>78</v>
      </c>
      <c r="B23" s="29"/>
      <c r="C23" s="16" t="str">
        <f t="shared" si="4"/>
        <v xml:space="preserve"> - </v>
      </c>
      <c r="D23" s="30">
        <v>0</v>
      </c>
      <c r="E23" s="30">
        <v>3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0.42857142857142855</v>
      </c>
      <c r="Q23" s="30">
        <f t="shared" si="8"/>
        <v>0</v>
      </c>
      <c r="R23" s="30"/>
      <c r="S23" s="36" t="e">
        <v>#N/A</v>
      </c>
      <c r="T23" s="29">
        <v>240</v>
      </c>
      <c r="U23" s="37" t="s">
        <v>33</v>
      </c>
      <c r="V23" s="38" t="s">
        <v>183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3.6249999999999998E-2</v>
      </c>
      <c r="AD23" s="40">
        <f t="shared" si="12"/>
        <v>0</v>
      </c>
      <c r="AE23" s="40">
        <v>-4.9000000000000004</v>
      </c>
      <c r="AF23" s="40">
        <v>-2.3355749999999995</v>
      </c>
      <c r="AG23" s="40">
        <v>0</v>
      </c>
    </row>
    <row r="24" spans="1:33" ht="15.75" customHeight="1" x14ac:dyDescent="0.2">
      <c r="A24" s="29" t="s">
        <v>80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240</v>
      </c>
      <c r="U24" s="37" t="s">
        <v>33</v>
      </c>
      <c r="V24" s="38" t="s">
        <v>183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3.6249999999999998E-2</v>
      </c>
      <c r="AD24" s="40">
        <f t="shared" si="12"/>
        <v>0</v>
      </c>
      <c r="AE24" s="40">
        <v>-4.9000000000000004</v>
      </c>
      <c r="AF24" s="40">
        <v>-2.3355749999999995</v>
      </c>
      <c r="AG24" s="40">
        <v>0</v>
      </c>
    </row>
    <row r="25" spans="1:33" ht="15.75" customHeight="1" x14ac:dyDescent="0.2">
      <c r="A25" s="15" t="s">
        <v>82</v>
      </c>
      <c r="B25" s="15"/>
      <c r="C25" s="16" t="str">
        <f t="shared" si="4"/>
        <v xml:space="preserve"> - </v>
      </c>
      <c r="D25" s="17">
        <v>0</v>
      </c>
      <c r="E25" s="17">
        <v>0</v>
      </c>
      <c r="F25" s="18">
        <v>0</v>
      </c>
      <c r="G25" s="18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17">
        <v>0</v>
      </c>
      <c r="M25" s="34" t="str">
        <f t="shared" si="6"/>
        <v>-</v>
      </c>
      <c r="N25" s="17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22">
        <v>0</v>
      </c>
      <c r="T25" s="29">
        <v>240</v>
      </c>
      <c r="U25" s="37" t="s">
        <v>33</v>
      </c>
      <c r="V25" s="38" t="s">
        <v>184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3.6249999999999998E-2</v>
      </c>
      <c r="AD25" s="40">
        <f t="shared" si="12"/>
        <v>0</v>
      </c>
      <c r="AE25" s="26">
        <v>-4.9000000000000004</v>
      </c>
      <c r="AF25" s="26">
        <v>-2.34</v>
      </c>
      <c r="AG25" s="26">
        <v>0</v>
      </c>
    </row>
    <row r="26" spans="1:33" ht="15.75" customHeight="1" x14ac:dyDescent="0.2">
      <c r="A26" s="15" t="s">
        <v>84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60</v>
      </c>
      <c r="U26" s="37" t="s">
        <v>33</v>
      </c>
      <c r="V26" s="38" t="s">
        <v>184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3.6249999999999998E-2</v>
      </c>
      <c r="AD26" s="40">
        <f t="shared" si="12"/>
        <v>0</v>
      </c>
      <c r="AE26" s="26">
        <v>-4.9000000000000004</v>
      </c>
      <c r="AF26" s="26">
        <v>-2.3355749999999902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3.6249999999999998E-2</v>
      </c>
      <c r="AD27" s="40">
        <f t="shared" si="12"/>
        <v>0</v>
      </c>
      <c r="AE27" s="26">
        <v>-4.9000000000000004</v>
      </c>
      <c r="AF27" s="26">
        <v>-2.3355749999999902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60</v>
      </c>
      <c r="V28" s="1" t="s">
        <v>185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3.6249999999999998E-2</v>
      </c>
      <c r="AD28" s="40">
        <f t="shared" si="12"/>
        <v>0</v>
      </c>
      <c r="AE28" s="26">
        <v>-4.9000000000000004</v>
      </c>
      <c r="AF28" s="26">
        <v>-2.3355749999999902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3.6249999999999998E-2</v>
      </c>
      <c r="AD29" s="40">
        <f t="shared" si="12"/>
        <v>0</v>
      </c>
      <c r="AE29" s="26">
        <v>-4.9000000000000004</v>
      </c>
      <c r="AF29" s="26">
        <v>-2.3355749999999902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3.6249999999999998E-2</v>
      </c>
      <c r="AD30" s="40">
        <f t="shared" si="12"/>
        <v>0</v>
      </c>
      <c r="AE30" s="26">
        <v>-4.9000000000000004</v>
      </c>
      <c r="AF30" s="26">
        <v>-2.2560090000000002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180</v>
      </c>
      <c r="U31" s="23">
        <v>60</v>
      </c>
      <c r="V31" s="1" t="s">
        <v>838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3.6249999999999998E-2</v>
      </c>
      <c r="AD31" s="40">
        <f t="shared" si="12"/>
        <v>0</v>
      </c>
      <c r="AE31" s="45">
        <v>-4.9000000000000004</v>
      </c>
      <c r="AF31" s="45">
        <v>-2.2560090000000006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3.6249999999999998E-2</v>
      </c>
      <c r="AD32" s="40">
        <f t="shared" si="12"/>
        <v>0</v>
      </c>
      <c r="AE32" s="63">
        <v>-4.9000000000000004</v>
      </c>
      <c r="AF32" s="63">
        <v>-2.2560090000000002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1:33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1:33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1:33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7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Info!B1:BJ5000""),3,FALSE),"""")"),"Flat Black Round Knob w/ bevel 10 Pack 1-1/4 diameter")</f>
        <v>Flat Black Round Knob w/ bevel 10 Pack 1-1/4 diameter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Info!B1:BJ5000""),2,FALSE),"""")"),"B01JMZX4DS")</f>
        <v>B01JMZX4DS</v>
      </c>
      <c r="B2" s="3" t="s">
        <v>186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80" customHeight="1" x14ac:dyDescent="0.2">
      <c r="A3" s="68" t="s">
        <v>30</v>
      </c>
      <c r="B3" s="69"/>
      <c r="C3" s="4">
        <f>((AE32+AF32)/0.85)*-1</f>
        <v>10.377463985661764</v>
      </c>
      <c r="D3" s="5">
        <f>SUM(D4:D99702)</f>
        <v>650</v>
      </c>
      <c r="E3" s="5"/>
      <c r="F3" s="6">
        <f t="shared" ref="F3:G3" si="0">SUM(F4:F99702)</f>
        <v>10167.080000000002</v>
      </c>
      <c r="G3" s="6">
        <f t="shared" si="0"/>
        <v>-271.86999999999995</v>
      </c>
      <c r="H3" s="7">
        <f t="shared" ref="H3:H32" si="1">G3/F3*-1</f>
        <v>2.6740224331863221E-2</v>
      </c>
      <c r="I3" s="8">
        <f t="shared" ref="I3:I32" si="2">J3/F3</f>
        <v>0.22871306773968181</v>
      </c>
      <c r="J3" s="6">
        <f>SUM(J4:J99702)</f>
        <v>2325.3440567547646</v>
      </c>
      <c r="K3" s="6">
        <f t="shared" ref="K3:K32" si="3">J3/D3</f>
        <v>3.57745239500733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Sheet!a1:g5000""),2,FALSE),"""")"),"4.5 - March
4.5 - April
4.5 - May
4.5 - June
4.5 - July
4.5 - Aug
4.5 - Sept
4.5 - Oct
4.5 - Nov
4.5 - Dec
4.5 - Jan
4.5 - Feb")</f>
        <v>4.5 - March
4.5 - April
4.5 - May
4.5 - June
4.5 - July
4.5 - Aug
4.5 - Sept
4.5 - Oct
4.5 - Nov
4.5 - Dec
4.5 - Jan
4.5 -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QTY-43")</f>
        <v>Del QTY-43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QTY-600")</f>
        <v>US QTY-600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8</v>
      </c>
      <c r="X3" s="7">
        <f>W3/D3</f>
        <v>1.2307692307692308E-2</v>
      </c>
      <c r="Y3" s="6"/>
      <c r="Z3" s="5"/>
      <c r="AA3" s="5"/>
      <c r="AB3" s="5"/>
      <c r="AC3" s="5"/>
      <c r="AD3" s="6">
        <f>SUM(AD4:AD99702)</f>
        <v>-23.933856601144228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Info!B2:BZ3000""),37,FALSE)),"""")*-1"),-4.5708443878125)</f>
        <v>-4.5708443878124996</v>
      </c>
      <c r="AG3" s="6">
        <f>SUM(AG4:AG99702)</f>
        <v>-17.600000000000001</v>
      </c>
    </row>
    <row r="4" spans="1:33" ht="15.75" customHeight="1" x14ac:dyDescent="0.2">
      <c r="A4" s="15" t="s">
        <v>31</v>
      </c>
      <c r="B4" s="15" t="s">
        <v>142</v>
      </c>
      <c r="C4" s="16">
        <f t="shared" ref="C4:C32" si="4">IFERROR(F4/D4," - ")</f>
        <v>17.767333333333337</v>
      </c>
      <c r="D4" s="17">
        <v>15</v>
      </c>
      <c r="E4" s="17">
        <v>0</v>
      </c>
      <c r="F4" s="18">
        <v>266.51000000000005</v>
      </c>
      <c r="G4" s="18">
        <v>0</v>
      </c>
      <c r="H4" s="19">
        <f t="shared" si="1"/>
        <v>0</v>
      </c>
      <c r="I4" s="19">
        <f t="shared" si="2"/>
        <v>0.32758694290588042</v>
      </c>
      <c r="J4" s="18">
        <f t="shared" ref="J4:J32" si="5">F4*0.85+G4+AF4*D4+D4*AE4+AG4+AD4</f>
        <v>87.305196153846211</v>
      </c>
      <c r="K4" s="18">
        <f t="shared" si="3"/>
        <v>5.8203464102564144</v>
      </c>
      <c r="L4" s="17">
        <v>61</v>
      </c>
      <c r="M4" s="20">
        <f t="shared" ref="M4:M32" si="6">IFERROR(D4/L4,"-")</f>
        <v>0.24590163934426229</v>
      </c>
      <c r="N4" s="17">
        <v>558</v>
      </c>
      <c r="O4" s="21">
        <f t="shared" ref="O4:P4" si="7">D4/7</f>
        <v>2.1428571428571428</v>
      </c>
      <c r="P4" s="21">
        <f t="shared" si="7"/>
        <v>0</v>
      </c>
      <c r="Q4" s="17">
        <f t="shared" ref="Q4:Q32" si="8">ROUNDDOWN(N4/(O4+P4),0)</f>
        <v>260</v>
      </c>
      <c r="R4" s="17"/>
      <c r="S4" s="22">
        <v>0.65518937530742705</v>
      </c>
      <c r="T4" s="15">
        <v>920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2.6444444444444444E-2</v>
      </c>
      <c r="AD4" s="26">
        <f t="shared" ref="AD4:AD32" si="12">IFERROR(AB4*AC4*D4*2,0)</f>
        <v>-0.54739999999999989</v>
      </c>
      <c r="AE4" s="26">
        <v>-4.9000000000000004</v>
      </c>
      <c r="AF4" s="26">
        <v>-4.3453935897435896</v>
      </c>
      <c r="AG4" s="26">
        <v>0</v>
      </c>
    </row>
    <row r="5" spans="1:33" ht="15.75" customHeight="1" x14ac:dyDescent="0.2">
      <c r="A5" s="29" t="s">
        <v>36</v>
      </c>
      <c r="B5" s="29" t="s">
        <v>187</v>
      </c>
      <c r="C5" s="16">
        <f t="shared" si="4"/>
        <v>16.372500000000006</v>
      </c>
      <c r="D5" s="30">
        <v>20</v>
      </c>
      <c r="E5" s="30">
        <v>0</v>
      </c>
      <c r="F5" s="31">
        <v>327.4500000000001</v>
      </c>
      <c r="G5" s="31">
        <v>0</v>
      </c>
      <c r="H5" s="32">
        <f t="shared" si="1"/>
        <v>0</v>
      </c>
      <c r="I5" s="32">
        <f t="shared" si="2"/>
        <v>0.28307807545127128</v>
      </c>
      <c r="J5" s="33">
        <f t="shared" si="5"/>
        <v>92.693915806518802</v>
      </c>
      <c r="K5" s="33">
        <f t="shared" si="3"/>
        <v>4.6346957903259405</v>
      </c>
      <c r="L5" s="30">
        <v>107</v>
      </c>
      <c r="M5" s="34">
        <f t="shared" si="6"/>
        <v>0.18691588785046728</v>
      </c>
      <c r="N5" s="30">
        <v>539</v>
      </c>
      <c r="O5" s="35">
        <f t="shared" ref="O5:P5" si="13">D5/7</f>
        <v>2.8571428571428572</v>
      </c>
      <c r="P5" s="35">
        <f t="shared" si="13"/>
        <v>0</v>
      </c>
      <c r="Q5" s="30">
        <f t="shared" si="8"/>
        <v>188</v>
      </c>
      <c r="R5" s="30"/>
      <c r="S5" s="36">
        <v>0.55147392290249397</v>
      </c>
      <c r="T5" s="29">
        <v>920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2.6475086906141365E-2</v>
      </c>
      <c r="AD5" s="40">
        <f t="shared" si="12"/>
        <v>-0.73071239860950166</v>
      </c>
      <c r="AE5" s="40">
        <v>-4.9000000000000004</v>
      </c>
      <c r="AF5" s="40">
        <v>-4.3453935897435896</v>
      </c>
      <c r="AG5" s="40">
        <v>0</v>
      </c>
    </row>
    <row r="6" spans="1:33" ht="15.75" customHeight="1" x14ac:dyDescent="0.2">
      <c r="A6" s="29" t="s">
        <v>38</v>
      </c>
      <c r="B6" s="29" t="s">
        <v>188</v>
      </c>
      <c r="C6" s="16">
        <f t="shared" si="4"/>
        <v>15.175526315789478</v>
      </c>
      <c r="D6" s="30">
        <v>38</v>
      </c>
      <c r="E6" s="30">
        <v>0</v>
      </c>
      <c r="F6" s="31">
        <v>576.67000000000019</v>
      </c>
      <c r="G6" s="31">
        <v>0</v>
      </c>
      <c r="H6" s="32">
        <f t="shared" si="1"/>
        <v>0</v>
      </c>
      <c r="I6" s="32">
        <f t="shared" si="2"/>
        <v>0.2383647440010353</v>
      </c>
      <c r="J6" s="33">
        <f t="shared" si="5"/>
        <v>137.45779692307707</v>
      </c>
      <c r="K6" s="33">
        <f t="shared" si="3"/>
        <v>3.6173104453441334</v>
      </c>
      <c r="L6" s="30">
        <v>110</v>
      </c>
      <c r="M6" s="34">
        <f t="shared" si="6"/>
        <v>0.34545454545454546</v>
      </c>
      <c r="N6" s="30">
        <v>502</v>
      </c>
      <c r="O6" s="35">
        <f t="shared" ref="O6:P6" si="14">D6/7</f>
        <v>5.4285714285714288</v>
      </c>
      <c r="P6" s="35">
        <f t="shared" si="14"/>
        <v>0</v>
      </c>
      <c r="Q6" s="30">
        <f t="shared" si="8"/>
        <v>92</v>
      </c>
      <c r="R6" s="30"/>
      <c r="S6" s="36">
        <v>0.55402189433603</v>
      </c>
      <c r="T6" s="29">
        <v>920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2.6444444444444444E-2</v>
      </c>
      <c r="AD6" s="40">
        <f t="shared" si="12"/>
        <v>-1.3867466666666666</v>
      </c>
      <c r="AE6" s="40">
        <v>-4.9000000000000004</v>
      </c>
      <c r="AF6" s="40">
        <v>-4.3453935897435896</v>
      </c>
      <c r="AG6" s="40">
        <v>0</v>
      </c>
    </row>
    <row r="7" spans="1:33" ht="15.75" customHeight="1" x14ac:dyDescent="0.2">
      <c r="A7" s="29" t="s">
        <v>40</v>
      </c>
      <c r="B7" s="29" t="s">
        <v>189</v>
      </c>
      <c r="C7" s="16">
        <f t="shared" si="4"/>
        <v>15.011818181818189</v>
      </c>
      <c r="D7" s="30">
        <v>33</v>
      </c>
      <c r="E7" s="30">
        <v>0</v>
      </c>
      <c r="F7" s="31">
        <v>495.39000000000021</v>
      </c>
      <c r="G7" s="31">
        <v>0</v>
      </c>
      <c r="H7" s="32">
        <f t="shared" si="1"/>
        <v>0</v>
      </c>
      <c r="I7" s="32">
        <f t="shared" si="2"/>
        <v>0.23169468810121657</v>
      </c>
      <c r="J7" s="33">
        <f t="shared" si="5"/>
        <v>114.77923153846173</v>
      </c>
      <c r="K7" s="33">
        <f t="shared" si="3"/>
        <v>3.4781585314685373</v>
      </c>
      <c r="L7" s="30">
        <v>114</v>
      </c>
      <c r="M7" s="34">
        <f t="shared" si="6"/>
        <v>0.28947368421052633</v>
      </c>
      <c r="N7" s="30">
        <v>469</v>
      </c>
      <c r="O7" s="35">
        <f t="shared" ref="O7:P7" si="15">D7/7</f>
        <v>4.7142857142857144</v>
      </c>
      <c r="P7" s="35">
        <f t="shared" si="15"/>
        <v>0</v>
      </c>
      <c r="Q7" s="30">
        <f t="shared" si="8"/>
        <v>99</v>
      </c>
      <c r="R7" s="30"/>
      <c r="S7" s="36">
        <v>0.63853584138281605</v>
      </c>
      <c r="T7" s="29">
        <v>920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2.6444444444444444E-2</v>
      </c>
      <c r="AD7" s="40">
        <f t="shared" si="12"/>
        <v>-1.2042799999999998</v>
      </c>
      <c r="AE7" s="40">
        <v>-4.9000000000000004</v>
      </c>
      <c r="AF7" s="40">
        <v>-4.3453935897435896</v>
      </c>
      <c r="AG7" s="40">
        <v>0</v>
      </c>
    </row>
    <row r="8" spans="1:33" ht="15.75" customHeight="1" x14ac:dyDescent="0.2">
      <c r="A8" s="29" t="s">
        <v>43</v>
      </c>
      <c r="B8" s="48" t="s">
        <v>132</v>
      </c>
      <c r="C8" s="16">
        <f t="shared" si="4"/>
        <v>14.990000000000006</v>
      </c>
      <c r="D8" s="30">
        <v>34</v>
      </c>
      <c r="E8" s="30">
        <v>0</v>
      </c>
      <c r="F8" s="31">
        <v>509.6600000000002</v>
      </c>
      <c r="G8" s="31">
        <v>0</v>
      </c>
      <c r="H8" s="32">
        <f t="shared" si="1"/>
        <v>0</v>
      </c>
      <c r="I8" s="32">
        <f t="shared" si="2"/>
        <v>0.23048743606849037</v>
      </c>
      <c r="J8" s="33">
        <f t="shared" si="5"/>
        <v>117.47022666666685</v>
      </c>
      <c r="K8" s="33">
        <f t="shared" si="3"/>
        <v>3.4550066666666721</v>
      </c>
      <c r="L8" s="30">
        <v>93</v>
      </c>
      <c r="M8" s="34">
        <f t="shared" si="6"/>
        <v>0.36559139784946237</v>
      </c>
      <c r="N8" s="30">
        <v>436</v>
      </c>
      <c r="O8" s="35">
        <f t="shared" ref="O8:P8" si="16">D8/7</f>
        <v>4.8571428571428568</v>
      </c>
      <c r="P8" s="35">
        <f t="shared" si="16"/>
        <v>0</v>
      </c>
      <c r="Q8" s="30">
        <f t="shared" si="8"/>
        <v>89</v>
      </c>
      <c r="R8" s="30"/>
      <c r="S8" s="36">
        <v>0.69164882226980695</v>
      </c>
      <c r="T8" s="29">
        <v>920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2.6444444444444444E-2</v>
      </c>
      <c r="AD8" s="40">
        <f t="shared" si="12"/>
        <v>-1.2407733333333333</v>
      </c>
      <c r="AE8" s="40">
        <v>-4.9000000000000004</v>
      </c>
      <c r="AF8" s="40">
        <v>-4.3499999999999996</v>
      </c>
      <c r="AG8" s="40">
        <v>0</v>
      </c>
    </row>
    <row r="9" spans="1:33" ht="15.75" customHeight="1" x14ac:dyDescent="0.2">
      <c r="A9" s="29" t="s">
        <v>46</v>
      </c>
      <c r="B9" s="48" t="s">
        <v>132</v>
      </c>
      <c r="C9" s="16">
        <f t="shared" si="4"/>
        <v>14.990000000000006</v>
      </c>
      <c r="D9" s="30">
        <v>31</v>
      </c>
      <c r="E9" s="30">
        <v>0</v>
      </c>
      <c r="F9" s="31">
        <v>464.69000000000017</v>
      </c>
      <c r="G9" s="31">
        <v>0</v>
      </c>
      <c r="H9" s="32">
        <f t="shared" si="1"/>
        <v>0</v>
      </c>
      <c r="I9" s="32">
        <f t="shared" si="2"/>
        <v>0.22765845606472704</v>
      </c>
      <c r="J9" s="33">
        <f t="shared" si="5"/>
        <v>105.79060794871805</v>
      </c>
      <c r="K9" s="33">
        <f t="shared" si="3"/>
        <v>3.4126002564102595</v>
      </c>
      <c r="L9" s="30">
        <v>105</v>
      </c>
      <c r="M9" s="34">
        <f t="shared" si="6"/>
        <v>0.29523809523809524</v>
      </c>
      <c r="N9" s="30">
        <v>408</v>
      </c>
      <c r="O9" s="35">
        <f t="shared" ref="O9:P9" si="17">D9/7</f>
        <v>4.4285714285714288</v>
      </c>
      <c r="P9" s="35">
        <f t="shared" si="17"/>
        <v>0</v>
      </c>
      <c r="Q9" s="30">
        <f t="shared" si="8"/>
        <v>92</v>
      </c>
      <c r="R9" s="30"/>
      <c r="S9" s="36">
        <v>0.65857212238950902</v>
      </c>
      <c r="T9" s="29">
        <v>10120</v>
      </c>
      <c r="U9" s="37">
        <v>9200</v>
      </c>
      <c r="V9" s="38" t="s">
        <v>190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2.6444444444444444E-2</v>
      </c>
      <c r="AD9" s="40">
        <f t="shared" si="12"/>
        <v>-1.1312933333333333</v>
      </c>
      <c r="AE9" s="40">
        <v>-4.9000000000000004</v>
      </c>
      <c r="AF9" s="40">
        <v>-4.3924064102564104</v>
      </c>
      <c r="AG9" s="40">
        <v>0</v>
      </c>
    </row>
    <row r="10" spans="1:33" ht="15.75" customHeight="1" x14ac:dyDescent="0.2">
      <c r="A10" s="29" t="s">
        <v>49</v>
      </c>
      <c r="B10" s="29" t="s">
        <v>191</v>
      </c>
      <c r="C10" s="16">
        <f t="shared" si="4"/>
        <v>14.990000000000004</v>
      </c>
      <c r="D10" s="30">
        <v>22</v>
      </c>
      <c r="E10" s="30">
        <v>0</v>
      </c>
      <c r="F10" s="31">
        <v>329.78000000000009</v>
      </c>
      <c r="G10" s="31">
        <v>-0.08</v>
      </c>
      <c r="H10" s="32">
        <f t="shared" si="1"/>
        <v>2.4258596640184358E-4</v>
      </c>
      <c r="I10" s="32">
        <f t="shared" si="2"/>
        <v>0.22741587009832515</v>
      </c>
      <c r="J10" s="33">
        <f t="shared" si="5"/>
        <v>74.997205641025687</v>
      </c>
      <c r="K10" s="33">
        <f t="shared" si="3"/>
        <v>3.4089638927738948</v>
      </c>
      <c r="L10" s="30">
        <v>61</v>
      </c>
      <c r="M10" s="34">
        <f t="shared" si="6"/>
        <v>0.36065573770491804</v>
      </c>
      <c r="N10" s="30">
        <v>381</v>
      </c>
      <c r="O10" s="35">
        <f t="shared" ref="O10:P10" si="18">D10/7</f>
        <v>3.1428571428571428</v>
      </c>
      <c r="P10" s="35">
        <f t="shared" si="18"/>
        <v>0</v>
      </c>
      <c r="Q10" s="30">
        <f t="shared" si="8"/>
        <v>121</v>
      </c>
      <c r="R10" s="30"/>
      <c r="S10" s="36">
        <v>0.67717336044738097</v>
      </c>
      <c r="T10" s="29">
        <v>1840</v>
      </c>
      <c r="U10" s="37">
        <v>920</v>
      </c>
      <c r="V10" s="38" t="s">
        <v>192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2.6444444444444444E-2</v>
      </c>
      <c r="AD10" s="40">
        <f t="shared" si="12"/>
        <v>-0.8028533333333332</v>
      </c>
      <c r="AE10" s="40">
        <v>-4.9000000000000004</v>
      </c>
      <c r="AF10" s="40">
        <v>-4.3924064102564104</v>
      </c>
      <c r="AG10" s="40">
        <v>0</v>
      </c>
    </row>
    <row r="11" spans="1:33" ht="15.75" customHeight="1" x14ac:dyDescent="0.2">
      <c r="A11" s="29" t="s">
        <v>52</v>
      </c>
      <c r="B11" s="29" t="s">
        <v>193</v>
      </c>
      <c r="C11" s="16">
        <f t="shared" si="4"/>
        <v>16.969166666666666</v>
      </c>
      <c r="D11" s="30">
        <v>12</v>
      </c>
      <c r="E11" s="30">
        <v>0</v>
      </c>
      <c r="F11" s="31">
        <v>203.63</v>
      </c>
      <c r="G11" s="31">
        <v>-18.739999999999998</v>
      </c>
      <c r="H11" s="32">
        <f t="shared" si="1"/>
        <v>9.2029661641211999E-2</v>
      </c>
      <c r="I11" s="32">
        <f t="shared" si="2"/>
        <v>0.20821442359634168</v>
      </c>
      <c r="J11" s="33">
        <f t="shared" si="5"/>
        <v>42.398703076923056</v>
      </c>
      <c r="K11" s="33">
        <f t="shared" si="3"/>
        <v>3.5332252564102546</v>
      </c>
      <c r="L11" s="30">
        <v>92</v>
      </c>
      <c r="M11" s="34">
        <f t="shared" si="6"/>
        <v>0.13043478260869565</v>
      </c>
      <c r="N11" s="30">
        <v>372</v>
      </c>
      <c r="O11" s="35">
        <f t="shared" ref="O11:P11" si="19">D11/7</f>
        <v>1.7142857142857142</v>
      </c>
      <c r="P11" s="35">
        <f t="shared" si="19"/>
        <v>0</v>
      </c>
      <c r="Q11" s="30">
        <f t="shared" si="8"/>
        <v>217</v>
      </c>
      <c r="R11" s="30"/>
      <c r="S11" s="36">
        <v>0.67961165048543604</v>
      </c>
      <c r="T11" s="29">
        <v>1840</v>
      </c>
      <c r="U11" s="37">
        <v>920</v>
      </c>
      <c r="V11" s="38" t="s">
        <v>194</v>
      </c>
      <c r="W11" s="29">
        <v>0</v>
      </c>
      <c r="X11" s="39">
        <f t="shared" si="9"/>
        <v>0</v>
      </c>
      <c r="Y11" s="40">
        <f t="shared" si="10"/>
        <v>9.3699999999999992</v>
      </c>
      <c r="Z11" s="29">
        <v>2</v>
      </c>
      <c r="AA11" s="29" t="s">
        <v>35</v>
      </c>
      <c r="AB11" s="41">
        <f t="shared" si="11"/>
        <v>-0.69</v>
      </c>
      <c r="AC11" s="42">
        <v>2.6444444444444444E-2</v>
      </c>
      <c r="AD11" s="40">
        <f t="shared" si="12"/>
        <v>-0.43791999999999998</v>
      </c>
      <c r="AE11" s="40">
        <v>-4.9000000000000004</v>
      </c>
      <c r="AF11" s="40">
        <v>-4.3924064102564104</v>
      </c>
      <c r="AG11" s="40">
        <v>0</v>
      </c>
    </row>
    <row r="12" spans="1:33" ht="15.75" customHeight="1" x14ac:dyDescent="0.2">
      <c r="A12" s="29" t="s">
        <v>55</v>
      </c>
      <c r="B12" s="29" t="s">
        <v>195</v>
      </c>
      <c r="C12" s="16">
        <f t="shared" si="4"/>
        <v>15.309999999999997</v>
      </c>
      <c r="D12" s="30">
        <v>46</v>
      </c>
      <c r="E12" s="30">
        <v>0</v>
      </c>
      <c r="F12" s="31">
        <v>704.25999999999988</v>
      </c>
      <c r="G12" s="31">
        <v>-4.59</v>
      </c>
      <c r="H12" s="32">
        <f t="shared" si="1"/>
        <v>6.5174793400164721E-3</v>
      </c>
      <c r="I12" s="32">
        <f t="shared" si="2"/>
        <v>0.23414876862930112</v>
      </c>
      <c r="J12" s="33">
        <f t="shared" si="5"/>
        <v>164.90161179487157</v>
      </c>
      <c r="K12" s="33">
        <f t="shared" si="3"/>
        <v>3.5848176477145994</v>
      </c>
      <c r="L12" s="30">
        <v>92</v>
      </c>
      <c r="M12" s="34">
        <f t="shared" si="6"/>
        <v>0.5</v>
      </c>
      <c r="N12" s="30">
        <v>328</v>
      </c>
      <c r="O12" s="35">
        <f t="shared" ref="O12:P12" si="20">D12/7</f>
        <v>6.5714285714285712</v>
      </c>
      <c r="P12" s="35">
        <f t="shared" si="20"/>
        <v>0</v>
      </c>
      <c r="Q12" s="30">
        <f t="shared" si="8"/>
        <v>49</v>
      </c>
      <c r="R12" s="30"/>
      <c r="S12" s="36">
        <v>0.70091324200913196</v>
      </c>
      <c r="T12" s="29">
        <v>920</v>
      </c>
      <c r="U12" s="37">
        <v>920</v>
      </c>
      <c r="V12" s="38" t="s">
        <v>194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2.6444444444444444E-2</v>
      </c>
      <c r="AD12" s="40">
        <f t="shared" si="12"/>
        <v>-1.6786933333333331</v>
      </c>
      <c r="AE12" s="40">
        <v>-4.9000000000000004</v>
      </c>
      <c r="AF12" s="40">
        <v>-4.3924064102564104</v>
      </c>
      <c r="AG12" s="40">
        <v>0</v>
      </c>
    </row>
    <row r="13" spans="1:33" ht="15.75" customHeight="1" x14ac:dyDescent="0.2">
      <c r="A13" s="29" t="s">
        <v>58</v>
      </c>
      <c r="B13" s="29" t="s">
        <v>196</v>
      </c>
      <c r="C13" s="16">
        <f t="shared" si="4"/>
        <v>16.294468085106381</v>
      </c>
      <c r="D13" s="30">
        <v>47</v>
      </c>
      <c r="E13" s="30">
        <v>0</v>
      </c>
      <c r="F13" s="33">
        <v>765.83999999999992</v>
      </c>
      <c r="G13" s="31">
        <v>0</v>
      </c>
      <c r="H13" s="32">
        <f t="shared" si="1"/>
        <v>0</v>
      </c>
      <c r="I13" s="32">
        <f t="shared" si="2"/>
        <v>0.27592605950360843</v>
      </c>
      <c r="J13" s="33">
        <f t="shared" si="5"/>
        <v>211.31521341024347</v>
      </c>
      <c r="K13" s="33">
        <f t="shared" si="3"/>
        <v>4.4960683704307121</v>
      </c>
      <c r="L13" s="30">
        <v>77</v>
      </c>
      <c r="M13" s="34">
        <f t="shared" si="6"/>
        <v>0.61038961038961037</v>
      </c>
      <c r="N13" s="30">
        <v>290</v>
      </c>
      <c r="O13" s="35">
        <f t="shared" ref="O13:P13" si="21">D13/7</f>
        <v>6.7142857142857144</v>
      </c>
      <c r="P13" s="35">
        <f t="shared" si="21"/>
        <v>0</v>
      </c>
      <c r="Q13" s="30">
        <f t="shared" si="8"/>
        <v>43</v>
      </c>
      <c r="R13" s="30"/>
      <c r="S13" s="36">
        <v>0.76201641266119502</v>
      </c>
      <c r="T13" s="29">
        <v>920</v>
      </c>
      <c r="U13" s="37">
        <v>920</v>
      </c>
      <c r="V13" s="38" t="s">
        <v>197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2.6869204282407407E-2</v>
      </c>
      <c r="AD13" s="40">
        <f t="shared" si="12"/>
        <v>-1.7427365897569445</v>
      </c>
      <c r="AE13" s="40">
        <v>-4.9000000000000004</v>
      </c>
      <c r="AF13" s="40">
        <v>-4.4171499999999897</v>
      </c>
      <c r="AG13" s="40">
        <v>0</v>
      </c>
    </row>
    <row r="14" spans="1:33" ht="15.75" customHeight="1" x14ac:dyDescent="0.2">
      <c r="A14" s="29" t="s">
        <v>61</v>
      </c>
      <c r="B14" s="29" t="s">
        <v>198</v>
      </c>
      <c r="C14" s="16">
        <f t="shared" si="4"/>
        <v>16.900714285714287</v>
      </c>
      <c r="D14" s="30">
        <v>28</v>
      </c>
      <c r="E14" s="30">
        <v>0</v>
      </c>
      <c r="F14" s="33">
        <v>473.22</v>
      </c>
      <c r="G14" s="31">
        <v>-0.08</v>
      </c>
      <c r="H14" s="32">
        <f t="shared" si="1"/>
        <v>1.6905456236000169E-4</v>
      </c>
      <c r="I14" s="32">
        <f t="shared" si="2"/>
        <v>0.29634963430651295</v>
      </c>
      <c r="J14" s="33">
        <f t="shared" si="5"/>
        <v>140.23857394652808</v>
      </c>
      <c r="K14" s="33">
        <f t="shared" si="3"/>
        <v>5.0085204980902889</v>
      </c>
      <c r="L14" s="30">
        <v>60</v>
      </c>
      <c r="M14" s="34">
        <f t="shared" si="6"/>
        <v>0.46666666666666667</v>
      </c>
      <c r="N14" s="30">
        <v>264</v>
      </c>
      <c r="O14" s="35">
        <f t="shared" ref="O14:P14" si="22">D14/7</f>
        <v>4</v>
      </c>
      <c r="P14" s="35">
        <f t="shared" si="22"/>
        <v>0</v>
      </c>
      <c r="Q14" s="30">
        <f t="shared" si="8"/>
        <v>66</v>
      </c>
      <c r="R14" s="30"/>
      <c r="S14" s="36">
        <v>0.77092511013215803</v>
      </c>
      <c r="T14" s="29">
        <v>1800</v>
      </c>
      <c r="U14" s="37">
        <v>920</v>
      </c>
      <c r="V14" s="38" t="s">
        <v>197</v>
      </c>
      <c r="W14" s="29">
        <v>0</v>
      </c>
      <c r="X14" s="39">
        <f t="shared" si="9"/>
        <v>0</v>
      </c>
      <c r="Y14" s="40">
        <f t="shared" si="10"/>
        <v>0.08</v>
      </c>
      <c r="Z14" s="29">
        <v>1</v>
      </c>
      <c r="AA14" s="29" t="s">
        <v>35</v>
      </c>
      <c r="AB14" s="41">
        <f t="shared" si="11"/>
        <v>-0.69</v>
      </c>
      <c r="AC14" s="42">
        <v>2.6869204282407407E-2</v>
      </c>
      <c r="AD14" s="40">
        <f t="shared" si="12"/>
        <v>-1.0382260534722223</v>
      </c>
      <c r="AE14" s="40">
        <v>-4.9000000000000004</v>
      </c>
      <c r="AF14" s="40">
        <v>-4.4171499999999897</v>
      </c>
      <c r="AG14" s="40">
        <v>0</v>
      </c>
    </row>
    <row r="15" spans="1:33" ht="15.75" customHeight="1" x14ac:dyDescent="0.2">
      <c r="A15" s="29" t="s">
        <v>62</v>
      </c>
      <c r="B15" s="29" t="s">
        <v>196</v>
      </c>
      <c r="C15" s="16">
        <f t="shared" si="4"/>
        <v>15.747037037037039</v>
      </c>
      <c r="D15" s="30">
        <v>27</v>
      </c>
      <c r="E15" s="30">
        <v>0</v>
      </c>
      <c r="F15" s="33">
        <v>425.17000000000007</v>
      </c>
      <c r="G15" s="31">
        <v>0</v>
      </c>
      <c r="H15" s="32">
        <f t="shared" si="1"/>
        <v>0</v>
      </c>
      <c r="I15" s="32">
        <f t="shared" si="2"/>
        <v>0.255968914665752</v>
      </c>
      <c r="J15" s="33">
        <f t="shared" si="5"/>
        <v>108.8303034484378</v>
      </c>
      <c r="K15" s="33">
        <f t="shared" si="3"/>
        <v>4.0307519795717708</v>
      </c>
      <c r="L15" s="30">
        <v>49</v>
      </c>
      <c r="M15" s="34">
        <f t="shared" si="6"/>
        <v>0.55102040816326525</v>
      </c>
      <c r="N15" s="30">
        <v>235</v>
      </c>
      <c r="O15" s="35">
        <f t="shared" ref="O15:P15" si="23">D15/7</f>
        <v>3.8571428571428572</v>
      </c>
      <c r="P15" s="35">
        <f t="shared" si="23"/>
        <v>0</v>
      </c>
      <c r="Q15" s="30">
        <f t="shared" si="8"/>
        <v>60</v>
      </c>
      <c r="R15" s="30"/>
      <c r="S15" s="36">
        <v>0.83089526038618999</v>
      </c>
      <c r="T15" s="29">
        <v>1800</v>
      </c>
      <c r="U15" s="37">
        <v>920</v>
      </c>
      <c r="V15" s="38" t="s">
        <v>197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2.6869204282407407E-2</v>
      </c>
      <c r="AD15" s="40">
        <f t="shared" si="12"/>
        <v>-1.0011465515625</v>
      </c>
      <c r="AE15" s="40">
        <v>-4.9000000000000004</v>
      </c>
      <c r="AF15" s="40">
        <v>-4.4171499999999897</v>
      </c>
      <c r="AG15" s="40">
        <v>0</v>
      </c>
    </row>
    <row r="16" spans="1:33" ht="15.75" customHeight="1" x14ac:dyDescent="0.2">
      <c r="A16" s="29" t="s">
        <v>63</v>
      </c>
      <c r="B16" s="29" t="s">
        <v>199</v>
      </c>
      <c r="C16" s="16">
        <f t="shared" si="4"/>
        <v>15.592619047619049</v>
      </c>
      <c r="D16" s="30">
        <v>42</v>
      </c>
      <c r="E16" s="30">
        <v>0</v>
      </c>
      <c r="F16" s="33">
        <v>654.8900000000001</v>
      </c>
      <c r="G16" s="31">
        <v>0</v>
      </c>
      <c r="H16" s="32">
        <f t="shared" si="1"/>
        <v>0</v>
      </c>
      <c r="I16" s="32">
        <f t="shared" si="2"/>
        <v>0.25008606165889252</v>
      </c>
      <c r="J16" s="33">
        <f t="shared" si="5"/>
        <v>163.77886091979215</v>
      </c>
      <c r="K16" s="33">
        <f t="shared" si="3"/>
        <v>3.8994966885664799</v>
      </c>
      <c r="L16" s="30">
        <v>78</v>
      </c>
      <c r="M16" s="34">
        <f t="shared" si="6"/>
        <v>0.53846153846153844</v>
      </c>
      <c r="N16" s="30">
        <v>201</v>
      </c>
      <c r="O16" s="35">
        <f t="shared" ref="O16:P16" si="24">D16/7</f>
        <v>6</v>
      </c>
      <c r="P16" s="35">
        <f t="shared" si="24"/>
        <v>0</v>
      </c>
      <c r="Q16" s="30">
        <f t="shared" si="8"/>
        <v>33</v>
      </c>
      <c r="R16" s="30"/>
      <c r="S16" s="36">
        <v>0.92364990689013005</v>
      </c>
      <c r="T16" s="29">
        <v>1800</v>
      </c>
      <c r="U16" s="37">
        <v>920</v>
      </c>
      <c r="V16" s="38" t="s">
        <v>200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2.6869204282407407E-2</v>
      </c>
      <c r="AD16" s="40">
        <f t="shared" si="12"/>
        <v>-1.5573390802083333</v>
      </c>
      <c r="AE16" s="40">
        <v>-4.9000000000000004</v>
      </c>
      <c r="AF16" s="40">
        <v>-4.4171499999999897</v>
      </c>
      <c r="AG16" s="40">
        <v>0</v>
      </c>
    </row>
    <row r="17" spans="1:33" ht="15.75" customHeight="1" x14ac:dyDescent="0.2">
      <c r="A17" s="29" t="s">
        <v>66</v>
      </c>
      <c r="B17" s="29" t="s">
        <v>201</v>
      </c>
      <c r="C17" s="16">
        <f t="shared" si="4"/>
        <v>15.733529411764707</v>
      </c>
      <c r="D17" s="30">
        <v>34</v>
      </c>
      <c r="E17" s="30">
        <v>0</v>
      </c>
      <c r="F17" s="33">
        <v>534.94000000000005</v>
      </c>
      <c r="G17" s="31">
        <v>-0.08</v>
      </c>
      <c r="H17" s="32">
        <f t="shared" si="1"/>
        <v>1.4954948218491793E-4</v>
      </c>
      <c r="I17" s="32">
        <f t="shared" si="2"/>
        <v>0.255309374761786</v>
      </c>
      <c r="J17" s="33">
        <f t="shared" si="5"/>
        <v>136.57519693506981</v>
      </c>
      <c r="K17" s="33">
        <f t="shared" si="3"/>
        <v>4.0169175569138176</v>
      </c>
      <c r="L17" s="30">
        <v>79</v>
      </c>
      <c r="M17" s="34">
        <f t="shared" si="6"/>
        <v>0.43037974683544306</v>
      </c>
      <c r="N17" s="30">
        <v>158</v>
      </c>
      <c r="O17" s="35">
        <f t="shared" ref="O17:P17" si="25">D17/7</f>
        <v>4.8571428571428568</v>
      </c>
      <c r="P17" s="35">
        <f t="shared" si="25"/>
        <v>0</v>
      </c>
      <c r="Q17" s="30">
        <f t="shared" si="8"/>
        <v>32</v>
      </c>
      <c r="R17" s="30"/>
      <c r="S17" s="36">
        <v>1.09772423025435</v>
      </c>
      <c r="T17" s="29">
        <v>1800</v>
      </c>
      <c r="U17" s="37">
        <v>920</v>
      </c>
      <c r="V17" s="38" t="s">
        <v>202</v>
      </c>
      <c r="W17" s="29">
        <v>1</v>
      </c>
      <c r="X17" s="39">
        <f t="shared" si="9"/>
        <v>2.9411764705882353E-2</v>
      </c>
      <c r="Y17" s="40">
        <f t="shared" si="10"/>
        <v>0.08</v>
      </c>
      <c r="Z17" s="29">
        <v>0</v>
      </c>
      <c r="AA17" s="29" t="s">
        <v>35</v>
      </c>
      <c r="AB17" s="41">
        <f t="shared" si="11"/>
        <v>-0.69</v>
      </c>
      <c r="AC17" s="42">
        <v>2.6869204282407407E-2</v>
      </c>
      <c r="AD17" s="40">
        <f t="shared" si="12"/>
        <v>-1.2607030649305555</v>
      </c>
      <c r="AE17" s="40">
        <v>-4.9000000000000004</v>
      </c>
      <c r="AF17" s="40">
        <v>-4.4171499999999897</v>
      </c>
      <c r="AG17" s="40">
        <v>0</v>
      </c>
    </row>
    <row r="18" spans="1:33" ht="15.75" customHeight="1" x14ac:dyDescent="0.2">
      <c r="A18" s="29" t="s">
        <v>68</v>
      </c>
      <c r="B18" s="29" t="s">
        <v>203</v>
      </c>
      <c r="C18" s="16">
        <f t="shared" si="4"/>
        <v>15.165128205128207</v>
      </c>
      <c r="D18" s="30">
        <v>39</v>
      </c>
      <c r="E18" s="30">
        <v>0</v>
      </c>
      <c r="F18" s="33">
        <v>591.44000000000005</v>
      </c>
      <c r="G18" s="31">
        <v>0</v>
      </c>
      <c r="H18" s="32">
        <f t="shared" si="1"/>
        <v>0</v>
      </c>
      <c r="I18" s="32">
        <f t="shared" si="2"/>
        <v>0.22620899740552083</v>
      </c>
      <c r="J18" s="33">
        <f t="shared" si="5"/>
        <v>133.78904942552126</v>
      </c>
      <c r="K18" s="33">
        <f t="shared" si="3"/>
        <v>3.4304884468082375</v>
      </c>
      <c r="L18" s="30">
        <v>73</v>
      </c>
      <c r="M18" s="34">
        <f t="shared" si="6"/>
        <v>0.53424657534246578</v>
      </c>
      <c r="N18" s="30">
        <v>325</v>
      </c>
      <c r="O18" s="35">
        <f t="shared" ref="O18:P18" si="26">D18/7</f>
        <v>5.5714285714285712</v>
      </c>
      <c r="P18" s="35">
        <f t="shared" si="26"/>
        <v>0</v>
      </c>
      <c r="Q18" s="30">
        <f t="shared" si="8"/>
        <v>58</v>
      </c>
      <c r="R18" s="30"/>
      <c r="S18" s="36">
        <v>1.21018181818181</v>
      </c>
      <c r="T18" s="29">
        <v>880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2.6869204282407407E-2</v>
      </c>
      <c r="AD18" s="40">
        <f t="shared" si="12"/>
        <v>-1.4461005744791666</v>
      </c>
      <c r="AE18" s="40">
        <v>-4.9000000000000004</v>
      </c>
      <c r="AF18" s="40">
        <v>-4.4171499999999897</v>
      </c>
      <c r="AG18" s="40">
        <v>-4.12</v>
      </c>
    </row>
    <row r="19" spans="1:33" ht="15.75" customHeight="1" x14ac:dyDescent="0.2">
      <c r="A19" s="29" t="s">
        <v>71</v>
      </c>
      <c r="B19" s="29" t="s">
        <v>204</v>
      </c>
      <c r="C19" s="16">
        <f t="shared" si="4"/>
        <v>14.957499999999994</v>
      </c>
      <c r="D19" s="30">
        <v>28</v>
      </c>
      <c r="E19" s="30">
        <v>0</v>
      </c>
      <c r="F19" s="33">
        <v>418.80999999999983</v>
      </c>
      <c r="G19" s="31">
        <v>0</v>
      </c>
      <c r="H19" s="32">
        <f t="shared" si="1"/>
        <v>0</v>
      </c>
      <c r="I19" s="32">
        <f t="shared" si="2"/>
        <v>0.21501414471127167</v>
      </c>
      <c r="J19" s="33">
        <f t="shared" si="5"/>
        <v>90.050073946527647</v>
      </c>
      <c r="K19" s="33">
        <f t="shared" si="3"/>
        <v>3.2160740695188443</v>
      </c>
      <c r="L19" s="30">
        <v>62</v>
      </c>
      <c r="M19" s="34">
        <f t="shared" si="6"/>
        <v>0.45161290322580644</v>
      </c>
      <c r="N19" s="30">
        <v>296</v>
      </c>
      <c r="O19" s="35">
        <f t="shared" ref="O19:P19" si="27">D19/7</f>
        <v>4</v>
      </c>
      <c r="P19" s="35">
        <f t="shared" si="27"/>
        <v>0</v>
      </c>
      <c r="Q19" s="30">
        <f t="shared" si="8"/>
        <v>74</v>
      </c>
      <c r="R19" s="30"/>
      <c r="S19" s="36">
        <v>1.1509054325955701</v>
      </c>
      <c r="T19" s="29">
        <v>880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2.6869204282407407E-2</v>
      </c>
      <c r="AD19" s="40">
        <f t="shared" si="12"/>
        <v>-1.0382260534722223</v>
      </c>
      <c r="AE19" s="40">
        <v>-4.9000000000000004</v>
      </c>
      <c r="AF19" s="40">
        <v>-4.4171499999999995</v>
      </c>
      <c r="AG19" s="40">
        <v>-4.0200000000000005</v>
      </c>
    </row>
    <row r="20" spans="1:33" ht="15.75" customHeight="1" x14ac:dyDescent="0.2">
      <c r="A20" s="29" t="s">
        <v>73</v>
      </c>
      <c r="B20" s="29" t="s">
        <v>205</v>
      </c>
      <c r="C20" s="16">
        <f t="shared" si="4"/>
        <v>17.098750000000006</v>
      </c>
      <c r="D20" s="30">
        <v>16</v>
      </c>
      <c r="E20" s="30">
        <v>0</v>
      </c>
      <c r="F20" s="33">
        <v>273.5800000000001</v>
      </c>
      <c r="G20" s="31">
        <v>-24.310000000000002</v>
      </c>
      <c r="H20" s="32">
        <f t="shared" si="1"/>
        <v>8.8858834710139611E-2</v>
      </c>
      <c r="I20" s="32">
        <f t="shared" si="2"/>
        <v>0.214070209698971</v>
      </c>
      <c r="J20" s="33">
        <f t="shared" si="5"/>
        <v>58.56532796944451</v>
      </c>
      <c r="K20" s="33">
        <f t="shared" si="3"/>
        <v>3.6603329980902819</v>
      </c>
      <c r="L20" s="30">
        <v>62</v>
      </c>
      <c r="M20" s="34">
        <f t="shared" si="6"/>
        <v>0.25806451612903225</v>
      </c>
      <c r="N20" s="30">
        <v>286</v>
      </c>
      <c r="O20" s="35">
        <f t="shared" ref="O20:P20" si="28">D20/7</f>
        <v>2.2857142857142856</v>
      </c>
      <c r="P20" s="35">
        <f t="shared" si="28"/>
        <v>0</v>
      </c>
      <c r="Q20" s="30">
        <f t="shared" si="8"/>
        <v>125</v>
      </c>
      <c r="R20" s="30"/>
      <c r="S20" s="36">
        <v>1.1845368344274201</v>
      </c>
      <c r="T20" s="29">
        <v>880</v>
      </c>
      <c r="U20" s="37" t="s">
        <v>33</v>
      </c>
      <c r="V20" s="38" t="s">
        <v>33</v>
      </c>
      <c r="W20" s="29">
        <v>1</v>
      </c>
      <c r="X20" s="39">
        <f t="shared" si="9"/>
        <v>6.25E-2</v>
      </c>
      <c r="Y20" s="40">
        <f t="shared" si="10"/>
        <v>12.155000000000001</v>
      </c>
      <c r="Z20" s="29">
        <v>1</v>
      </c>
      <c r="AA20" s="29" t="s">
        <v>35</v>
      </c>
      <c r="AB20" s="41">
        <f t="shared" si="11"/>
        <v>-0.69</v>
      </c>
      <c r="AC20" s="42">
        <v>2.6869204282407407E-2</v>
      </c>
      <c r="AD20" s="40">
        <f t="shared" si="12"/>
        <v>-0.59327203055555555</v>
      </c>
      <c r="AE20" s="40">
        <v>-4.9000000000000004</v>
      </c>
      <c r="AF20" s="40">
        <v>-4.4171499999999995</v>
      </c>
      <c r="AG20" s="40">
        <v>0</v>
      </c>
    </row>
    <row r="21" spans="1:33" ht="15.75" customHeight="1" x14ac:dyDescent="0.2">
      <c r="A21" s="29" t="s">
        <v>75</v>
      </c>
      <c r="B21" s="29" t="s">
        <v>205</v>
      </c>
      <c r="C21" s="16">
        <f t="shared" si="4"/>
        <v>18.400769230769228</v>
      </c>
      <c r="D21" s="30">
        <v>13</v>
      </c>
      <c r="E21" s="30">
        <v>0</v>
      </c>
      <c r="F21" s="33">
        <v>239.20999999999998</v>
      </c>
      <c r="G21" s="31">
        <v>-33.79</v>
      </c>
      <c r="H21" s="32">
        <f t="shared" si="1"/>
        <v>0.14125663642824299</v>
      </c>
      <c r="I21" s="32">
        <f t="shared" si="2"/>
        <v>0.20038257796569384</v>
      </c>
      <c r="J21" s="33">
        <f t="shared" si="5"/>
        <v>47.933516475173619</v>
      </c>
      <c r="K21" s="33">
        <f t="shared" si="3"/>
        <v>3.6871935750133553</v>
      </c>
      <c r="L21" s="30">
        <v>30</v>
      </c>
      <c r="M21" s="34">
        <f t="shared" si="6"/>
        <v>0.43333333333333335</v>
      </c>
      <c r="N21" s="30">
        <v>268</v>
      </c>
      <c r="O21" s="35">
        <f t="shared" ref="O21:P21" si="29">D21/7</f>
        <v>1.8571428571428572</v>
      </c>
      <c r="P21" s="35">
        <f t="shared" si="29"/>
        <v>0</v>
      </c>
      <c r="Q21" s="30">
        <f t="shared" si="8"/>
        <v>144</v>
      </c>
      <c r="R21" s="30"/>
      <c r="S21" s="36">
        <v>1.26246933769419</v>
      </c>
      <c r="T21" s="29">
        <v>880</v>
      </c>
      <c r="U21" s="37" t="s">
        <v>33</v>
      </c>
      <c r="V21" s="38" t="s">
        <v>33</v>
      </c>
      <c r="W21" s="29">
        <v>3</v>
      </c>
      <c r="X21" s="39">
        <f t="shared" si="9"/>
        <v>0.23076923076923078</v>
      </c>
      <c r="Y21" s="40">
        <f t="shared" si="10"/>
        <v>4.8271428571428574</v>
      </c>
      <c r="Z21" s="29">
        <v>4</v>
      </c>
      <c r="AA21" s="29" t="s">
        <v>35</v>
      </c>
      <c r="AB21" s="41">
        <f t="shared" si="11"/>
        <v>-0.69</v>
      </c>
      <c r="AC21" s="42">
        <v>2.6869204282407407E-2</v>
      </c>
      <c r="AD21" s="40">
        <f t="shared" si="12"/>
        <v>-0.48203352482638889</v>
      </c>
      <c r="AE21" s="40">
        <v>-4.9000000000000004</v>
      </c>
      <c r="AF21" s="40">
        <v>-4.4171499999999995</v>
      </c>
      <c r="AG21" s="40">
        <v>0</v>
      </c>
    </row>
    <row r="22" spans="1:33" ht="15.75" customHeight="1" x14ac:dyDescent="0.2">
      <c r="A22" s="29" t="s">
        <v>77</v>
      </c>
      <c r="B22" s="29" t="s">
        <v>206</v>
      </c>
      <c r="C22" s="16">
        <f t="shared" si="4"/>
        <v>17.615000000000002</v>
      </c>
      <c r="D22" s="30">
        <v>18</v>
      </c>
      <c r="E22" s="30">
        <v>0</v>
      </c>
      <c r="F22" s="31">
        <v>317.07000000000005</v>
      </c>
      <c r="G22" s="31">
        <v>-54.97</v>
      </c>
      <c r="H22" s="32">
        <f t="shared" si="1"/>
        <v>0.17336865676349067</v>
      </c>
      <c r="I22" s="32">
        <f t="shared" si="2"/>
        <v>0.13077039444168495</v>
      </c>
      <c r="J22" s="33">
        <f t="shared" si="5"/>
        <v>41.463368965625051</v>
      </c>
      <c r="K22" s="33">
        <f t="shared" si="3"/>
        <v>2.3035204980902808</v>
      </c>
      <c r="L22" s="30">
        <v>66</v>
      </c>
      <c r="M22" s="34">
        <f t="shared" si="6"/>
        <v>0.27272727272727271</v>
      </c>
      <c r="N22" s="30">
        <v>258</v>
      </c>
      <c r="O22" s="35">
        <f t="shared" ref="O22:P22" si="30">D22/7</f>
        <v>2.5714285714285716</v>
      </c>
      <c r="P22" s="35">
        <f t="shared" si="30"/>
        <v>0</v>
      </c>
      <c r="Q22" s="30">
        <f t="shared" si="8"/>
        <v>100</v>
      </c>
      <c r="R22" s="30"/>
      <c r="S22" s="36">
        <v>1.3273219116321</v>
      </c>
      <c r="T22" s="29">
        <v>880</v>
      </c>
      <c r="U22" s="37" t="s">
        <v>33</v>
      </c>
      <c r="V22" s="38" t="s">
        <v>33</v>
      </c>
      <c r="W22" s="29">
        <v>2</v>
      </c>
      <c r="X22" s="39">
        <f t="shared" si="9"/>
        <v>0.1111111111111111</v>
      </c>
      <c r="Y22" s="40">
        <f t="shared" si="10"/>
        <v>6.8712499999999999</v>
      </c>
      <c r="Z22" s="29">
        <v>6</v>
      </c>
      <c r="AA22" s="29" t="s">
        <v>35</v>
      </c>
      <c r="AB22" s="41">
        <f t="shared" si="11"/>
        <v>-0.69</v>
      </c>
      <c r="AC22" s="42">
        <v>2.6869204282407407E-2</v>
      </c>
      <c r="AD22" s="40">
        <f t="shared" si="12"/>
        <v>-0.66743103437499995</v>
      </c>
      <c r="AE22" s="40">
        <v>-4.9000000000000004</v>
      </c>
      <c r="AF22" s="40">
        <v>-4.4171499999999995</v>
      </c>
      <c r="AG22" s="40">
        <v>-4.7</v>
      </c>
    </row>
    <row r="23" spans="1:33" ht="15.75" customHeight="1" x14ac:dyDescent="0.2">
      <c r="A23" s="29" t="s">
        <v>78</v>
      </c>
      <c r="B23" s="29" t="s">
        <v>207</v>
      </c>
      <c r="C23" s="16">
        <f t="shared" si="4"/>
        <v>17.679999999999996</v>
      </c>
      <c r="D23" s="30">
        <v>9</v>
      </c>
      <c r="E23" s="30">
        <v>0</v>
      </c>
      <c r="F23" s="33">
        <v>159.11999999999998</v>
      </c>
      <c r="G23" s="31">
        <v>-17.54</v>
      </c>
      <c r="H23" s="32">
        <f t="shared" si="1"/>
        <v>0.11023127199597789</v>
      </c>
      <c r="I23" s="32">
        <f t="shared" si="2"/>
        <v>0.19434347965568441</v>
      </c>
      <c r="J23" s="33">
        <f t="shared" si="5"/>
        <v>30.923934482812498</v>
      </c>
      <c r="K23" s="33">
        <f t="shared" si="3"/>
        <v>3.4359927203125</v>
      </c>
      <c r="L23" s="30">
        <v>48</v>
      </c>
      <c r="M23" s="34">
        <f t="shared" si="6"/>
        <v>0.1875</v>
      </c>
      <c r="N23" s="30">
        <v>245</v>
      </c>
      <c r="O23" s="35">
        <f t="shared" ref="O23:P23" si="31">D23/7</f>
        <v>1.2857142857142858</v>
      </c>
      <c r="P23" s="35">
        <f t="shared" si="31"/>
        <v>0</v>
      </c>
      <c r="Q23" s="30">
        <f t="shared" si="8"/>
        <v>190</v>
      </c>
      <c r="R23" s="30"/>
      <c r="S23" s="36">
        <v>1.18027485852869</v>
      </c>
      <c r="T23" s="29">
        <v>1200</v>
      </c>
      <c r="U23" s="37" t="s">
        <v>33</v>
      </c>
      <c r="V23" s="38" t="s">
        <v>208</v>
      </c>
      <c r="W23" s="29">
        <v>0</v>
      </c>
      <c r="X23" s="39">
        <f t="shared" si="9"/>
        <v>0</v>
      </c>
      <c r="Y23" s="40">
        <f t="shared" si="10"/>
        <v>17.54</v>
      </c>
      <c r="Z23" s="29">
        <v>1</v>
      </c>
      <c r="AA23" s="29" t="s">
        <v>35</v>
      </c>
      <c r="AB23" s="41">
        <f t="shared" si="11"/>
        <v>-0.69</v>
      </c>
      <c r="AC23" s="42">
        <v>2.6869204282407407E-2</v>
      </c>
      <c r="AD23" s="40">
        <f t="shared" si="12"/>
        <v>-0.33371551718749998</v>
      </c>
      <c r="AE23" s="40">
        <v>-4.9000000000000004</v>
      </c>
      <c r="AF23" s="40">
        <v>-4.4171499999999995</v>
      </c>
      <c r="AG23" s="40">
        <v>-2.6</v>
      </c>
    </row>
    <row r="24" spans="1:33" ht="15.75" customHeight="1" x14ac:dyDescent="0.2">
      <c r="A24" s="29" t="s">
        <v>80</v>
      </c>
      <c r="B24" s="29" t="s">
        <v>209</v>
      </c>
      <c r="C24" s="16">
        <f t="shared" si="4"/>
        <v>14.990000000000002</v>
      </c>
      <c r="D24" s="30">
        <v>16</v>
      </c>
      <c r="E24" s="30">
        <v>0</v>
      </c>
      <c r="F24" s="33">
        <v>239.84000000000003</v>
      </c>
      <c r="G24" s="33">
        <v>-30.379999999999995</v>
      </c>
      <c r="H24" s="32">
        <f t="shared" si="1"/>
        <v>0.12666777851901265</v>
      </c>
      <c r="I24" s="32">
        <f t="shared" si="2"/>
        <v>9.9300900473000664E-2</v>
      </c>
      <c r="J24" s="33">
        <f t="shared" si="5"/>
        <v>23.816327969444483</v>
      </c>
      <c r="K24" s="33">
        <f t="shared" si="3"/>
        <v>1.4885204980902802</v>
      </c>
      <c r="L24" s="30">
        <v>38</v>
      </c>
      <c r="M24" s="34">
        <f t="shared" si="6"/>
        <v>0.42105263157894735</v>
      </c>
      <c r="N24" s="30">
        <v>230</v>
      </c>
      <c r="O24" s="35">
        <f t="shared" ref="O24:P24" si="32">D24/7</f>
        <v>2.2857142857142856</v>
      </c>
      <c r="P24" s="35">
        <f t="shared" si="32"/>
        <v>0</v>
      </c>
      <c r="Q24" s="30">
        <f t="shared" si="8"/>
        <v>100</v>
      </c>
      <c r="R24" s="30"/>
      <c r="S24" s="36">
        <v>1.23817712811693</v>
      </c>
      <c r="T24" s="29">
        <v>1200</v>
      </c>
      <c r="U24" s="37" t="s">
        <v>33</v>
      </c>
      <c r="V24" s="38" t="s">
        <v>208</v>
      </c>
      <c r="W24" s="29">
        <v>0</v>
      </c>
      <c r="X24" s="39">
        <f t="shared" si="9"/>
        <v>0</v>
      </c>
      <c r="Y24" s="40">
        <f t="shared" si="10"/>
        <v>30.379999999999995</v>
      </c>
      <c r="Z24" s="29">
        <v>1</v>
      </c>
      <c r="AA24" s="29" t="s">
        <v>35</v>
      </c>
      <c r="AB24" s="41">
        <f t="shared" si="11"/>
        <v>-0.69</v>
      </c>
      <c r="AC24" s="42">
        <v>2.6869204282407407E-2</v>
      </c>
      <c r="AD24" s="40">
        <f t="shared" si="12"/>
        <v>-0.59327203055555555</v>
      </c>
      <c r="AE24" s="40">
        <v>-4.9000000000000004</v>
      </c>
      <c r="AF24" s="40">
        <v>-4.4171499999999995</v>
      </c>
      <c r="AG24" s="40">
        <v>0</v>
      </c>
    </row>
    <row r="25" spans="1:33" ht="15.75" customHeight="1" x14ac:dyDescent="0.2">
      <c r="A25" s="15" t="s">
        <v>82</v>
      </c>
      <c r="B25" s="15" t="s">
        <v>210</v>
      </c>
      <c r="C25" s="16">
        <f t="shared" si="4"/>
        <v>13.42</v>
      </c>
      <c r="D25" s="17">
        <v>16</v>
      </c>
      <c r="E25" s="17">
        <v>0</v>
      </c>
      <c r="F25" s="18">
        <v>214.72</v>
      </c>
      <c r="G25" s="18">
        <v>-21.2</v>
      </c>
      <c r="H25" s="32">
        <f t="shared" si="1"/>
        <v>9.873323397913561E-2</v>
      </c>
      <c r="I25" s="32">
        <f t="shared" si="2"/>
        <v>5.4017920871108661E-2</v>
      </c>
      <c r="J25" s="33">
        <f t="shared" si="5"/>
        <v>11.598727969444452</v>
      </c>
      <c r="K25" s="33">
        <f t="shared" si="3"/>
        <v>0.72492049809027825</v>
      </c>
      <c r="L25" s="17">
        <v>64</v>
      </c>
      <c r="M25" s="34">
        <f t="shared" si="6"/>
        <v>0.25</v>
      </c>
      <c r="N25" s="17">
        <v>215</v>
      </c>
      <c r="O25" s="35">
        <f t="shared" ref="O25:P25" si="33">D25/7</f>
        <v>2.2857142857142856</v>
      </c>
      <c r="P25" s="35">
        <f t="shared" si="33"/>
        <v>0</v>
      </c>
      <c r="Q25" s="30">
        <f t="shared" si="8"/>
        <v>94</v>
      </c>
      <c r="R25" s="30"/>
      <c r="S25" s="22">
        <v>1.31665062560154</v>
      </c>
      <c r="T25" s="29">
        <v>1200</v>
      </c>
      <c r="U25" s="37" t="s">
        <v>33</v>
      </c>
      <c r="V25" s="38" t="s">
        <v>211</v>
      </c>
      <c r="W25" s="15">
        <v>0</v>
      </c>
      <c r="X25" s="39">
        <f t="shared" si="9"/>
        <v>0</v>
      </c>
      <c r="Y25" s="40">
        <f t="shared" si="10"/>
        <v>7.0666666666666664</v>
      </c>
      <c r="Z25" s="15">
        <v>3</v>
      </c>
      <c r="AA25" s="29" t="s">
        <v>35</v>
      </c>
      <c r="AB25" s="41">
        <f t="shared" si="11"/>
        <v>-0.69</v>
      </c>
      <c r="AC25" s="42">
        <v>2.6869204282407407E-2</v>
      </c>
      <c r="AD25" s="40">
        <f t="shared" si="12"/>
        <v>-0.59327203055555555</v>
      </c>
      <c r="AE25" s="26">
        <v>-4.9000000000000004</v>
      </c>
      <c r="AF25" s="26">
        <v>-4.42</v>
      </c>
      <c r="AG25" s="26">
        <v>0</v>
      </c>
    </row>
    <row r="26" spans="1:33" ht="15.75" customHeight="1" x14ac:dyDescent="0.2">
      <c r="A26" s="15" t="s">
        <v>84</v>
      </c>
      <c r="B26" s="15" t="s">
        <v>212</v>
      </c>
      <c r="C26" s="16">
        <f t="shared" si="4"/>
        <v>13.751538461538463</v>
      </c>
      <c r="D26" s="17">
        <v>13</v>
      </c>
      <c r="E26" s="17">
        <v>2</v>
      </c>
      <c r="F26" s="18">
        <v>178.77</v>
      </c>
      <c r="G26" s="18">
        <v>-4.9800000000000004</v>
      </c>
      <c r="H26" s="32">
        <f t="shared" si="1"/>
        <v>2.7857022990434639E-2</v>
      </c>
      <c r="I26" s="32">
        <f t="shared" si="2"/>
        <v>0.18917892529604374</v>
      </c>
      <c r="J26" s="33">
        <f t="shared" si="5"/>
        <v>33.819516475173742</v>
      </c>
      <c r="K26" s="33">
        <f t="shared" si="3"/>
        <v>2.6015012673210571</v>
      </c>
      <c r="L26" s="17">
        <v>48</v>
      </c>
      <c r="M26" s="34">
        <f t="shared" si="6"/>
        <v>0.27083333333333331</v>
      </c>
      <c r="N26" s="17">
        <v>200</v>
      </c>
      <c r="O26" s="35">
        <f t="shared" ref="O26:P26" si="34">D26/7</f>
        <v>1.8571428571428572</v>
      </c>
      <c r="P26" s="35">
        <f t="shared" si="34"/>
        <v>0.2857142857142857</v>
      </c>
      <c r="Q26" s="30">
        <f t="shared" si="8"/>
        <v>93</v>
      </c>
      <c r="R26" s="30"/>
      <c r="S26" s="22">
        <v>1.304994686503719</v>
      </c>
      <c r="T26" s="29">
        <v>320</v>
      </c>
      <c r="U26" s="37" t="s">
        <v>33</v>
      </c>
      <c r="V26" s="38" t="s">
        <v>211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2.6869204282407407E-2</v>
      </c>
      <c r="AD26" s="40">
        <f t="shared" si="12"/>
        <v>-0.48203352482638889</v>
      </c>
      <c r="AE26" s="26">
        <v>-4.25</v>
      </c>
      <c r="AF26" s="26">
        <v>-4.4171499999999897</v>
      </c>
      <c r="AG26" s="26">
        <v>0</v>
      </c>
    </row>
    <row r="27" spans="1:33" ht="15.75" customHeight="1" x14ac:dyDescent="0.2">
      <c r="A27" s="15" t="s">
        <v>86</v>
      </c>
      <c r="B27" s="15" t="s">
        <v>213</v>
      </c>
      <c r="C27" s="16">
        <f t="shared" si="4"/>
        <v>14.472000000000001</v>
      </c>
      <c r="D27" s="17">
        <v>15</v>
      </c>
      <c r="E27" s="17">
        <v>0</v>
      </c>
      <c r="F27" s="18">
        <v>217.08</v>
      </c>
      <c r="G27" s="18">
        <v>-31.53</v>
      </c>
      <c r="H27" s="32">
        <f t="shared" si="1"/>
        <v>0.14524599226091764</v>
      </c>
      <c r="I27" s="32">
        <f t="shared" si="2"/>
        <v>9.3350642488273086E-2</v>
      </c>
      <c r="J27" s="33">
        <f t="shared" si="5"/>
        <v>20.264557471354323</v>
      </c>
      <c r="K27" s="33">
        <f t="shared" si="3"/>
        <v>1.3509704980902881</v>
      </c>
      <c r="L27" s="17">
        <v>57</v>
      </c>
      <c r="M27" s="34">
        <f t="shared" si="6"/>
        <v>0.26315789473684209</v>
      </c>
      <c r="N27" s="17">
        <v>185</v>
      </c>
      <c r="O27" s="35">
        <f t="shared" ref="O27:P27" si="35">D27/7</f>
        <v>2.1428571428571428</v>
      </c>
      <c r="P27" s="35">
        <f t="shared" si="35"/>
        <v>0</v>
      </c>
      <c r="Q27" s="30">
        <f t="shared" si="8"/>
        <v>86</v>
      </c>
      <c r="R27" s="30"/>
      <c r="S27" s="22">
        <v>1.1196911196911199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si="9"/>
        <v>6.6666666666666666E-2</v>
      </c>
      <c r="Y27" s="40">
        <f t="shared" si="10"/>
        <v>10.51</v>
      </c>
      <c r="Z27" s="15">
        <v>2</v>
      </c>
      <c r="AA27" s="29" t="s">
        <v>35</v>
      </c>
      <c r="AB27" s="41">
        <f t="shared" si="11"/>
        <v>-0.69</v>
      </c>
      <c r="AC27" s="42">
        <v>2.6869204282407407E-2</v>
      </c>
      <c r="AD27" s="40">
        <f t="shared" si="12"/>
        <v>-0.55619252864583335</v>
      </c>
      <c r="AE27" s="26">
        <v>-4.25</v>
      </c>
      <c r="AF27" s="26">
        <v>-4.4171499999999897</v>
      </c>
      <c r="AG27" s="26">
        <v>-2.16</v>
      </c>
    </row>
    <row r="28" spans="1:33" ht="15.75" customHeight="1" x14ac:dyDescent="0.2">
      <c r="A28" s="15" t="s">
        <v>87</v>
      </c>
      <c r="B28" s="15" t="s">
        <v>214</v>
      </c>
      <c r="C28" s="16">
        <f t="shared" si="4"/>
        <v>16.053571428571427</v>
      </c>
      <c r="D28" s="17">
        <v>14</v>
      </c>
      <c r="E28" s="17">
        <v>0</v>
      </c>
      <c r="F28" s="18">
        <v>224.75</v>
      </c>
      <c r="G28" s="18">
        <v>-29.52</v>
      </c>
      <c r="H28" s="32">
        <f t="shared" si="1"/>
        <v>0.13134593993325919</v>
      </c>
      <c r="I28" s="32">
        <f t="shared" si="2"/>
        <v>0.1764904190406012</v>
      </c>
      <c r="J28" s="33">
        <f t="shared" si="5"/>
        <v>39.66622167937512</v>
      </c>
      <c r="K28" s="33">
        <f t="shared" si="3"/>
        <v>2.8333015485267943</v>
      </c>
      <c r="L28" s="17">
        <v>51</v>
      </c>
      <c r="M28" s="34">
        <f t="shared" si="6"/>
        <v>0.27450980392156865</v>
      </c>
      <c r="N28" s="17">
        <v>172</v>
      </c>
      <c r="O28" s="35">
        <f t="shared" ref="O28:P28" si="36">D28/7</f>
        <v>2</v>
      </c>
      <c r="P28" s="35">
        <f t="shared" si="36"/>
        <v>0</v>
      </c>
      <c r="Q28" s="30">
        <f t="shared" si="8"/>
        <v>86</v>
      </c>
      <c r="R28" s="30"/>
      <c r="S28" s="22">
        <v>1.139318885448916</v>
      </c>
      <c r="T28" s="29" t="s">
        <v>33</v>
      </c>
      <c r="U28" s="23" t="s">
        <v>33</v>
      </c>
      <c r="V28" s="1" t="s">
        <v>215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2.645850520833333E-2</v>
      </c>
      <c r="AD28" s="40">
        <f t="shared" si="12"/>
        <v>-0.5111783206249999</v>
      </c>
      <c r="AE28" s="26">
        <v>-4.25</v>
      </c>
      <c r="AF28" s="26">
        <v>-4.4171499999999897</v>
      </c>
      <c r="AG28" s="26">
        <v>0</v>
      </c>
    </row>
    <row r="29" spans="1:33" ht="15.75" customHeight="1" x14ac:dyDescent="0.2">
      <c r="A29" s="15" t="s">
        <v>90</v>
      </c>
      <c r="B29" s="15" t="s">
        <v>201</v>
      </c>
      <c r="C29" s="16">
        <f t="shared" si="4"/>
        <v>16.102857142857143</v>
      </c>
      <c r="D29" s="17">
        <v>7</v>
      </c>
      <c r="E29" s="17">
        <v>0</v>
      </c>
      <c r="F29" s="18">
        <v>112.72</v>
      </c>
      <c r="G29" s="18">
        <v>-0.08</v>
      </c>
      <c r="H29" s="32">
        <f t="shared" si="1"/>
        <v>7.0972320794889996E-4</v>
      </c>
      <c r="I29" s="32">
        <f t="shared" si="2"/>
        <v>0.30878602590212528</v>
      </c>
      <c r="J29" s="33">
        <f t="shared" si="5"/>
        <v>34.806360839687564</v>
      </c>
      <c r="K29" s="33">
        <f t="shared" si="3"/>
        <v>4.9723372628125091</v>
      </c>
      <c r="L29" s="17">
        <v>50</v>
      </c>
      <c r="M29" s="34">
        <f t="shared" si="6"/>
        <v>0.14000000000000001</v>
      </c>
      <c r="N29" s="17">
        <v>163</v>
      </c>
      <c r="O29" s="35">
        <f t="shared" ref="O29:P29" si="37">D29/7</f>
        <v>1</v>
      </c>
      <c r="P29" s="35">
        <f t="shared" si="37"/>
        <v>0</v>
      </c>
      <c r="Q29" s="30">
        <f t="shared" si="8"/>
        <v>163</v>
      </c>
      <c r="R29" s="30"/>
      <c r="S29" s="22">
        <v>1.174825174825175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2.645850520833333E-2</v>
      </c>
      <c r="AD29" s="40">
        <f t="shared" si="12"/>
        <v>-0.25558916031249995</v>
      </c>
      <c r="AE29" s="26">
        <v>-4.25</v>
      </c>
      <c r="AF29" s="26">
        <v>-4.4171499999999897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14.875</v>
      </c>
      <c r="D30" s="17">
        <v>4</v>
      </c>
      <c r="E30" s="17">
        <v>0</v>
      </c>
      <c r="F30" s="18">
        <v>59.5</v>
      </c>
      <c r="G30" s="18">
        <v>0</v>
      </c>
      <c r="H30" s="32">
        <f t="shared" si="1"/>
        <v>0</v>
      </c>
      <c r="I30" s="32">
        <f t="shared" si="2"/>
        <v>0.2545474201680672</v>
      </c>
      <c r="J30" s="33">
        <f t="shared" si="5"/>
        <v>15.145571499999997</v>
      </c>
      <c r="K30" s="33">
        <f t="shared" si="3"/>
        <v>3.7863928749999993</v>
      </c>
      <c r="L30" s="17">
        <v>34</v>
      </c>
      <c r="M30" s="34">
        <f t="shared" si="6"/>
        <v>0.11764705882352941</v>
      </c>
      <c r="N30" s="17">
        <v>159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278</v>
      </c>
      <c r="R30" s="30"/>
      <c r="S30" s="22">
        <v>1.058402860548272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2.645850520833333E-2</v>
      </c>
      <c r="AD30" s="40">
        <f t="shared" si="12"/>
        <v>-0.14605094874999996</v>
      </c>
      <c r="AE30" s="26">
        <v>-4.25</v>
      </c>
      <c r="AF30" s="26">
        <v>-4.5708443878124996</v>
      </c>
      <c r="AG30" s="26">
        <v>0</v>
      </c>
    </row>
    <row r="31" spans="1:33" ht="15.75" customHeight="1" x14ac:dyDescent="0.2">
      <c r="A31" s="15" t="s">
        <v>92</v>
      </c>
      <c r="B31" s="49" t="s">
        <v>216</v>
      </c>
      <c r="C31" s="16">
        <f t="shared" si="4"/>
        <v>14.539999999999997</v>
      </c>
      <c r="D31" s="17">
        <v>11</v>
      </c>
      <c r="E31" s="17">
        <v>0</v>
      </c>
      <c r="F31" s="18">
        <v>159.93999999999997</v>
      </c>
      <c r="G31" s="44">
        <v>0</v>
      </c>
      <c r="H31" s="32">
        <f t="shared" si="1"/>
        <v>0</v>
      </c>
      <c r="I31" s="32">
        <f t="shared" si="2"/>
        <v>0.24082825825309481</v>
      </c>
      <c r="J31" s="33">
        <f t="shared" si="5"/>
        <v>38.518071624999976</v>
      </c>
      <c r="K31" s="33">
        <f t="shared" si="3"/>
        <v>3.5016428749999977</v>
      </c>
      <c r="L31" s="17">
        <v>33</v>
      </c>
      <c r="M31" s="34">
        <f t="shared" si="6"/>
        <v>0.33333333333333331</v>
      </c>
      <c r="N31" s="17">
        <v>150</v>
      </c>
      <c r="O31" s="35">
        <f t="shared" ref="O31:P32" si="39">D31/7</f>
        <v>1.5714285714285714</v>
      </c>
      <c r="P31" s="35">
        <f t="shared" si="39"/>
        <v>0</v>
      </c>
      <c r="Q31" s="30">
        <f t="shared" si="8"/>
        <v>95</v>
      </c>
      <c r="R31" s="30"/>
      <c r="S31" s="22">
        <v>1.01940491591203</v>
      </c>
      <c r="T31" s="15">
        <v>880</v>
      </c>
      <c r="U31" s="23" t="s">
        <v>33</v>
      </c>
      <c r="V31" s="1" t="s">
        <v>215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2.645850520833333E-2</v>
      </c>
      <c r="AD31" s="40">
        <f t="shared" si="12"/>
        <v>-0.40164010906249992</v>
      </c>
      <c r="AE31" s="45">
        <v>-4.25</v>
      </c>
      <c r="AF31" s="45">
        <v>-4.5708443878125005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14.215</v>
      </c>
      <c r="D32" s="57">
        <v>2</v>
      </c>
      <c r="E32" s="57">
        <v>0</v>
      </c>
      <c r="F32" s="58">
        <v>28.43</v>
      </c>
      <c r="G32" s="58">
        <v>0</v>
      </c>
      <c r="H32" s="32">
        <f t="shared" si="1"/>
        <v>0</v>
      </c>
      <c r="I32" s="32">
        <f t="shared" si="2"/>
        <v>0.2269006595145972</v>
      </c>
      <c r="J32" s="33">
        <f t="shared" si="5"/>
        <v>6.4507857499999988</v>
      </c>
      <c r="K32" s="33">
        <f t="shared" si="3"/>
        <v>3.2253928749999994</v>
      </c>
      <c r="L32" s="57">
        <v>21</v>
      </c>
      <c r="M32" s="34">
        <f t="shared" si="6"/>
        <v>9.5238095238095233E-2</v>
      </c>
      <c r="N32" s="57">
        <v>146</v>
      </c>
      <c r="O32" s="35">
        <f t="shared" si="39"/>
        <v>0.2857142857142857</v>
      </c>
      <c r="P32" s="35">
        <f t="shared" si="39"/>
        <v>0</v>
      </c>
      <c r="Q32" s="30">
        <f t="shared" si="8"/>
        <v>511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0.73258426966292134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2.645850520833333E-2</v>
      </c>
      <c r="AD32" s="40">
        <f t="shared" si="12"/>
        <v>-7.3025474374999982E-2</v>
      </c>
      <c r="AE32" s="63">
        <v>-4.25</v>
      </c>
      <c r="AF32" s="63">
        <v>-4.5708443878124996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2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23.1640625" customWidth="1"/>
    <col min="22" max="22" width="6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Info!B1:BJ5000""),3,FALSE),"""")"),"Cabinet Knobs 25 Pack - Kitchen Hardware Round Handles, Black")</f>
        <v>Cabinet Knobs 25 Pack - Kitchen Hardware Round Handles, Black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Info!B1:BJ5000""),2,FALSE),"""")"),"B0716Q1CV3")</f>
        <v>B0716Q1CV3</v>
      </c>
      <c r="B2" s="3" t="s">
        <v>217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64.25" customHeight="1" x14ac:dyDescent="0.2">
      <c r="A3" s="68" t="s">
        <v>30</v>
      </c>
      <c r="B3" s="69"/>
      <c r="C3" s="4">
        <f>((AE32+AF32)/0.85)*-1</f>
        <v>20.044097984650705</v>
      </c>
      <c r="D3" s="5">
        <f>SUM(D4:D99702)</f>
        <v>2309</v>
      </c>
      <c r="E3" s="5"/>
      <c r="F3" s="6">
        <f t="shared" ref="F3:G3" si="0">SUM(F4:F99702)</f>
        <v>61721.979999999923</v>
      </c>
      <c r="G3" s="6">
        <f t="shared" si="0"/>
        <v>-2616.08</v>
      </c>
      <c r="H3" s="7">
        <f t="shared" ref="H3:H32" si="1">G3/F3*-1</f>
        <v>4.2384900808431665E-2</v>
      </c>
      <c r="I3" s="8">
        <f t="shared" ref="I3:I32" si="2">J3/F3</f>
        <v>0.19304054153861852</v>
      </c>
      <c r="J3" s="6">
        <f>SUM(J4:J99702)</f>
        <v>11914.844444035767</v>
      </c>
      <c r="K3" s="6">
        <f t="shared" ref="K3:K32" si="3">J3/D3</f>
        <v>5.1601751598249317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Sheet!a1:g5000""),2,FALSE),"""")"),"10 - March
10 - April
32 - May
32 - June
32 - July
32 - Aug
27 - Sept
25 - Oct
25 - Nov
25 - Dec
10 - Jan
10 - Feb")</f>
        <v>10 - March
10 - April
32 - May
32 - June
32 - July
32 - Aug
27 - Sept
25 - Oct
25 - Nov
25 - Dec
10 -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QTY-912")</f>
        <v>US QTY-912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177</v>
      </c>
      <c r="X3" s="7">
        <f>W3/D3</f>
        <v>7.6656561281940233E-2</v>
      </c>
      <c r="Y3" s="6"/>
      <c r="Z3" s="5"/>
      <c r="AA3" s="5"/>
      <c r="AB3" s="5"/>
      <c r="AC3" s="5"/>
      <c r="AD3" s="6">
        <f>SUM(AD4:AD99702)</f>
        <v>-252.56575516058322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Info!B2:BZ3000""),37,FALSE)),"""")*-1"),-11.3574832869531)</f>
        <v>-11.3574832869531</v>
      </c>
      <c r="AG3" s="6">
        <f>SUM(AG4:AG99702)</f>
        <v>-58.090000000000011</v>
      </c>
    </row>
    <row r="4" spans="1:33" ht="15.75" customHeight="1" x14ac:dyDescent="0.2">
      <c r="A4" s="15" t="s">
        <v>31</v>
      </c>
      <c r="B4" s="15" t="s">
        <v>218</v>
      </c>
      <c r="C4" s="16">
        <f t="shared" ref="C4:C32" si="4">IFERROR(F4/D4," - ")</f>
        <v>26.306701030927801</v>
      </c>
      <c r="D4" s="17">
        <v>97</v>
      </c>
      <c r="E4" s="17">
        <v>0</v>
      </c>
      <c r="F4" s="18">
        <v>2551.7499999999968</v>
      </c>
      <c r="G4" s="18">
        <v>-42.320000000000007</v>
      </c>
      <c r="H4" s="19">
        <f t="shared" si="1"/>
        <v>1.6584696776721881E-2</v>
      </c>
      <c r="I4" s="19">
        <f t="shared" si="2"/>
        <v>0.21860304195922106</v>
      </c>
      <c r="J4" s="18">
        <f t="shared" ref="J4:J32" si="5">F4*0.85+G4+AF4*D4+D4*AE4+AG4+AD4</f>
        <v>557.82031231944165</v>
      </c>
      <c r="K4" s="18">
        <f t="shared" si="3"/>
        <v>5.7507248692725943</v>
      </c>
      <c r="L4" s="17">
        <v>184</v>
      </c>
      <c r="M4" s="20">
        <f t="shared" ref="M4:M32" si="6">IFERROR(D4/L4,"-")</f>
        <v>0.52717391304347827</v>
      </c>
      <c r="N4" s="17">
        <v>481</v>
      </c>
      <c r="O4" s="21">
        <f t="shared" ref="O4:P4" si="7">D4/7</f>
        <v>13.857142857142858</v>
      </c>
      <c r="P4" s="21">
        <f t="shared" si="7"/>
        <v>0</v>
      </c>
      <c r="Q4" s="17">
        <f t="shared" ref="Q4:Q32" si="8">ROUNDDOWN(N4/(O4+P4),0)</f>
        <v>34</v>
      </c>
      <c r="R4" s="17"/>
      <c r="S4" s="22">
        <v>2.2513661202185702</v>
      </c>
      <c r="T4" s="15" t="s">
        <v>33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1.0309278350515464E-2</v>
      </c>
      <c r="Y4" s="26">
        <f t="shared" ref="Y4:Y32" si="10">IFERROR(G4/(W4+Z4)*-1,0)</f>
        <v>21.160000000000004</v>
      </c>
      <c r="Z4" s="15">
        <v>1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7.9258796296296286E-2</v>
      </c>
      <c r="AD4" s="26">
        <f t="shared" ref="AD4:AD32" si="12">IFERROR(AB4*AC4*D4*2,0)</f>
        <v>-10.60958247222222</v>
      </c>
      <c r="AE4" s="26">
        <v>-5.42</v>
      </c>
      <c r="AF4" s="26">
        <v>-10.644305208333334</v>
      </c>
      <c r="AG4" s="26">
        <v>0</v>
      </c>
    </row>
    <row r="5" spans="1:33" ht="15.75" customHeight="1" x14ac:dyDescent="0.2">
      <c r="A5" s="29" t="s">
        <v>36</v>
      </c>
      <c r="B5" s="29" t="s">
        <v>219</v>
      </c>
      <c r="C5" s="16">
        <f t="shared" si="4"/>
        <v>26.989999999999949</v>
      </c>
      <c r="D5" s="30">
        <v>110</v>
      </c>
      <c r="E5" s="30">
        <v>0</v>
      </c>
      <c r="F5" s="31">
        <v>2968.8999999999942</v>
      </c>
      <c r="G5" s="31">
        <v>-154.47</v>
      </c>
      <c r="H5" s="32">
        <f t="shared" si="1"/>
        <v>5.2029371147563175E-2</v>
      </c>
      <c r="I5" s="32">
        <f t="shared" si="2"/>
        <v>0.19871871748439257</v>
      </c>
      <c r="J5" s="33">
        <f t="shared" si="5"/>
        <v>589.97600033941194</v>
      </c>
      <c r="K5" s="33">
        <f t="shared" si="3"/>
        <v>5.363418184903745</v>
      </c>
      <c r="L5" s="30">
        <v>307</v>
      </c>
      <c r="M5" s="34">
        <f t="shared" si="6"/>
        <v>0.35830618892508143</v>
      </c>
      <c r="N5" s="30">
        <v>564</v>
      </c>
      <c r="O5" s="35">
        <f t="shared" ref="O5:P5" si="13">D5/7</f>
        <v>15.714285714285714</v>
      </c>
      <c r="P5" s="35">
        <f t="shared" si="13"/>
        <v>0</v>
      </c>
      <c r="Q5" s="30">
        <f t="shared" si="8"/>
        <v>35</v>
      </c>
      <c r="R5" s="30"/>
      <c r="S5" s="36">
        <v>1.5086986778009699</v>
      </c>
      <c r="T5" s="29" t="s">
        <v>33</v>
      </c>
      <c r="U5" s="37" t="s">
        <v>33</v>
      </c>
      <c r="V5" s="38" t="s">
        <v>33</v>
      </c>
      <c r="W5" s="29">
        <v>13</v>
      </c>
      <c r="X5" s="39">
        <f t="shared" si="9"/>
        <v>0.11818181818181818</v>
      </c>
      <c r="Y5" s="40">
        <f t="shared" si="10"/>
        <v>8.581666666666667</v>
      </c>
      <c r="Z5" s="29">
        <v>5</v>
      </c>
      <c r="AA5" s="29" t="s">
        <v>35</v>
      </c>
      <c r="AB5" s="41">
        <f t="shared" si="11"/>
        <v>-0.69</v>
      </c>
      <c r="AC5" s="42">
        <v>7.9350637311703345E-2</v>
      </c>
      <c r="AD5" s="40">
        <f t="shared" si="12"/>
        <v>-12.045426743916568</v>
      </c>
      <c r="AE5" s="40">
        <v>-5.42</v>
      </c>
      <c r="AF5" s="40">
        <v>-10.644305208333334</v>
      </c>
      <c r="AG5" s="40">
        <v>0</v>
      </c>
    </row>
    <row r="6" spans="1:33" ht="15.75" customHeight="1" x14ac:dyDescent="0.2">
      <c r="A6" s="29" t="s">
        <v>38</v>
      </c>
      <c r="B6" s="29" t="s">
        <v>220</v>
      </c>
      <c r="C6" s="16">
        <f t="shared" si="4"/>
        <v>26.9695698924731</v>
      </c>
      <c r="D6" s="30">
        <v>93</v>
      </c>
      <c r="E6" s="30">
        <v>0</v>
      </c>
      <c r="F6" s="31">
        <v>2508.1699999999983</v>
      </c>
      <c r="G6" s="31">
        <v>-175.55</v>
      </c>
      <c r="H6" s="32">
        <f t="shared" si="1"/>
        <v>6.9991268534429538E-2</v>
      </c>
      <c r="I6" s="32">
        <f t="shared" si="2"/>
        <v>0.18030757153954155</v>
      </c>
      <c r="J6" s="33">
        <f t="shared" si="5"/>
        <v>452.24204170833161</v>
      </c>
      <c r="K6" s="33">
        <f t="shared" si="3"/>
        <v>4.8628176527777596</v>
      </c>
      <c r="L6" s="30">
        <v>326</v>
      </c>
      <c r="M6" s="34">
        <f t="shared" si="6"/>
        <v>0.28527607361963192</v>
      </c>
      <c r="N6" s="30">
        <v>481</v>
      </c>
      <c r="O6" s="35">
        <f t="shared" ref="O6:P6" si="14">D6/7</f>
        <v>13.285714285714286</v>
      </c>
      <c r="P6" s="35">
        <f t="shared" si="14"/>
        <v>0</v>
      </c>
      <c r="Q6" s="30">
        <f t="shared" si="8"/>
        <v>36</v>
      </c>
      <c r="R6" s="30"/>
      <c r="S6" s="36">
        <v>1.7480635955972199</v>
      </c>
      <c r="T6" s="29">
        <v>2064</v>
      </c>
      <c r="U6" s="37" t="s">
        <v>33</v>
      </c>
      <c r="V6" s="38" t="s">
        <v>130</v>
      </c>
      <c r="W6" s="29">
        <v>14</v>
      </c>
      <c r="X6" s="39">
        <f t="shared" si="9"/>
        <v>0.15053763440860216</v>
      </c>
      <c r="Y6" s="40">
        <f t="shared" si="10"/>
        <v>9.2394736842105267</v>
      </c>
      <c r="Z6" s="29">
        <v>5</v>
      </c>
      <c r="AA6" s="29" t="s">
        <v>35</v>
      </c>
      <c r="AB6" s="41">
        <f t="shared" si="11"/>
        <v>-0.69</v>
      </c>
      <c r="AC6" s="42">
        <v>7.9258796296296286E-2</v>
      </c>
      <c r="AD6" s="40">
        <f t="shared" si="12"/>
        <v>-10.172073916666664</v>
      </c>
      <c r="AE6" s="40">
        <v>-5.42</v>
      </c>
      <c r="AF6" s="40">
        <v>-10.644305208333334</v>
      </c>
      <c r="AG6" s="40">
        <v>0</v>
      </c>
    </row>
    <row r="7" spans="1:33" ht="15.75" customHeight="1" x14ac:dyDescent="0.2">
      <c r="A7" s="29" t="s">
        <v>40</v>
      </c>
      <c r="B7" s="29" t="s">
        <v>221</v>
      </c>
      <c r="C7" s="16">
        <f t="shared" si="4"/>
        <v>26.989999999999959</v>
      </c>
      <c r="D7" s="30">
        <v>100</v>
      </c>
      <c r="E7" s="30">
        <v>0</v>
      </c>
      <c r="F7" s="31">
        <v>2698.9999999999959</v>
      </c>
      <c r="G7" s="31">
        <v>-190.23000000000002</v>
      </c>
      <c r="H7" s="32">
        <f t="shared" si="1"/>
        <v>7.0481659874027533E-2</v>
      </c>
      <c r="I7" s="32">
        <f t="shared" si="2"/>
        <v>0.18027112459346981</v>
      </c>
      <c r="J7" s="33">
        <f t="shared" si="5"/>
        <v>486.55176527777428</v>
      </c>
      <c r="K7" s="33">
        <f t="shared" si="3"/>
        <v>4.8655176527777426</v>
      </c>
      <c r="L7" s="30">
        <v>392</v>
      </c>
      <c r="M7" s="34">
        <f t="shared" si="6"/>
        <v>0.25510204081632654</v>
      </c>
      <c r="N7" s="30">
        <v>809</v>
      </c>
      <c r="O7" s="35">
        <f t="shared" ref="O7:P7" si="15">D7/7</f>
        <v>14.285714285714286</v>
      </c>
      <c r="P7" s="35">
        <f t="shared" si="15"/>
        <v>0</v>
      </c>
      <c r="Q7" s="30">
        <f t="shared" si="8"/>
        <v>56</v>
      </c>
      <c r="R7" s="30"/>
      <c r="S7" s="36">
        <v>1.72720063441712</v>
      </c>
      <c r="T7" s="29">
        <v>2064</v>
      </c>
      <c r="U7" s="37" t="s">
        <v>33</v>
      </c>
      <c r="V7" s="38" t="s">
        <v>130</v>
      </c>
      <c r="W7" s="29">
        <v>12</v>
      </c>
      <c r="X7" s="39">
        <f t="shared" si="9"/>
        <v>0.12</v>
      </c>
      <c r="Y7" s="40">
        <f t="shared" si="10"/>
        <v>5.5950000000000006</v>
      </c>
      <c r="Z7" s="29">
        <v>22</v>
      </c>
      <c r="AA7" s="29" t="s">
        <v>35</v>
      </c>
      <c r="AB7" s="41">
        <f t="shared" si="11"/>
        <v>-0.69</v>
      </c>
      <c r="AC7" s="42">
        <v>7.9258796296296286E-2</v>
      </c>
      <c r="AD7" s="40">
        <f t="shared" si="12"/>
        <v>-10.937713888888887</v>
      </c>
      <c r="AE7" s="40">
        <v>-5.42</v>
      </c>
      <c r="AF7" s="40">
        <v>-10.644305208333334</v>
      </c>
      <c r="AG7" s="40">
        <v>0</v>
      </c>
    </row>
    <row r="8" spans="1:33" ht="15.75" customHeight="1" x14ac:dyDescent="0.2">
      <c r="A8" s="29" t="s">
        <v>43</v>
      </c>
      <c r="B8" s="29" t="s">
        <v>132</v>
      </c>
      <c r="C8" s="16">
        <f t="shared" si="4"/>
        <v>27.331129032257998</v>
      </c>
      <c r="D8" s="30">
        <v>124</v>
      </c>
      <c r="E8" s="30">
        <v>0</v>
      </c>
      <c r="F8" s="31">
        <v>3389.0599999999918</v>
      </c>
      <c r="G8" s="31">
        <v>-165.76999999999998</v>
      </c>
      <c r="H8" s="32">
        <f t="shared" si="1"/>
        <v>4.8913267985813288E-2</v>
      </c>
      <c r="I8" s="32">
        <f t="shared" si="2"/>
        <v>0.20947644325499465</v>
      </c>
      <c r="J8" s="33">
        <f t="shared" si="5"/>
        <v>709.9282347777704</v>
      </c>
      <c r="K8" s="33">
        <f t="shared" si="3"/>
        <v>5.7252276998207288</v>
      </c>
      <c r="L8" s="30">
        <v>296</v>
      </c>
      <c r="M8" s="34">
        <f t="shared" si="6"/>
        <v>0.41891891891891891</v>
      </c>
      <c r="N8" s="30">
        <v>682</v>
      </c>
      <c r="O8" s="35">
        <f t="shared" ref="O8:P8" si="16">D8/7</f>
        <v>17.714285714285715</v>
      </c>
      <c r="P8" s="35">
        <f t="shared" si="16"/>
        <v>0</v>
      </c>
      <c r="Q8" s="30">
        <f t="shared" si="8"/>
        <v>38</v>
      </c>
      <c r="R8" s="30"/>
      <c r="S8" s="36">
        <v>2.08921933085501</v>
      </c>
      <c r="T8" s="29">
        <v>2064</v>
      </c>
      <c r="U8" s="37" t="s">
        <v>33</v>
      </c>
      <c r="V8" s="38" t="s">
        <v>33</v>
      </c>
      <c r="W8" s="29">
        <v>13</v>
      </c>
      <c r="X8" s="39">
        <f t="shared" si="9"/>
        <v>0.10483870967741936</v>
      </c>
      <c r="Y8" s="40">
        <f t="shared" si="10"/>
        <v>8.724736842105262</v>
      </c>
      <c r="Z8" s="29">
        <v>6</v>
      </c>
      <c r="AA8" s="29" t="s">
        <v>35</v>
      </c>
      <c r="AB8" s="41">
        <f t="shared" si="11"/>
        <v>-0.69</v>
      </c>
      <c r="AC8" s="42">
        <v>7.9258796296296286E-2</v>
      </c>
      <c r="AD8" s="40">
        <f t="shared" si="12"/>
        <v>-13.56276522222222</v>
      </c>
      <c r="AE8" s="40">
        <v>-5.42</v>
      </c>
      <c r="AF8" s="40">
        <v>-10.64</v>
      </c>
      <c r="AG8" s="40">
        <v>0</v>
      </c>
    </row>
    <row r="9" spans="1:33" ht="15.75" customHeight="1" x14ac:dyDescent="0.2">
      <c r="A9" s="29" t="s">
        <v>46</v>
      </c>
      <c r="B9" s="48" t="s">
        <v>132</v>
      </c>
      <c r="C9" s="16">
        <f t="shared" si="4"/>
        <v>27.954705882352915</v>
      </c>
      <c r="D9" s="30">
        <v>85</v>
      </c>
      <c r="E9" s="30">
        <v>6</v>
      </c>
      <c r="F9" s="31">
        <v>2376.1499999999978</v>
      </c>
      <c r="G9" s="31">
        <v>-128.4</v>
      </c>
      <c r="H9" s="32">
        <f t="shared" si="1"/>
        <v>5.4036992614102698E-2</v>
      </c>
      <c r="I9" s="32">
        <f t="shared" si="2"/>
        <v>0.21282125035363167</v>
      </c>
      <c r="J9" s="33">
        <f t="shared" si="5"/>
        <v>505.69521402778145</v>
      </c>
      <c r="K9" s="33">
        <f t="shared" si="3"/>
        <v>5.9493554591503699</v>
      </c>
      <c r="L9" s="30">
        <v>380</v>
      </c>
      <c r="M9" s="34">
        <f t="shared" si="6"/>
        <v>0.22368421052631579</v>
      </c>
      <c r="N9" s="30">
        <v>573</v>
      </c>
      <c r="O9" s="35">
        <f t="shared" ref="O9:P9" si="17">D9/7</f>
        <v>12.142857142857142</v>
      </c>
      <c r="P9" s="35">
        <f t="shared" si="17"/>
        <v>0.8571428571428571</v>
      </c>
      <c r="Q9" s="30">
        <f t="shared" si="8"/>
        <v>44</v>
      </c>
      <c r="R9" s="30"/>
      <c r="S9" s="36">
        <v>1.72716851356515</v>
      </c>
      <c r="T9" s="29">
        <v>43464</v>
      </c>
      <c r="U9" s="37">
        <v>8700</v>
      </c>
      <c r="V9" s="38" t="s">
        <v>222</v>
      </c>
      <c r="W9" s="29">
        <v>3</v>
      </c>
      <c r="X9" s="39">
        <f t="shared" si="9"/>
        <v>3.5294117647058823E-2</v>
      </c>
      <c r="Y9" s="40">
        <f t="shared" si="10"/>
        <v>9.1714285714285726</v>
      </c>
      <c r="Z9" s="29">
        <v>11</v>
      </c>
      <c r="AA9" s="29" t="s">
        <v>35</v>
      </c>
      <c r="AB9" s="41">
        <f t="shared" si="11"/>
        <v>-0.69</v>
      </c>
      <c r="AC9" s="42">
        <v>7.9258796296296286E-2</v>
      </c>
      <c r="AD9" s="40">
        <f t="shared" si="12"/>
        <v>-9.2970568055555542</v>
      </c>
      <c r="AE9" s="40">
        <v>-5.42</v>
      </c>
      <c r="AF9" s="40">
        <v>-10.7721791666666</v>
      </c>
      <c r="AG9" s="40">
        <v>0</v>
      </c>
    </row>
    <row r="10" spans="1:33" ht="15.75" customHeight="1" x14ac:dyDescent="0.2">
      <c r="A10" s="29" t="s">
        <v>49</v>
      </c>
      <c r="B10" s="29" t="s">
        <v>223</v>
      </c>
      <c r="C10" s="16">
        <f t="shared" si="4"/>
        <v>27.576666666666672</v>
      </c>
      <c r="D10" s="30">
        <v>57</v>
      </c>
      <c r="E10" s="30">
        <v>0</v>
      </c>
      <c r="F10" s="31">
        <v>1571.8700000000003</v>
      </c>
      <c r="G10" s="31">
        <v>-78.650000000000006</v>
      </c>
      <c r="H10" s="32">
        <f t="shared" si="1"/>
        <v>5.0035944448332231E-2</v>
      </c>
      <c r="I10" s="32">
        <f t="shared" si="2"/>
        <v>0.20882820499363</v>
      </c>
      <c r="J10" s="33">
        <f t="shared" si="5"/>
        <v>328.25079058333728</v>
      </c>
      <c r="K10" s="33">
        <f t="shared" si="3"/>
        <v>5.7587857997076712</v>
      </c>
      <c r="L10" s="30">
        <v>202</v>
      </c>
      <c r="M10" s="34">
        <f t="shared" si="6"/>
        <v>0.28217821782178215</v>
      </c>
      <c r="N10" s="30">
        <v>988</v>
      </c>
      <c r="O10" s="35">
        <f t="shared" ref="O10:P10" si="18">D10/7</f>
        <v>8.1428571428571423</v>
      </c>
      <c r="P10" s="35">
        <f t="shared" si="18"/>
        <v>0</v>
      </c>
      <c r="Q10" s="30">
        <f t="shared" si="8"/>
        <v>121</v>
      </c>
      <c r="R10" s="30"/>
      <c r="S10" s="36">
        <v>1.6221332362577301</v>
      </c>
      <c r="T10" s="29">
        <v>12072</v>
      </c>
      <c r="U10" s="37">
        <v>8700</v>
      </c>
      <c r="V10" s="38" t="s">
        <v>224</v>
      </c>
      <c r="W10" s="29">
        <v>2</v>
      </c>
      <c r="X10" s="39">
        <f t="shared" si="9"/>
        <v>3.5087719298245612E-2</v>
      </c>
      <c r="Y10" s="40">
        <f t="shared" si="10"/>
        <v>15.73</v>
      </c>
      <c r="Z10" s="29">
        <v>3</v>
      </c>
      <c r="AA10" s="29" t="s">
        <v>35</v>
      </c>
      <c r="AB10" s="41">
        <f t="shared" si="11"/>
        <v>-0.69</v>
      </c>
      <c r="AC10" s="42">
        <v>7.9258796296296286E-2</v>
      </c>
      <c r="AD10" s="40">
        <f t="shared" si="12"/>
        <v>-6.2344969166666653</v>
      </c>
      <c r="AE10" s="40">
        <v>-5.42</v>
      </c>
      <c r="AF10" s="40">
        <v>-10.7721791666666</v>
      </c>
      <c r="AG10" s="40">
        <v>0</v>
      </c>
    </row>
    <row r="11" spans="1:33" ht="15.75" customHeight="1" x14ac:dyDescent="0.2">
      <c r="A11" s="29" t="s">
        <v>52</v>
      </c>
      <c r="B11" s="29" t="s">
        <v>223</v>
      </c>
      <c r="C11" s="16">
        <f t="shared" si="4"/>
        <v>24.989999999999988</v>
      </c>
      <c r="D11" s="30">
        <v>90</v>
      </c>
      <c r="E11" s="30">
        <v>0</v>
      </c>
      <c r="F11" s="31">
        <v>2249.099999999999</v>
      </c>
      <c r="G11" s="31">
        <v>-95.890000000000029</v>
      </c>
      <c r="H11" s="32">
        <f t="shared" si="1"/>
        <v>4.2634831710461993E-2</v>
      </c>
      <c r="I11" s="32">
        <f t="shared" si="2"/>
        <v>0.15504198679472014</v>
      </c>
      <c r="J11" s="33">
        <f t="shared" si="5"/>
        <v>348.70493250000493</v>
      </c>
      <c r="K11" s="33">
        <f t="shared" si="3"/>
        <v>3.8744992500000546</v>
      </c>
      <c r="L11" s="30">
        <v>285</v>
      </c>
      <c r="M11" s="34">
        <f t="shared" si="6"/>
        <v>0.31578947368421051</v>
      </c>
      <c r="N11" s="30">
        <v>897</v>
      </c>
      <c r="O11" s="35">
        <f t="shared" ref="O11:P11" si="19">D11/7</f>
        <v>12.857142857142858</v>
      </c>
      <c r="P11" s="35">
        <f t="shared" si="19"/>
        <v>0</v>
      </c>
      <c r="Q11" s="30">
        <f t="shared" si="8"/>
        <v>69</v>
      </c>
      <c r="R11" s="30"/>
      <c r="S11" s="36">
        <v>1.83423573511037</v>
      </c>
      <c r="T11" s="29">
        <v>3720</v>
      </c>
      <c r="U11" s="37">
        <v>1308</v>
      </c>
      <c r="V11" s="38" t="s">
        <v>225</v>
      </c>
      <c r="W11" s="29">
        <v>8</v>
      </c>
      <c r="X11" s="39">
        <f t="shared" si="9"/>
        <v>8.8888888888888892E-2</v>
      </c>
      <c r="Y11" s="40">
        <f t="shared" si="10"/>
        <v>7.9908333333333355</v>
      </c>
      <c r="Z11" s="29">
        <v>4</v>
      </c>
      <c r="AA11" s="29" t="s">
        <v>35</v>
      </c>
      <c r="AB11" s="41">
        <f t="shared" si="11"/>
        <v>-0.69</v>
      </c>
      <c r="AC11" s="42">
        <v>7.9258796296296286E-2</v>
      </c>
      <c r="AD11" s="40">
        <f t="shared" si="12"/>
        <v>-9.8439424999999972</v>
      </c>
      <c r="AE11" s="40">
        <v>-5.42</v>
      </c>
      <c r="AF11" s="40">
        <v>-10.7721791666666</v>
      </c>
      <c r="AG11" s="40">
        <v>0</v>
      </c>
    </row>
    <row r="12" spans="1:33" ht="15.75" customHeight="1" x14ac:dyDescent="0.2">
      <c r="A12" s="29" t="s">
        <v>55</v>
      </c>
      <c r="B12" s="29" t="s">
        <v>226</v>
      </c>
      <c r="C12" s="16">
        <f t="shared" si="4"/>
        <v>24.800714285714232</v>
      </c>
      <c r="D12" s="30">
        <v>238</v>
      </c>
      <c r="E12" s="30">
        <v>0</v>
      </c>
      <c r="F12" s="31">
        <v>5902.569999999987</v>
      </c>
      <c r="G12" s="31">
        <v>-91.910000000000011</v>
      </c>
      <c r="H12" s="32">
        <f t="shared" si="1"/>
        <v>1.5571183399773356E-2</v>
      </c>
      <c r="I12" s="32">
        <f t="shared" si="2"/>
        <v>0.17712692933379603</v>
      </c>
      <c r="J12" s="33">
        <f t="shared" si="5"/>
        <v>1045.5040992777822</v>
      </c>
      <c r="K12" s="33">
        <f t="shared" si="3"/>
        <v>4.3928743667133707</v>
      </c>
      <c r="L12" s="30">
        <v>440</v>
      </c>
      <c r="M12" s="34">
        <f t="shared" si="6"/>
        <v>0.54090909090909089</v>
      </c>
      <c r="N12" s="30">
        <v>685</v>
      </c>
      <c r="O12" s="35">
        <f t="shared" ref="O12:P12" si="20">D12/7</f>
        <v>34</v>
      </c>
      <c r="P12" s="35">
        <f t="shared" si="20"/>
        <v>0</v>
      </c>
      <c r="Q12" s="30">
        <f t="shared" si="8"/>
        <v>20</v>
      </c>
      <c r="R12" s="30"/>
      <c r="S12" s="36">
        <v>2.0905280804694</v>
      </c>
      <c r="T12" s="29">
        <v>1656</v>
      </c>
      <c r="U12" s="37">
        <v>1308</v>
      </c>
      <c r="V12" s="38" t="s">
        <v>227</v>
      </c>
      <c r="W12" s="29">
        <v>15</v>
      </c>
      <c r="X12" s="39">
        <f t="shared" si="9"/>
        <v>6.3025210084033612E-2</v>
      </c>
      <c r="Y12" s="40">
        <f t="shared" si="10"/>
        <v>4.8373684210526324</v>
      </c>
      <c r="Z12" s="29">
        <v>4</v>
      </c>
      <c r="AA12" s="29" t="s">
        <v>35</v>
      </c>
      <c r="AB12" s="41">
        <f t="shared" si="11"/>
        <v>-0.69</v>
      </c>
      <c r="AC12" s="42">
        <v>7.9258796296296286E-2</v>
      </c>
      <c r="AD12" s="40">
        <f t="shared" si="12"/>
        <v>-26.03175905555555</v>
      </c>
      <c r="AE12" s="40">
        <v>-5.42</v>
      </c>
      <c r="AF12" s="40">
        <v>-10.7721791666666</v>
      </c>
      <c r="AG12" s="40">
        <v>0</v>
      </c>
    </row>
    <row r="13" spans="1:33" ht="15.75" customHeight="1" x14ac:dyDescent="0.2">
      <c r="A13" s="29" t="s">
        <v>58</v>
      </c>
      <c r="B13" s="29" t="s">
        <v>32</v>
      </c>
      <c r="C13" s="16">
        <f t="shared" si="4"/>
        <v>28.615668789808854</v>
      </c>
      <c r="D13" s="30">
        <v>157</v>
      </c>
      <c r="E13" s="30">
        <v>0</v>
      </c>
      <c r="F13" s="33">
        <v>4492.6599999999899</v>
      </c>
      <c r="G13" s="31">
        <v>-7.620000000000001</v>
      </c>
      <c r="H13" s="32">
        <f t="shared" si="1"/>
        <v>1.6960998606616166E-3</v>
      </c>
      <c r="I13" s="32">
        <f t="shared" si="2"/>
        <v>0.27627958335249914</v>
      </c>
      <c r="J13" s="33">
        <f t="shared" si="5"/>
        <v>1241.230232944436</v>
      </c>
      <c r="K13" s="33">
        <f t="shared" si="3"/>
        <v>7.9059250506015033</v>
      </c>
      <c r="L13" s="30">
        <v>276</v>
      </c>
      <c r="M13" s="34">
        <f t="shared" si="6"/>
        <v>0.5688405797101449</v>
      </c>
      <c r="N13" s="30">
        <v>534</v>
      </c>
      <c r="O13" s="35">
        <f t="shared" ref="O13:P13" si="21">D13/7</f>
        <v>22.428571428571427</v>
      </c>
      <c r="P13" s="35">
        <f t="shared" si="21"/>
        <v>0</v>
      </c>
      <c r="Q13" s="30">
        <f t="shared" si="8"/>
        <v>23</v>
      </c>
      <c r="R13" s="30"/>
      <c r="S13" s="36">
        <v>2.38465052535404</v>
      </c>
      <c r="T13" s="29">
        <v>1656</v>
      </c>
      <c r="U13" s="37">
        <v>1308</v>
      </c>
      <c r="V13" s="38" t="s">
        <v>228</v>
      </c>
      <c r="W13" s="29">
        <v>3</v>
      </c>
      <c r="X13" s="39">
        <f t="shared" si="9"/>
        <v>1.9108280254777069E-2</v>
      </c>
      <c r="Y13" s="40">
        <f t="shared" si="10"/>
        <v>1.5240000000000002</v>
      </c>
      <c r="Z13" s="29">
        <v>2</v>
      </c>
      <c r="AA13" s="29" t="s">
        <v>35</v>
      </c>
      <c r="AB13" s="41">
        <f t="shared" si="11"/>
        <v>-0.69</v>
      </c>
      <c r="AC13" s="42">
        <v>7.9258796296296286E-2</v>
      </c>
      <c r="AD13" s="40">
        <f t="shared" si="12"/>
        <v>-17.172210805555551</v>
      </c>
      <c r="AE13" s="40">
        <v>-5.42</v>
      </c>
      <c r="AF13" s="40">
        <v>-10.83948125</v>
      </c>
      <c r="AG13" s="40">
        <v>0</v>
      </c>
    </row>
    <row r="14" spans="1:33" ht="15.75" customHeight="1" x14ac:dyDescent="0.2">
      <c r="A14" s="29" t="s">
        <v>61</v>
      </c>
      <c r="B14" s="29" t="s">
        <v>229</v>
      </c>
      <c r="C14" s="16">
        <f t="shared" si="4"/>
        <v>28.909326923076875</v>
      </c>
      <c r="D14" s="30">
        <v>104</v>
      </c>
      <c r="E14" s="30">
        <v>0</v>
      </c>
      <c r="F14" s="33">
        <v>3006.5699999999952</v>
      </c>
      <c r="G14" s="31">
        <v>-4.3099999999999996</v>
      </c>
      <c r="H14" s="32">
        <f t="shared" si="1"/>
        <v>1.4335272420066742E-3</v>
      </c>
      <c r="I14" s="32">
        <f t="shared" si="2"/>
        <v>0.28235272338763195</v>
      </c>
      <c r="J14" s="33">
        <f t="shared" si="5"/>
        <v>848.91322755555132</v>
      </c>
      <c r="K14" s="33">
        <f t="shared" si="3"/>
        <v>8.162627188034147</v>
      </c>
      <c r="L14" s="30">
        <v>243</v>
      </c>
      <c r="M14" s="34">
        <f t="shared" si="6"/>
        <v>0.4279835390946502</v>
      </c>
      <c r="N14" s="30">
        <v>423</v>
      </c>
      <c r="O14" s="35">
        <f t="shared" ref="O14:P14" si="22">D14/7</f>
        <v>14.857142857142858</v>
      </c>
      <c r="P14" s="35">
        <f t="shared" si="22"/>
        <v>0</v>
      </c>
      <c r="Q14" s="30">
        <f t="shared" si="8"/>
        <v>28</v>
      </c>
      <c r="R14" s="30"/>
      <c r="S14" s="36">
        <v>1.9857040743388099</v>
      </c>
      <c r="T14" s="29">
        <v>4608</v>
      </c>
      <c r="U14" s="37">
        <v>1308</v>
      </c>
      <c r="V14" s="38" t="s">
        <v>228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7.9258796296296286E-2</v>
      </c>
      <c r="AD14" s="40">
        <f t="shared" si="12"/>
        <v>-11.375222444444441</v>
      </c>
      <c r="AE14" s="40">
        <v>-5.42</v>
      </c>
      <c r="AF14" s="40">
        <v>-10.83948125</v>
      </c>
      <c r="AG14" s="40">
        <v>0</v>
      </c>
    </row>
    <row r="15" spans="1:33" ht="15.75" customHeight="1" x14ac:dyDescent="0.2">
      <c r="A15" s="29" t="s">
        <v>62</v>
      </c>
      <c r="B15" s="29" t="s">
        <v>229</v>
      </c>
      <c r="C15" s="16">
        <f t="shared" si="4"/>
        <v>28.927260273972603</v>
      </c>
      <c r="D15" s="30">
        <v>73</v>
      </c>
      <c r="E15" s="30">
        <v>0</v>
      </c>
      <c r="F15" s="33">
        <v>2111.69</v>
      </c>
      <c r="G15" s="31">
        <v>0</v>
      </c>
      <c r="H15" s="32">
        <f t="shared" si="1"/>
        <v>0</v>
      </c>
      <c r="I15" s="32">
        <f t="shared" si="2"/>
        <v>0.28413727280572015</v>
      </c>
      <c r="J15" s="33">
        <f t="shared" si="5"/>
        <v>600.00983761111115</v>
      </c>
      <c r="K15" s="33">
        <f t="shared" si="3"/>
        <v>8.219312843987824</v>
      </c>
      <c r="L15" s="30">
        <v>249</v>
      </c>
      <c r="M15" s="34">
        <f t="shared" si="6"/>
        <v>0.29317269076305219</v>
      </c>
      <c r="N15" s="30">
        <v>352</v>
      </c>
      <c r="O15" s="35">
        <f t="shared" ref="O15:P15" si="23">D15/7</f>
        <v>10.428571428571429</v>
      </c>
      <c r="P15" s="35">
        <f t="shared" si="23"/>
        <v>0</v>
      </c>
      <c r="Q15" s="30">
        <f t="shared" si="8"/>
        <v>33</v>
      </c>
      <c r="R15" s="30"/>
      <c r="S15" s="36">
        <v>2.24342903356247</v>
      </c>
      <c r="T15" s="29">
        <v>4608</v>
      </c>
      <c r="U15" s="37">
        <v>1308</v>
      </c>
      <c r="V15" s="38" t="s">
        <v>228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7.9258796296296286E-2</v>
      </c>
      <c r="AD15" s="40">
        <f t="shared" si="12"/>
        <v>-7.9845311388888867</v>
      </c>
      <c r="AE15" s="40">
        <v>-5.42</v>
      </c>
      <c r="AF15" s="40">
        <v>-10.83948125</v>
      </c>
      <c r="AG15" s="40">
        <v>0</v>
      </c>
    </row>
    <row r="16" spans="1:33" ht="15.75" customHeight="1" x14ac:dyDescent="0.2">
      <c r="A16" s="29" t="s">
        <v>63</v>
      </c>
      <c r="B16" s="29" t="s">
        <v>230</v>
      </c>
      <c r="C16" s="16">
        <f t="shared" si="4"/>
        <v>28.583139534883696</v>
      </c>
      <c r="D16" s="30">
        <v>86</v>
      </c>
      <c r="E16" s="30">
        <v>0</v>
      </c>
      <c r="F16" s="33">
        <v>2458.1499999999978</v>
      </c>
      <c r="G16" s="31">
        <v>-7.5399999999999991</v>
      </c>
      <c r="H16" s="32">
        <f t="shared" si="1"/>
        <v>3.0673473953989811E-3</v>
      </c>
      <c r="I16" s="32">
        <f t="shared" si="2"/>
        <v>0.27425733928179902</v>
      </c>
      <c r="J16" s="33">
        <f t="shared" si="5"/>
        <v>674.16567855555365</v>
      </c>
      <c r="K16" s="33">
        <f t="shared" si="3"/>
        <v>7.839135797157601</v>
      </c>
      <c r="L16" s="30">
        <v>272</v>
      </c>
      <c r="M16" s="34">
        <f t="shared" si="6"/>
        <v>0.31617647058823528</v>
      </c>
      <c r="N16" s="30">
        <v>272</v>
      </c>
      <c r="O16" s="35">
        <f t="shared" ref="O16:P16" si="24">D16/7</f>
        <v>12.285714285714286</v>
      </c>
      <c r="P16" s="35">
        <f t="shared" si="24"/>
        <v>0</v>
      </c>
      <c r="Q16" s="30">
        <f t="shared" si="8"/>
        <v>22</v>
      </c>
      <c r="R16" s="30"/>
      <c r="S16" s="36">
        <v>2.1966955153422498</v>
      </c>
      <c r="T16" s="29">
        <v>4608</v>
      </c>
      <c r="U16" s="37">
        <v>1308</v>
      </c>
      <c r="V16" s="38" t="s">
        <v>231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7.9258796296296286E-2</v>
      </c>
      <c r="AD16" s="40">
        <f t="shared" si="12"/>
        <v>-9.4064339444444425</v>
      </c>
      <c r="AE16" s="40">
        <v>-5.42</v>
      </c>
      <c r="AF16" s="40">
        <v>-10.83948125</v>
      </c>
      <c r="AG16" s="40">
        <v>0</v>
      </c>
    </row>
    <row r="17" spans="1:33" ht="15.75" customHeight="1" x14ac:dyDescent="0.2">
      <c r="A17" s="29" t="s">
        <v>66</v>
      </c>
      <c r="B17" s="29" t="s">
        <v>232</v>
      </c>
      <c r="C17" s="16">
        <f t="shared" si="4"/>
        <v>28.942199999999968</v>
      </c>
      <c r="D17" s="30">
        <v>100</v>
      </c>
      <c r="E17" s="30">
        <v>0</v>
      </c>
      <c r="F17" s="33">
        <v>2894.2199999999966</v>
      </c>
      <c r="G17" s="31">
        <v>-48.649999999999977</v>
      </c>
      <c r="H17" s="32">
        <f t="shared" si="1"/>
        <v>1.6809364872055348E-2</v>
      </c>
      <c r="I17" s="32">
        <f t="shared" si="2"/>
        <v>0.26762000162776467</v>
      </c>
      <c r="J17" s="33">
        <f t="shared" si="5"/>
        <v>774.55116111110817</v>
      </c>
      <c r="K17" s="33">
        <f t="shared" si="3"/>
        <v>7.7455116111110813</v>
      </c>
      <c r="L17" s="30">
        <v>310</v>
      </c>
      <c r="M17" s="34">
        <f t="shared" si="6"/>
        <v>0.32258064516129031</v>
      </c>
      <c r="N17" s="30">
        <v>168</v>
      </c>
      <c r="O17" s="35">
        <f t="shared" ref="O17:P17" si="25">D17/7</f>
        <v>14.285714285714286</v>
      </c>
      <c r="P17" s="35">
        <f t="shared" si="25"/>
        <v>0</v>
      </c>
      <c r="Q17" s="30">
        <f t="shared" si="8"/>
        <v>11</v>
      </c>
      <c r="R17" s="30"/>
      <c r="S17" s="36">
        <v>2.767578125</v>
      </c>
      <c r="T17" s="29">
        <v>4608</v>
      </c>
      <c r="U17" s="37">
        <v>1308</v>
      </c>
      <c r="V17" s="38" t="s">
        <v>233</v>
      </c>
      <c r="W17" s="29">
        <v>3</v>
      </c>
      <c r="X17" s="39">
        <f t="shared" si="9"/>
        <v>0.03</v>
      </c>
      <c r="Y17" s="40">
        <f t="shared" si="10"/>
        <v>8.108333333333329</v>
      </c>
      <c r="Z17" s="29">
        <v>3</v>
      </c>
      <c r="AA17" s="29" t="s">
        <v>35</v>
      </c>
      <c r="AB17" s="41">
        <f t="shared" si="11"/>
        <v>-0.69</v>
      </c>
      <c r="AC17" s="42">
        <v>7.9258796296296286E-2</v>
      </c>
      <c r="AD17" s="40">
        <f t="shared" si="12"/>
        <v>-10.937713888888887</v>
      </c>
      <c r="AE17" s="40">
        <v>-5.42</v>
      </c>
      <c r="AF17" s="40">
        <v>-10.83948125</v>
      </c>
      <c r="AG17" s="40">
        <v>0</v>
      </c>
    </row>
    <row r="18" spans="1:33" ht="15.75" customHeight="1" x14ac:dyDescent="0.2">
      <c r="A18" s="29" t="s">
        <v>68</v>
      </c>
      <c r="B18" s="29" t="s">
        <v>234</v>
      </c>
      <c r="C18" s="16">
        <f t="shared" si="4"/>
        <v>27.254705882352948</v>
      </c>
      <c r="D18" s="30">
        <v>68</v>
      </c>
      <c r="E18" s="30">
        <v>0</v>
      </c>
      <c r="F18" s="33">
        <v>1853.3200000000004</v>
      </c>
      <c r="G18" s="31">
        <v>-82.27</v>
      </c>
      <c r="H18" s="32">
        <f t="shared" si="1"/>
        <v>4.4390607126669965E-2</v>
      </c>
      <c r="I18" s="32">
        <f t="shared" si="2"/>
        <v>0.19456414950227471</v>
      </c>
      <c r="J18" s="33">
        <f t="shared" si="5"/>
        <v>360.58962955555586</v>
      </c>
      <c r="K18" s="33">
        <f t="shared" si="3"/>
        <v>5.3027886699346451</v>
      </c>
      <c r="L18" s="30">
        <v>236</v>
      </c>
      <c r="M18" s="34">
        <f t="shared" si="6"/>
        <v>0.28813559322033899</v>
      </c>
      <c r="N18" s="30">
        <v>448</v>
      </c>
      <c r="O18" s="35">
        <f t="shared" ref="O18:P18" si="26">D18/7</f>
        <v>9.7142857142857135</v>
      </c>
      <c r="P18" s="35">
        <f t="shared" si="26"/>
        <v>0</v>
      </c>
      <c r="Q18" s="30">
        <f t="shared" si="8"/>
        <v>46</v>
      </c>
      <c r="R18" s="30"/>
      <c r="S18" s="36">
        <v>2.53265400648448</v>
      </c>
      <c r="T18" s="29">
        <v>2952</v>
      </c>
      <c r="U18" s="37" t="s">
        <v>33</v>
      </c>
      <c r="V18" s="38" t="s">
        <v>33</v>
      </c>
      <c r="W18" s="29">
        <v>6</v>
      </c>
      <c r="X18" s="39">
        <f t="shared" si="9"/>
        <v>8.8235294117647065E-2</v>
      </c>
      <c r="Y18" s="40">
        <f t="shared" si="10"/>
        <v>9.1411111111111101</v>
      </c>
      <c r="Z18" s="29">
        <v>3</v>
      </c>
      <c r="AA18" s="29" t="s">
        <v>35</v>
      </c>
      <c r="AB18" s="41">
        <f t="shared" si="11"/>
        <v>-0.69</v>
      </c>
      <c r="AC18" s="42">
        <v>7.9258796296296286E-2</v>
      </c>
      <c r="AD18" s="40">
        <f t="shared" si="12"/>
        <v>-7.4376454444444429</v>
      </c>
      <c r="AE18" s="40">
        <v>-5.42</v>
      </c>
      <c r="AF18" s="40">
        <v>-10.83948125</v>
      </c>
      <c r="AG18" s="40">
        <v>-19.380000000000003</v>
      </c>
    </row>
    <row r="19" spans="1:33" ht="15.75" customHeight="1" x14ac:dyDescent="0.2">
      <c r="A19" s="29" t="s">
        <v>71</v>
      </c>
      <c r="B19" s="29" t="s">
        <v>235</v>
      </c>
      <c r="C19" s="16">
        <f t="shared" si="4"/>
        <v>26.143534482758575</v>
      </c>
      <c r="D19" s="30">
        <v>116</v>
      </c>
      <c r="E19" s="30">
        <v>3</v>
      </c>
      <c r="F19" s="33">
        <v>3032.6499999999946</v>
      </c>
      <c r="G19" s="31">
        <v>-179.82999999999998</v>
      </c>
      <c r="H19" s="32">
        <f t="shared" si="1"/>
        <v>5.9297973719354462E-2</v>
      </c>
      <c r="I19" s="32">
        <f t="shared" si="2"/>
        <v>0.15655447443288389</v>
      </c>
      <c r="J19" s="33">
        <f t="shared" si="5"/>
        <v>474.77492688888447</v>
      </c>
      <c r="K19" s="33">
        <f t="shared" si="3"/>
        <v>4.092887300766245</v>
      </c>
      <c r="L19" s="30">
        <v>299</v>
      </c>
      <c r="M19" s="34">
        <f t="shared" si="6"/>
        <v>0.38795986622073581</v>
      </c>
      <c r="N19" s="30">
        <v>578</v>
      </c>
      <c r="O19" s="35">
        <f t="shared" ref="O19:P19" si="27">D19/7</f>
        <v>16.571428571428573</v>
      </c>
      <c r="P19" s="35">
        <f t="shared" si="27"/>
        <v>0.42857142857142855</v>
      </c>
      <c r="Q19" s="30">
        <f t="shared" si="8"/>
        <v>34</v>
      </c>
      <c r="R19" s="30"/>
      <c r="S19" s="36">
        <v>2.0678488820354599</v>
      </c>
      <c r="T19" s="29">
        <v>2952</v>
      </c>
      <c r="U19" s="37" t="s">
        <v>33</v>
      </c>
      <c r="V19" s="38" t="s">
        <v>33</v>
      </c>
      <c r="W19" s="29">
        <v>15</v>
      </c>
      <c r="X19" s="39">
        <f t="shared" si="9"/>
        <v>0.12931034482758622</v>
      </c>
      <c r="Y19" s="40">
        <f t="shared" si="10"/>
        <v>6.2010344827586206</v>
      </c>
      <c r="Z19" s="29">
        <v>14</v>
      </c>
      <c r="AA19" s="29" t="s">
        <v>35</v>
      </c>
      <c r="AB19" s="41">
        <f t="shared" si="11"/>
        <v>-0.69</v>
      </c>
      <c r="AC19" s="42">
        <v>7.9258796296296286E-2</v>
      </c>
      <c r="AD19" s="40">
        <f t="shared" si="12"/>
        <v>-12.687748111111109</v>
      </c>
      <c r="AE19" s="40">
        <v>-5.42</v>
      </c>
      <c r="AF19" s="40">
        <v>-10.83948125</v>
      </c>
      <c r="AG19" s="40">
        <v>-24.36000000000001</v>
      </c>
    </row>
    <row r="20" spans="1:33" ht="15.75" customHeight="1" x14ac:dyDescent="0.2">
      <c r="A20" s="29" t="s">
        <v>73</v>
      </c>
      <c r="B20" s="29"/>
      <c r="C20" s="16">
        <f t="shared" si="4"/>
        <v>25.98364485981304</v>
      </c>
      <c r="D20" s="30">
        <v>107</v>
      </c>
      <c r="E20" s="30">
        <v>0</v>
      </c>
      <c r="F20" s="33">
        <v>2780.2499999999955</v>
      </c>
      <c r="G20" s="31">
        <v>-166.41000000000005</v>
      </c>
      <c r="H20" s="32">
        <f t="shared" si="1"/>
        <v>5.9854329646614628E-2</v>
      </c>
      <c r="I20" s="32">
        <f t="shared" si="2"/>
        <v>0.16017791651430113</v>
      </c>
      <c r="J20" s="33">
        <f t="shared" si="5"/>
        <v>445.33465238888499</v>
      </c>
      <c r="K20" s="33">
        <f t="shared" si="3"/>
        <v>4.1620060970923829</v>
      </c>
      <c r="L20" s="30">
        <v>311</v>
      </c>
      <c r="M20" s="34">
        <f t="shared" si="6"/>
        <v>0.34405144694533762</v>
      </c>
      <c r="N20" s="30">
        <v>459</v>
      </c>
      <c r="O20" s="35">
        <f t="shared" ref="O20:P20" si="28">D20/7</f>
        <v>15.285714285714286</v>
      </c>
      <c r="P20" s="35">
        <f t="shared" si="28"/>
        <v>0</v>
      </c>
      <c r="Q20" s="30">
        <f t="shared" si="8"/>
        <v>30</v>
      </c>
      <c r="R20" s="30"/>
      <c r="S20" s="36">
        <v>2.1320901320901302</v>
      </c>
      <c r="T20" s="29">
        <v>2952</v>
      </c>
      <c r="U20" s="37" t="s">
        <v>33</v>
      </c>
      <c r="V20" s="38" t="s">
        <v>33</v>
      </c>
      <c r="W20" s="29">
        <v>17</v>
      </c>
      <c r="X20" s="39">
        <f t="shared" si="9"/>
        <v>0.15887850467289719</v>
      </c>
      <c r="Y20" s="40">
        <f t="shared" si="10"/>
        <v>6.6564000000000023</v>
      </c>
      <c r="Z20" s="29">
        <v>8</v>
      </c>
      <c r="AA20" s="29" t="s">
        <v>35</v>
      </c>
      <c r="AB20" s="41">
        <f t="shared" si="11"/>
        <v>-0.69</v>
      </c>
      <c r="AC20" s="42">
        <v>7.9258796296296286E-2</v>
      </c>
      <c r="AD20" s="40">
        <f t="shared" si="12"/>
        <v>-11.703353861111108</v>
      </c>
      <c r="AE20" s="40">
        <v>-5.42</v>
      </c>
      <c r="AF20" s="40">
        <v>-10.83948125</v>
      </c>
      <c r="AG20" s="40">
        <v>0</v>
      </c>
    </row>
    <row r="21" spans="1:33" ht="15.75" customHeight="1" x14ac:dyDescent="0.2">
      <c r="A21" s="29" t="s">
        <v>75</v>
      </c>
      <c r="B21" s="29"/>
      <c r="C21" s="16">
        <f t="shared" si="4"/>
        <v>23.707391304347826</v>
      </c>
      <c r="D21" s="30">
        <v>92</v>
      </c>
      <c r="E21" s="30">
        <v>0</v>
      </c>
      <c r="F21" s="33">
        <v>2181.08</v>
      </c>
      <c r="G21" s="31">
        <v>-209.04000000000002</v>
      </c>
      <c r="H21" s="32">
        <f t="shared" si="1"/>
        <v>9.584242668769602E-2</v>
      </c>
      <c r="I21" s="32">
        <f t="shared" si="2"/>
        <v>6.370377437884997E-2</v>
      </c>
      <c r="J21" s="33">
        <f t="shared" si="5"/>
        <v>138.9430282222221</v>
      </c>
      <c r="K21" s="33">
        <f t="shared" si="3"/>
        <v>1.5102503067632838</v>
      </c>
      <c r="L21" s="30">
        <v>149</v>
      </c>
      <c r="M21" s="34">
        <f t="shared" si="6"/>
        <v>0.6174496644295302</v>
      </c>
      <c r="N21" s="30">
        <v>383</v>
      </c>
      <c r="O21" s="35">
        <f t="shared" ref="O21:P21" si="29">D21/7</f>
        <v>13.142857142857142</v>
      </c>
      <c r="P21" s="35">
        <f t="shared" si="29"/>
        <v>0</v>
      </c>
      <c r="Q21" s="30">
        <f t="shared" si="8"/>
        <v>29</v>
      </c>
      <c r="R21" s="30"/>
      <c r="S21" s="36">
        <v>2.6712802768166002</v>
      </c>
      <c r="T21" s="29">
        <v>2952</v>
      </c>
      <c r="U21" s="37" t="s">
        <v>33</v>
      </c>
      <c r="V21" s="38" t="s">
        <v>33</v>
      </c>
      <c r="W21" s="29">
        <v>11</v>
      </c>
      <c r="X21" s="39">
        <f t="shared" si="9"/>
        <v>0.11956521739130435</v>
      </c>
      <c r="Y21" s="40">
        <f t="shared" si="10"/>
        <v>9.0886956521739144</v>
      </c>
      <c r="Z21" s="29">
        <v>12</v>
      </c>
      <c r="AA21" s="29" t="s">
        <v>35</v>
      </c>
      <c r="AB21" s="41">
        <f t="shared" si="11"/>
        <v>-0.69</v>
      </c>
      <c r="AC21" s="42">
        <v>7.9258796296296286E-2</v>
      </c>
      <c r="AD21" s="40">
        <f t="shared" si="12"/>
        <v>-10.062696777777775</v>
      </c>
      <c r="AE21" s="40">
        <v>-5.42</v>
      </c>
      <c r="AF21" s="40">
        <v>-10.83948125</v>
      </c>
      <c r="AG21" s="40">
        <v>0</v>
      </c>
    </row>
    <row r="22" spans="1:33" ht="15.75" customHeight="1" x14ac:dyDescent="0.2">
      <c r="A22" s="29" t="s">
        <v>77</v>
      </c>
      <c r="B22" s="29"/>
      <c r="C22" s="16">
        <f t="shared" si="4"/>
        <v>24.596949152542376</v>
      </c>
      <c r="D22" s="30">
        <v>59</v>
      </c>
      <c r="E22" s="30">
        <v>0</v>
      </c>
      <c r="F22" s="31">
        <v>1451.2200000000003</v>
      </c>
      <c r="G22" s="31">
        <v>-165.52999999999997</v>
      </c>
      <c r="H22" s="32">
        <f t="shared" si="1"/>
        <v>0.11406265073524341</v>
      </c>
      <c r="I22" s="32">
        <f t="shared" si="2"/>
        <v>7.0454069717586443E-2</v>
      </c>
      <c r="J22" s="33">
        <f t="shared" si="5"/>
        <v>102.24435505555581</v>
      </c>
      <c r="K22" s="33">
        <f t="shared" si="3"/>
        <v>1.7329551704331494</v>
      </c>
      <c r="L22" s="30">
        <v>265</v>
      </c>
      <c r="M22" s="34">
        <f t="shared" si="6"/>
        <v>0.22264150943396227</v>
      </c>
      <c r="N22" s="30">
        <v>327</v>
      </c>
      <c r="O22" s="35">
        <f t="shared" ref="O22:P22" si="30">D22/7</f>
        <v>8.4285714285714288</v>
      </c>
      <c r="P22" s="35">
        <f t="shared" si="30"/>
        <v>0</v>
      </c>
      <c r="Q22" s="30">
        <f t="shared" si="8"/>
        <v>38</v>
      </c>
      <c r="R22" s="30"/>
      <c r="S22" s="36">
        <v>2.7350253807106499</v>
      </c>
      <c r="T22" s="29">
        <v>3588</v>
      </c>
      <c r="U22" s="37">
        <v>636</v>
      </c>
      <c r="V22" s="38" t="s">
        <v>236</v>
      </c>
      <c r="W22" s="29">
        <v>7</v>
      </c>
      <c r="X22" s="39">
        <f t="shared" si="9"/>
        <v>0.11864406779661017</v>
      </c>
      <c r="Y22" s="40">
        <f t="shared" si="10"/>
        <v>9.1961111111111098</v>
      </c>
      <c r="Z22" s="29">
        <v>11</v>
      </c>
      <c r="AA22" s="29" t="s">
        <v>35</v>
      </c>
      <c r="AB22" s="41">
        <f t="shared" si="11"/>
        <v>-0.69</v>
      </c>
      <c r="AC22" s="42">
        <v>7.9258796296296286E-2</v>
      </c>
      <c r="AD22" s="40">
        <f t="shared" si="12"/>
        <v>-6.4532511944444426</v>
      </c>
      <c r="AE22" s="40">
        <v>-5.42</v>
      </c>
      <c r="AF22" s="40">
        <v>-10.83948125</v>
      </c>
      <c r="AG22" s="40">
        <v>0</v>
      </c>
    </row>
    <row r="23" spans="1:33" ht="15.75" customHeight="1" x14ac:dyDescent="0.2">
      <c r="A23" s="29" t="s">
        <v>78</v>
      </c>
      <c r="B23" s="29"/>
      <c r="C23" s="16">
        <f t="shared" si="4"/>
        <v>27.64170731707318</v>
      </c>
      <c r="D23" s="30">
        <v>41</v>
      </c>
      <c r="E23" s="30">
        <v>3</v>
      </c>
      <c r="F23" s="33">
        <v>1133.3100000000004</v>
      </c>
      <c r="G23" s="31">
        <v>-141.34</v>
      </c>
      <c r="H23" s="32">
        <f t="shared" si="1"/>
        <v>0.12471433235390136</v>
      </c>
      <c r="I23" s="32">
        <f t="shared" si="2"/>
        <v>0.13310595164214187</v>
      </c>
      <c r="J23" s="33">
        <f t="shared" si="5"/>
        <v>150.85030605555585</v>
      </c>
      <c r="K23" s="33">
        <f t="shared" si="3"/>
        <v>3.6792757574525816</v>
      </c>
      <c r="L23" s="30">
        <v>202</v>
      </c>
      <c r="M23" s="34">
        <f t="shared" si="6"/>
        <v>0.20297029702970298</v>
      </c>
      <c r="N23" s="30">
        <v>281</v>
      </c>
      <c r="O23" s="35">
        <f t="shared" ref="O23:P23" si="31">D23/7</f>
        <v>5.8571428571428568</v>
      </c>
      <c r="P23" s="35">
        <f t="shared" si="31"/>
        <v>0.42857142857142855</v>
      </c>
      <c r="Q23" s="30">
        <f t="shared" si="8"/>
        <v>44</v>
      </c>
      <c r="R23" s="30"/>
      <c r="S23" s="36">
        <v>2.1423401688781598</v>
      </c>
      <c r="T23" s="29">
        <v>4716</v>
      </c>
      <c r="U23" s="37" t="s">
        <v>33</v>
      </c>
      <c r="V23" s="38" t="s">
        <v>237</v>
      </c>
      <c r="W23" s="29">
        <v>6</v>
      </c>
      <c r="X23" s="39">
        <f t="shared" si="9"/>
        <v>0.14634146341463414</v>
      </c>
      <c r="Y23" s="40">
        <f t="shared" si="10"/>
        <v>15.704444444444444</v>
      </c>
      <c r="Z23" s="29">
        <v>3</v>
      </c>
      <c r="AA23" s="29" t="s">
        <v>35</v>
      </c>
      <c r="AB23" s="41">
        <f t="shared" si="11"/>
        <v>-0.69</v>
      </c>
      <c r="AC23" s="42">
        <v>7.9258796296296286E-2</v>
      </c>
      <c r="AD23" s="40">
        <f t="shared" si="12"/>
        <v>-4.484462694444443</v>
      </c>
      <c r="AE23" s="40">
        <v>-5.42</v>
      </c>
      <c r="AF23" s="40">
        <v>-10.83948125</v>
      </c>
      <c r="AG23" s="40">
        <v>0</v>
      </c>
    </row>
    <row r="24" spans="1:33" ht="15.75" customHeight="1" x14ac:dyDescent="0.2">
      <c r="A24" s="29" t="s">
        <v>80</v>
      </c>
      <c r="B24" s="29"/>
      <c r="C24" s="16">
        <f t="shared" si="4"/>
        <v>25.950000000000017</v>
      </c>
      <c r="D24" s="30">
        <v>36</v>
      </c>
      <c r="E24" s="30">
        <v>0</v>
      </c>
      <c r="F24" s="33">
        <v>934.20000000000061</v>
      </c>
      <c r="G24" s="33">
        <v>-148.06</v>
      </c>
      <c r="H24" s="32">
        <f t="shared" si="1"/>
        <v>0.15848854634981793</v>
      </c>
      <c r="I24" s="32">
        <f t="shared" si="2"/>
        <v>6.0726929993577788E-2</v>
      </c>
      <c r="J24" s="33">
        <f t="shared" si="5"/>
        <v>56.731098000000408</v>
      </c>
      <c r="K24" s="33">
        <f t="shared" si="3"/>
        <v>1.5758638333333446</v>
      </c>
      <c r="L24" s="30">
        <v>177</v>
      </c>
      <c r="M24" s="34">
        <f t="shared" si="6"/>
        <v>0.20338983050847459</v>
      </c>
      <c r="N24" s="30">
        <v>250</v>
      </c>
      <c r="O24" s="35">
        <f t="shared" ref="O24:P24" si="32">D24/7</f>
        <v>5.1428571428571432</v>
      </c>
      <c r="P24" s="35">
        <f t="shared" si="32"/>
        <v>0</v>
      </c>
      <c r="Q24" s="30">
        <f t="shared" si="8"/>
        <v>48</v>
      </c>
      <c r="R24" s="30"/>
      <c r="S24" s="36">
        <v>2.3460674157303298</v>
      </c>
      <c r="T24" s="29">
        <v>4716</v>
      </c>
      <c r="U24" s="37" t="s">
        <v>33</v>
      </c>
      <c r="V24" s="38" t="s">
        <v>237</v>
      </c>
      <c r="W24" s="29">
        <v>9</v>
      </c>
      <c r="X24" s="39">
        <f t="shared" si="9"/>
        <v>0.25</v>
      </c>
      <c r="Y24" s="40">
        <f t="shared" si="10"/>
        <v>9.2537500000000001</v>
      </c>
      <c r="Z24" s="29">
        <v>7</v>
      </c>
      <c r="AA24" s="29" t="s">
        <v>35</v>
      </c>
      <c r="AB24" s="41">
        <f t="shared" si="11"/>
        <v>-0.69</v>
      </c>
      <c r="AC24" s="42">
        <v>7.9258796296296286E-2</v>
      </c>
      <c r="AD24" s="40">
        <f t="shared" si="12"/>
        <v>-3.9375769999999992</v>
      </c>
      <c r="AE24" s="40">
        <v>-5.42</v>
      </c>
      <c r="AF24" s="40">
        <v>-10.83948125</v>
      </c>
      <c r="AG24" s="40">
        <v>0</v>
      </c>
    </row>
    <row r="25" spans="1:33" ht="15.75" customHeight="1" x14ac:dyDescent="0.2">
      <c r="A25" s="15" t="s">
        <v>82</v>
      </c>
      <c r="B25" s="15"/>
      <c r="C25" s="16">
        <f t="shared" si="4"/>
        <v>25.947910447761195</v>
      </c>
      <c r="D25" s="17">
        <v>67</v>
      </c>
      <c r="E25" s="17">
        <v>0</v>
      </c>
      <c r="F25" s="18">
        <v>1738.51</v>
      </c>
      <c r="G25" s="18">
        <v>-99.679999999999993</v>
      </c>
      <c r="H25" s="32">
        <f t="shared" si="1"/>
        <v>5.7336454780242845E-2</v>
      </c>
      <c r="I25" s="32">
        <f t="shared" si="2"/>
        <v>0.16180823331153948</v>
      </c>
      <c r="J25" s="33">
        <f t="shared" si="5"/>
        <v>281.3052316944445</v>
      </c>
      <c r="K25" s="33">
        <f t="shared" si="3"/>
        <v>4.1985855476782765</v>
      </c>
      <c r="L25" s="17">
        <v>207</v>
      </c>
      <c r="M25" s="34">
        <f t="shared" si="6"/>
        <v>0.32367149758454106</v>
      </c>
      <c r="N25" s="17">
        <v>189</v>
      </c>
      <c r="O25" s="35">
        <f t="shared" ref="O25:P25" si="33">D25/7</f>
        <v>9.5714285714285712</v>
      </c>
      <c r="P25" s="35">
        <f t="shared" si="33"/>
        <v>0</v>
      </c>
      <c r="Q25" s="30">
        <f t="shared" si="8"/>
        <v>19</v>
      </c>
      <c r="R25" s="30"/>
      <c r="S25" s="22">
        <v>2.7164358819987959</v>
      </c>
      <c r="T25" s="29">
        <v>4716</v>
      </c>
      <c r="U25" s="37" t="s">
        <v>33</v>
      </c>
      <c r="V25" s="38" t="s">
        <v>238</v>
      </c>
      <c r="W25" s="15">
        <v>8</v>
      </c>
      <c r="X25" s="39">
        <f t="shared" si="9"/>
        <v>0.11940298507462686</v>
      </c>
      <c r="Y25" s="40">
        <f t="shared" si="10"/>
        <v>9.0618181818181807</v>
      </c>
      <c r="Z25" s="15">
        <v>3</v>
      </c>
      <c r="AA25" s="29" t="s">
        <v>35</v>
      </c>
      <c r="AB25" s="41">
        <f t="shared" si="11"/>
        <v>-0.69</v>
      </c>
      <c r="AC25" s="42">
        <v>7.9258796296296286E-2</v>
      </c>
      <c r="AD25" s="40">
        <f t="shared" si="12"/>
        <v>-7.3282683055555538</v>
      </c>
      <c r="AE25" s="26">
        <v>-5.42</v>
      </c>
      <c r="AF25" s="26">
        <v>-10.84</v>
      </c>
      <c r="AG25" s="26">
        <v>0</v>
      </c>
    </row>
    <row r="26" spans="1:33" ht="15.75" customHeight="1" x14ac:dyDescent="0.2">
      <c r="A26" s="15" t="s">
        <v>84</v>
      </c>
      <c r="B26" s="15" t="s">
        <v>239</v>
      </c>
      <c r="C26" s="16">
        <f t="shared" si="4"/>
        <v>25.112903225806452</v>
      </c>
      <c r="D26" s="17">
        <v>31</v>
      </c>
      <c r="E26" s="17">
        <v>1</v>
      </c>
      <c r="F26" s="18">
        <v>778.5</v>
      </c>
      <c r="G26" s="18">
        <v>-46.259999999999991</v>
      </c>
      <c r="H26" s="32">
        <f t="shared" si="1"/>
        <v>5.9421965317919066E-2</v>
      </c>
      <c r="I26" s="32">
        <f t="shared" si="2"/>
        <v>0.12841411682009568</v>
      </c>
      <c r="J26" s="33">
        <f t="shared" si="5"/>
        <v>99.970389944444491</v>
      </c>
      <c r="K26" s="33">
        <f t="shared" si="3"/>
        <v>3.2248512885304677</v>
      </c>
      <c r="L26" s="17">
        <v>145</v>
      </c>
      <c r="M26" s="34">
        <f t="shared" si="6"/>
        <v>0.21379310344827587</v>
      </c>
      <c r="N26" s="17">
        <v>156</v>
      </c>
      <c r="O26" s="35">
        <f t="shared" ref="O26:P26" si="34">D26/7</f>
        <v>4.4285714285714288</v>
      </c>
      <c r="P26" s="35">
        <f t="shared" si="34"/>
        <v>0.14285714285714285</v>
      </c>
      <c r="Q26" s="30">
        <f t="shared" si="8"/>
        <v>34</v>
      </c>
      <c r="R26" s="30"/>
      <c r="S26" s="22">
        <v>3.0128301886792448</v>
      </c>
      <c r="T26" s="29">
        <v>1764</v>
      </c>
      <c r="U26" s="37">
        <v>636</v>
      </c>
      <c r="V26" s="38" t="s">
        <v>240</v>
      </c>
      <c r="W26" s="15">
        <v>1</v>
      </c>
      <c r="X26" s="39">
        <f t="shared" si="9"/>
        <v>3.2258064516129031E-2</v>
      </c>
      <c r="Y26" s="40">
        <f t="shared" si="10"/>
        <v>15.419999999999996</v>
      </c>
      <c r="Z26" s="15">
        <v>2</v>
      </c>
      <c r="AA26" s="29" t="s">
        <v>35</v>
      </c>
      <c r="AB26" s="41">
        <f t="shared" si="11"/>
        <v>-0.69</v>
      </c>
      <c r="AC26" s="15">
        <v>7.9258796296296286E-2</v>
      </c>
      <c r="AD26" s="40">
        <f t="shared" si="12"/>
        <v>-3.390691305555555</v>
      </c>
      <c r="AE26" s="26">
        <v>-5.68</v>
      </c>
      <c r="AF26" s="26">
        <v>-10.83948125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25.397872340425533</v>
      </c>
      <c r="D27" s="17">
        <v>47</v>
      </c>
      <c r="E27" s="17">
        <v>1</v>
      </c>
      <c r="F27" s="18">
        <v>1193.7</v>
      </c>
      <c r="G27" s="18">
        <v>-40.130000000000003</v>
      </c>
      <c r="H27" s="32">
        <f t="shared" si="1"/>
        <v>3.3618162017257265E-2</v>
      </c>
      <c r="I27" s="32">
        <f t="shared" si="2"/>
        <v>0.15184607164465291</v>
      </c>
      <c r="J27" s="33">
        <f t="shared" si="5"/>
        <v>181.25865572222219</v>
      </c>
      <c r="K27" s="33">
        <f t="shared" si="3"/>
        <v>3.856567143026004</v>
      </c>
      <c r="L27" s="17">
        <v>157</v>
      </c>
      <c r="M27" s="34">
        <f t="shared" si="6"/>
        <v>0.29936305732484075</v>
      </c>
      <c r="N27" s="17">
        <v>117</v>
      </c>
      <c r="O27" s="35">
        <f t="shared" ref="O27:P27" si="35">D27/7</f>
        <v>6.7142857142857144</v>
      </c>
      <c r="P27" s="35">
        <f t="shared" si="35"/>
        <v>0.14285714285714285</v>
      </c>
      <c r="Q27" s="30">
        <f t="shared" si="8"/>
        <v>17</v>
      </c>
      <c r="R27" s="30"/>
      <c r="S27" s="22">
        <v>2.2931354359925789</v>
      </c>
      <c r="T27" s="29">
        <v>636</v>
      </c>
      <c r="U27" s="37">
        <v>636</v>
      </c>
      <c r="V27" s="38" t="s">
        <v>241</v>
      </c>
      <c r="W27" s="15">
        <v>3</v>
      </c>
      <c r="X27" s="39">
        <f t="shared" si="9"/>
        <v>6.3829787234042548E-2</v>
      </c>
      <c r="Y27" s="40">
        <f t="shared" si="10"/>
        <v>13.376666666666667</v>
      </c>
      <c r="Z27" s="15">
        <v>0</v>
      </c>
      <c r="AA27" s="29" t="s">
        <v>35</v>
      </c>
      <c r="AB27" s="41">
        <f t="shared" si="11"/>
        <v>-0.69</v>
      </c>
      <c r="AC27" s="42">
        <v>7.9258796296296286E-2</v>
      </c>
      <c r="AD27" s="40">
        <f t="shared" si="12"/>
        <v>-5.1407255277777768</v>
      </c>
      <c r="AE27" s="26">
        <v>-5.68</v>
      </c>
      <c r="AF27" s="26">
        <v>-10.83948125</v>
      </c>
      <c r="AG27" s="26">
        <v>-11.7</v>
      </c>
    </row>
    <row r="28" spans="1:33" ht="15.75" customHeight="1" x14ac:dyDescent="0.2">
      <c r="A28" s="15" t="s">
        <v>87</v>
      </c>
      <c r="B28" s="15" t="s">
        <v>242</v>
      </c>
      <c r="C28" s="16">
        <f t="shared" si="4"/>
        <v>25.95</v>
      </c>
      <c r="D28" s="17">
        <v>24</v>
      </c>
      <c r="E28" s="17">
        <v>0</v>
      </c>
      <c r="F28" s="18">
        <v>622.79999999999995</v>
      </c>
      <c r="G28" s="18">
        <v>-14</v>
      </c>
      <c r="H28" s="32">
        <f t="shared" si="1"/>
        <v>2.2479126525369302E-2</v>
      </c>
      <c r="I28" s="32">
        <f t="shared" si="2"/>
        <v>0.11352634413401844</v>
      </c>
      <c r="J28" s="33">
        <f t="shared" si="5"/>
        <v>70.704207126666674</v>
      </c>
      <c r="K28" s="33">
        <f t="shared" si="3"/>
        <v>2.9460086302777779</v>
      </c>
      <c r="L28" s="17">
        <v>141</v>
      </c>
      <c r="M28" s="34">
        <f t="shared" si="6"/>
        <v>0.1702127659574468</v>
      </c>
      <c r="N28" s="17">
        <v>92</v>
      </c>
      <c r="O28" s="35">
        <f t="shared" ref="O28:P28" si="36">D28/7</f>
        <v>3.4285714285714284</v>
      </c>
      <c r="P28" s="35">
        <f t="shared" si="36"/>
        <v>0</v>
      </c>
      <c r="Q28" s="30">
        <f t="shared" si="8"/>
        <v>26</v>
      </c>
      <c r="R28" s="30"/>
      <c r="S28" s="22">
        <v>2.5130742049469958</v>
      </c>
      <c r="T28" s="29" t="s">
        <v>33</v>
      </c>
      <c r="U28" s="23">
        <v>636</v>
      </c>
      <c r="V28" s="1" t="s">
        <v>243</v>
      </c>
      <c r="W28" s="15">
        <v>0</v>
      </c>
      <c r="X28" s="39">
        <f t="shared" si="9"/>
        <v>0</v>
      </c>
      <c r="Y28" s="40">
        <f t="shared" si="10"/>
        <v>4.666666666666667</v>
      </c>
      <c r="Z28" s="15">
        <v>3</v>
      </c>
      <c r="AA28" s="29" t="s">
        <v>35</v>
      </c>
      <c r="AB28" s="41">
        <f t="shared" si="11"/>
        <v>-0.69</v>
      </c>
      <c r="AC28" s="42">
        <v>7.9258796296296286E-2</v>
      </c>
      <c r="AD28" s="40">
        <f t="shared" si="12"/>
        <v>-2.6250513333333325</v>
      </c>
      <c r="AE28" s="26">
        <v>-5.68</v>
      </c>
      <c r="AF28" s="26">
        <v>-12.7387808975</v>
      </c>
      <c r="AG28" s="26">
        <v>0</v>
      </c>
    </row>
    <row r="29" spans="1:33" ht="15.75" customHeight="1" x14ac:dyDescent="0.2">
      <c r="A29" s="15" t="s">
        <v>90</v>
      </c>
      <c r="B29" s="15" t="s">
        <v>244</v>
      </c>
      <c r="C29" s="16">
        <f t="shared" si="4"/>
        <v>25.950000000000003</v>
      </c>
      <c r="D29" s="17">
        <v>42</v>
      </c>
      <c r="E29" s="17">
        <v>1</v>
      </c>
      <c r="F29" s="18">
        <v>1089.9000000000001</v>
      </c>
      <c r="G29" s="18">
        <v>0</v>
      </c>
      <c r="H29" s="32">
        <f t="shared" si="1"/>
        <v>0</v>
      </c>
      <c r="I29" s="32">
        <f t="shared" si="2"/>
        <v>0.13600547065938778</v>
      </c>
      <c r="J29" s="33">
        <f t="shared" si="5"/>
        <v>148.23236247166676</v>
      </c>
      <c r="K29" s="33">
        <f t="shared" si="3"/>
        <v>3.5293419636111132</v>
      </c>
      <c r="L29" s="17">
        <v>191</v>
      </c>
      <c r="M29" s="34">
        <f t="shared" si="6"/>
        <v>0.21989528795811519</v>
      </c>
      <c r="N29" s="17">
        <v>47</v>
      </c>
      <c r="O29" s="35">
        <f t="shared" ref="O29:P29" si="37">D29/7</f>
        <v>6</v>
      </c>
      <c r="P29" s="35">
        <f t="shared" si="37"/>
        <v>0.14285714285714285</v>
      </c>
      <c r="Q29" s="30">
        <f t="shared" si="8"/>
        <v>7</v>
      </c>
      <c r="R29" s="30"/>
      <c r="S29" s="22">
        <v>3.014388489208633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7.9258796296296286E-2</v>
      </c>
      <c r="AD29" s="40">
        <f t="shared" si="12"/>
        <v>-4.5938398333333321</v>
      </c>
      <c r="AE29" s="26">
        <v>-5.68</v>
      </c>
      <c r="AF29" s="26">
        <v>-12.7387808975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26.874444444444446</v>
      </c>
      <c r="D30" s="17">
        <v>18</v>
      </c>
      <c r="E30" s="17">
        <v>0</v>
      </c>
      <c r="F30" s="18">
        <v>483.74</v>
      </c>
      <c r="G30" s="18">
        <v>-64.19</v>
      </c>
      <c r="H30" s="32">
        <f t="shared" si="1"/>
        <v>0.13269524951420184</v>
      </c>
      <c r="I30" s="32">
        <f t="shared" si="2"/>
        <v>7.6581453538769148E-2</v>
      </c>
      <c r="J30" s="33">
        <f t="shared" si="5"/>
        <v>37.04551233484419</v>
      </c>
      <c r="K30" s="33">
        <f t="shared" si="3"/>
        <v>2.0580840186024552</v>
      </c>
      <c r="L30" s="17">
        <v>120</v>
      </c>
      <c r="M30" s="34">
        <f t="shared" si="6"/>
        <v>0.15</v>
      </c>
      <c r="N30" s="17">
        <v>30</v>
      </c>
      <c r="O30" s="35">
        <f t="shared" ref="O30:P30" si="38">D30/7</f>
        <v>2.5714285714285716</v>
      </c>
      <c r="P30" s="35">
        <f t="shared" si="38"/>
        <v>0</v>
      </c>
      <c r="Q30" s="30">
        <f t="shared" si="8"/>
        <v>11</v>
      </c>
      <c r="R30" s="30"/>
      <c r="S30" s="22">
        <v>3.3695420660276891</v>
      </c>
      <c r="T30" s="29">
        <v>636</v>
      </c>
      <c r="U30" s="37">
        <v>636</v>
      </c>
      <c r="V30" s="38" t="s">
        <v>245</v>
      </c>
      <c r="W30" s="15">
        <v>6</v>
      </c>
      <c r="X30" s="39">
        <f t="shared" si="9"/>
        <v>0.33333333333333331</v>
      </c>
      <c r="Y30" s="40">
        <f t="shared" si="10"/>
        <v>10.698333333333332</v>
      </c>
      <c r="Z30" s="15">
        <v>0</v>
      </c>
      <c r="AA30" s="29" t="s">
        <v>35</v>
      </c>
      <c r="AB30" s="41">
        <f t="shared" si="11"/>
        <v>-0.69</v>
      </c>
      <c r="AC30" s="42">
        <v>7.9258796296296286E-2</v>
      </c>
      <c r="AD30" s="40">
        <f t="shared" si="12"/>
        <v>-1.9687884999999996</v>
      </c>
      <c r="AE30" s="26">
        <v>-5.68</v>
      </c>
      <c r="AF30" s="26">
        <v>-11.3574832869531</v>
      </c>
      <c r="AG30" s="26">
        <v>-1.3</v>
      </c>
    </row>
    <row r="31" spans="1:33" ht="15.75" customHeight="1" x14ac:dyDescent="0.2">
      <c r="A31" s="15" t="s">
        <v>92</v>
      </c>
      <c r="B31" s="49" t="s">
        <v>246</v>
      </c>
      <c r="C31" s="16">
        <f t="shared" si="4"/>
        <v>27.007826086956523</v>
      </c>
      <c r="D31" s="17">
        <v>23</v>
      </c>
      <c r="E31" s="17">
        <v>0</v>
      </c>
      <c r="F31" s="18">
        <v>621.18000000000006</v>
      </c>
      <c r="G31" s="44">
        <v>-41.26</v>
      </c>
      <c r="H31" s="32">
        <f t="shared" si="1"/>
        <v>6.6421971087285481E-2</v>
      </c>
      <c r="I31" s="32">
        <f t="shared" si="2"/>
        <v>0.14869314885481458</v>
      </c>
      <c r="J31" s="33">
        <f t="shared" si="5"/>
        <v>92.36521020563373</v>
      </c>
      <c r="K31" s="33">
        <f t="shared" si="3"/>
        <v>4.0158787045927706</v>
      </c>
      <c r="L31" s="17">
        <v>118</v>
      </c>
      <c r="M31" s="34">
        <f t="shared" si="6"/>
        <v>0.19491525423728814</v>
      </c>
      <c r="N31" s="17">
        <v>13</v>
      </c>
      <c r="O31" s="35">
        <f t="shared" ref="O31:P32" si="39">D31/7</f>
        <v>3.2857142857142856</v>
      </c>
      <c r="P31" s="35">
        <f t="shared" si="39"/>
        <v>0</v>
      </c>
      <c r="Q31" s="30">
        <f t="shared" si="8"/>
        <v>3</v>
      </c>
      <c r="R31" s="30"/>
      <c r="S31" s="22">
        <v>2.6840633737185402</v>
      </c>
      <c r="T31" s="15">
        <v>2316</v>
      </c>
      <c r="U31" s="23">
        <v>636</v>
      </c>
      <c r="V31" s="1" t="s">
        <v>837</v>
      </c>
      <c r="W31" s="15">
        <v>1</v>
      </c>
      <c r="X31" s="39">
        <f t="shared" si="9"/>
        <v>4.3478260869565216E-2</v>
      </c>
      <c r="Y31" s="40">
        <f t="shared" si="10"/>
        <v>41.26</v>
      </c>
      <c r="Z31" s="15">
        <v>0</v>
      </c>
      <c r="AA31" s="15" t="s">
        <v>35</v>
      </c>
      <c r="AB31" s="41">
        <f t="shared" si="11"/>
        <v>-0.69</v>
      </c>
      <c r="AC31" s="28">
        <v>7.9258796296296286E-2</v>
      </c>
      <c r="AD31" s="40">
        <f t="shared" si="12"/>
        <v>-2.5156741944444438</v>
      </c>
      <c r="AE31" s="45">
        <v>-5.68</v>
      </c>
      <c r="AF31" s="45">
        <v>-11.357483286953126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26.99</v>
      </c>
      <c r="D32" s="57">
        <v>24</v>
      </c>
      <c r="E32" s="57">
        <v>0</v>
      </c>
      <c r="F32" s="58">
        <v>647.76</v>
      </c>
      <c r="G32" s="58">
        <v>-26.77</v>
      </c>
      <c r="H32" s="32">
        <f t="shared" si="1"/>
        <v>4.1327034704211438E-2</v>
      </c>
      <c r="I32" s="32">
        <f t="shared" si="2"/>
        <v>0.17128465755803429</v>
      </c>
      <c r="J32" s="33">
        <f t="shared" si="5"/>
        <v>110.9513497797923</v>
      </c>
      <c r="K32" s="33">
        <f t="shared" si="3"/>
        <v>4.6229729074913459</v>
      </c>
      <c r="L32" s="57">
        <v>131</v>
      </c>
      <c r="M32" s="34">
        <f t="shared" si="6"/>
        <v>0.18320610687022901</v>
      </c>
      <c r="N32" s="57">
        <v>85</v>
      </c>
      <c r="O32" s="35">
        <f t="shared" si="39"/>
        <v>3.4285714285714284</v>
      </c>
      <c r="P32" s="35">
        <f t="shared" si="39"/>
        <v>0</v>
      </c>
      <c r="Q32" s="30">
        <f t="shared" si="8"/>
        <v>24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2.1859252823631619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4.4616666666666669</v>
      </c>
      <c r="Z32" s="56">
        <v>6</v>
      </c>
      <c r="AA32" s="56" t="s">
        <v>35</v>
      </c>
      <c r="AB32" s="41">
        <f t="shared" si="11"/>
        <v>-0.69</v>
      </c>
      <c r="AC32" s="62">
        <v>7.9258796296296286E-2</v>
      </c>
      <c r="AD32" s="40">
        <f t="shared" si="12"/>
        <v>-2.6250513333333325</v>
      </c>
      <c r="AE32" s="63">
        <v>-5.68</v>
      </c>
      <c r="AF32" s="63">
        <v>-11.3574832869531</v>
      </c>
      <c r="AG32" s="63">
        <v>-1.35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4.5" customWidth="1"/>
    <col min="3" max="3" width="7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- 1 1/4 Inch Round Drawer Handles - 5 Pack of Kitchen Cabinet Hardware")</f>
        <v>Flat Black Kitchen Cabinet Knobs - 1 1/4 Inch Round Drawer Handles - 5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Info!B1:BJ5000""),2,FALSE),"""")"),"B07CDDWR82")</f>
        <v>B07CDDWR82</v>
      </c>
      <c r="B2" s="3" t="s">
        <v>247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6.6194047058823529</v>
      </c>
      <c r="D3" s="5">
        <f>SUM(D4:D99702)</f>
        <v>170</v>
      </c>
      <c r="E3" s="5"/>
      <c r="F3" s="6">
        <f t="shared" ref="F3:G3" si="0">SUM(F4:F99702)</f>
        <v>1820.3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0.28397151689955635</v>
      </c>
      <c r="J3" s="6">
        <f>SUM(J4:J99702)</f>
        <v>516.91335221226245</v>
      </c>
      <c r="K3" s="6">
        <f t="shared" ref="K3:K32" si="3">J3/D3</f>
        <v>3.0406667777191907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-8.0965477877381868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Info!B2:BZ3000""),37,FALSE)),"""")*-1"),-2.146494)</f>
        <v>-2.1464940000000001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248</v>
      </c>
      <c r="C4" s="16">
        <f t="shared" ref="C4:C32" si="4">IFERROR(F4/D4," - ")</f>
        <v>8.99</v>
      </c>
      <c r="D4" s="17">
        <v>19</v>
      </c>
      <c r="E4" s="17">
        <v>0</v>
      </c>
      <c r="F4" s="18">
        <v>170.81</v>
      </c>
      <c r="G4" s="18">
        <v>0</v>
      </c>
      <c r="H4" s="19">
        <f t="shared" si="1"/>
        <v>0</v>
      </c>
      <c r="I4" s="19">
        <f t="shared" si="2"/>
        <v>0.14209655836732174</v>
      </c>
      <c r="J4" s="18">
        <f t="shared" ref="J4:J32" si="5">F4*0.85+G4+AF4*D4+D4*AE4+AG4+AD4</f>
        <v>24.271513134722227</v>
      </c>
      <c r="K4" s="18">
        <f t="shared" si="3"/>
        <v>1.2774480597222224</v>
      </c>
      <c r="L4" s="17">
        <v>77</v>
      </c>
      <c r="M4" s="20">
        <f t="shared" ref="M4:M32" si="6">IFERROR(D4/L4,"-")</f>
        <v>0.24675324675324675</v>
      </c>
      <c r="N4" s="17">
        <v>25</v>
      </c>
      <c r="O4" s="21">
        <f t="shared" ref="O4:P4" si="7">D4/7</f>
        <v>2.7142857142857144</v>
      </c>
      <c r="P4" s="21">
        <f t="shared" si="7"/>
        <v>0</v>
      </c>
      <c r="Q4" s="17">
        <f t="shared" ref="Q4:Q32" si="8">ROUNDDOWN(N4/(O4+P4),0)</f>
        <v>9</v>
      </c>
      <c r="R4" s="17"/>
      <c r="S4" s="22">
        <v>2.5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3.5128217592592596E-2</v>
      </c>
      <c r="AD4" s="26">
        <f t="shared" ref="AD4:AD32" si="12">IFERROR(AB4*AC4*D4*2,0)</f>
        <v>-0.92106186527777778</v>
      </c>
      <c r="AE4" s="26">
        <v>-3.48</v>
      </c>
      <c r="AF4" s="26">
        <v>-2.8355749999999995</v>
      </c>
      <c r="AG4" s="26">
        <v>0</v>
      </c>
    </row>
    <row r="5" spans="1:33" ht="15.75" customHeight="1" x14ac:dyDescent="0.2">
      <c r="A5" s="29" t="s">
        <v>36</v>
      </c>
      <c r="B5" s="29"/>
      <c r="C5" s="16">
        <f t="shared" si="4"/>
        <v>10.365</v>
      </c>
      <c r="D5" s="30">
        <v>16</v>
      </c>
      <c r="E5" s="30">
        <v>5</v>
      </c>
      <c r="F5" s="31">
        <v>165.84</v>
      </c>
      <c r="G5" s="31">
        <v>0</v>
      </c>
      <c r="H5" s="32">
        <f t="shared" si="1"/>
        <v>0</v>
      </c>
      <c r="I5" s="32">
        <f t="shared" si="2"/>
        <v>0.23600018206829632</v>
      </c>
      <c r="J5" s="33">
        <f t="shared" si="5"/>
        <v>39.138270194206264</v>
      </c>
      <c r="K5" s="33">
        <f t="shared" si="3"/>
        <v>2.4461418871378915</v>
      </c>
      <c r="L5" s="30">
        <v>118</v>
      </c>
      <c r="M5" s="34">
        <f t="shared" si="6"/>
        <v>0.13559322033898305</v>
      </c>
      <c r="N5" s="30">
        <v>7</v>
      </c>
      <c r="O5" s="35">
        <f t="shared" ref="O5:P5" si="13">D5/7</f>
        <v>2.2857142857142856</v>
      </c>
      <c r="P5" s="35">
        <f t="shared" si="13"/>
        <v>0.7142857142857143</v>
      </c>
      <c r="Q5" s="30">
        <f t="shared" si="8"/>
        <v>2</v>
      </c>
      <c r="R5" s="30"/>
      <c r="S5" s="36">
        <v>7.5384615384615303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3.5168922363847048E-2</v>
      </c>
      <c r="AD5" s="40">
        <f t="shared" si="12"/>
        <v>-0.77652980579374276</v>
      </c>
      <c r="AE5" s="40">
        <v>-3.48</v>
      </c>
      <c r="AF5" s="40">
        <v>-2.8355749999999995</v>
      </c>
      <c r="AG5" s="40">
        <v>0</v>
      </c>
    </row>
    <row r="6" spans="1:33" ht="15.75" customHeight="1" x14ac:dyDescent="0.2">
      <c r="A6" s="29" t="s">
        <v>38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 t="s">
        <v>33</v>
      </c>
      <c r="U6" s="37" t="s">
        <v>33</v>
      </c>
      <c r="V6" s="38" t="s">
        <v>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-2.8355749999999995</v>
      </c>
      <c r="AG6" s="40">
        <v>0</v>
      </c>
    </row>
    <row r="7" spans="1:33" ht="15.75" customHeight="1" x14ac:dyDescent="0.2">
      <c r="A7" s="29" t="s">
        <v>40</v>
      </c>
      <c r="B7" s="29"/>
      <c r="C7" s="16">
        <f t="shared" si="4"/>
        <v>10.989999999999997</v>
      </c>
      <c r="D7" s="30">
        <v>11</v>
      </c>
      <c r="E7" s="30">
        <v>0</v>
      </c>
      <c r="F7" s="31">
        <v>120.88999999999997</v>
      </c>
      <c r="G7" s="31">
        <v>0</v>
      </c>
      <c r="H7" s="32">
        <f t="shared" si="1"/>
        <v>0</v>
      </c>
      <c r="I7" s="32">
        <f t="shared" si="2"/>
        <v>0.27092339032959251</v>
      </c>
      <c r="J7" s="33">
        <f t="shared" si="5"/>
        <v>32.751928656944429</v>
      </c>
      <c r="K7" s="33">
        <f t="shared" si="3"/>
        <v>2.9774480597222208</v>
      </c>
      <c r="L7" s="30">
        <v>141</v>
      </c>
      <c r="M7" s="34">
        <f t="shared" si="6"/>
        <v>7.8014184397163122E-2</v>
      </c>
      <c r="N7" s="30">
        <v>55</v>
      </c>
      <c r="O7" s="35">
        <f t="shared" ref="O7:P7" si="15">D7/7</f>
        <v>1.5714285714285714</v>
      </c>
      <c r="P7" s="35">
        <f t="shared" si="15"/>
        <v>0</v>
      </c>
      <c r="Q7" s="30">
        <f t="shared" si="8"/>
        <v>35</v>
      </c>
      <c r="R7" s="30"/>
      <c r="S7" s="36">
        <v>1.96875</v>
      </c>
      <c r="T7" s="29" t="s">
        <v>33</v>
      </c>
      <c r="U7" s="37" t="s">
        <v>33</v>
      </c>
      <c r="V7" s="38" t="s">
        <v>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3.5128217592592596E-2</v>
      </c>
      <c r="AD7" s="40">
        <f t="shared" si="12"/>
        <v>-0.53324634305555552</v>
      </c>
      <c r="AE7" s="40">
        <v>-3.48</v>
      </c>
      <c r="AF7" s="40">
        <v>-2.8355749999999995</v>
      </c>
      <c r="AG7" s="40">
        <v>0</v>
      </c>
    </row>
    <row r="8" spans="1:33" ht="15.75" customHeight="1" x14ac:dyDescent="0.2">
      <c r="A8" s="29" t="s">
        <v>43</v>
      </c>
      <c r="B8" s="29"/>
      <c r="C8" s="16">
        <f t="shared" si="4"/>
        <v>10.990000000000002</v>
      </c>
      <c r="D8" s="30">
        <v>21</v>
      </c>
      <c r="E8" s="30">
        <v>0</v>
      </c>
      <c r="F8" s="31">
        <v>230.79000000000005</v>
      </c>
      <c r="G8" s="31">
        <v>0</v>
      </c>
      <c r="H8" s="32">
        <f t="shared" si="1"/>
        <v>0</v>
      </c>
      <c r="I8" s="32">
        <f t="shared" si="2"/>
        <v>0.27052075156708139</v>
      </c>
      <c r="J8" s="33">
        <f t="shared" si="5"/>
        <v>62.433484254166721</v>
      </c>
      <c r="K8" s="33">
        <f t="shared" si="3"/>
        <v>2.9730230597222249</v>
      </c>
      <c r="L8" s="30">
        <v>127</v>
      </c>
      <c r="M8" s="34">
        <f t="shared" si="6"/>
        <v>0.16535433070866143</v>
      </c>
      <c r="N8" s="30">
        <v>29</v>
      </c>
      <c r="O8" s="35">
        <f t="shared" ref="O8:P8" si="16">D8/7</f>
        <v>3</v>
      </c>
      <c r="P8" s="35">
        <f t="shared" si="16"/>
        <v>0</v>
      </c>
      <c r="Q8" s="30">
        <f t="shared" si="8"/>
        <v>9</v>
      </c>
      <c r="R8" s="30"/>
      <c r="S8" s="36">
        <v>3.8554216867469799</v>
      </c>
      <c r="T8" s="29" t="s">
        <v>33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3.5128217592592596E-2</v>
      </c>
      <c r="AD8" s="40">
        <f t="shared" si="12"/>
        <v>-1.0180157458333332</v>
      </c>
      <c r="AE8" s="40">
        <v>-3.48</v>
      </c>
      <c r="AF8" s="40">
        <v>-2.84</v>
      </c>
      <c r="AG8" s="40">
        <v>0</v>
      </c>
    </row>
    <row r="9" spans="1:33" ht="15.75" customHeight="1" x14ac:dyDescent="0.2">
      <c r="A9" s="29" t="s">
        <v>46</v>
      </c>
      <c r="B9" s="29"/>
      <c r="C9" s="16">
        <f t="shared" si="4"/>
        <v>10.99</v>
      </c>
      <c r="D9" s="30">
        <v>20</v>
      </c>
      <c r="E9" s="30">
        <v>0</v>
      </c>
      <c r="F9" s="31">
        <v>219.8</v>
      </c>
      <c r="G9" s="31">
        <v>0</v>
      </c>
      <c r="H9" s="32">
        <f t="shared" si="1"/>
        <v>0</v>
      </c>
      <c r="I9" s="32">
        <f t="shared" si="2"/>
        <v>0.31641929569811034</v>
      </c>
      <c r="J9" s="33">
        <f t="shared" si="5"/>
        <v>69.548961194444658</v>
      </c>
      <c r="K9" s="33">
        <f t="shared" si="3"/>
        <v>3.4774480597222328</v>
      </c>
      <c r="L9" s="30">
        <v>80</v>
      </c>
      <c r="M9" s="34">
        <f t="shared" si="6"/>
        <v>0.25</v>
      </c>
      <c r="N9" s="30">
        <v>12</v>
      </c>
      <c r="O9" s="35">
        <f t="shared" ref="O9:P9" si="17">D9/7</f>
        <v>2.8571428571428572</v>
      </c>
      <c r="P9" s="35">
        <f t="shared" si="17"/>
        <v>0</v>
      </c>
      <c r="Q9" s="30">
        <f t="shared" si="8"/>
        <v>4</v>
      </c>
      <c r="R9" s="30"/>
      <c r="S9" s="36">
        <v>9.3023255813953494</v>
      </c>
      <c r="T9" s="29" t="s">
        <v>33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3.5128217592592596E-2</v>
      </c>
      <c r="AD9" s="40">
        <f t="shared" si="12"/>
        <v>-0.96953880555555549</v>
      </c>
      <c r="AE9" s="40">
        <v>-3.48</v>
      </c>
      <c r="AF9" s="40">
        <v>-2.3355749999999902</v>
      </c>
      <c r="AG9" s="40">
        <v>0</v>
      </c>
    </row>
    <row r="10" spans="1:33" ht="15.75" customHeight="1" x14ac:dyDescent="0.2">
      <c r="A10" s="29" t="s">
        <v>49</v>
      </c>
      <c r="B10" s="29"/>
      <c r="C10" s="16">
        <f t="shared" si="4"/>
        <v>10.989999999999998</v>
      </c>
      <c r="D10" s="30">
        <v>10</v>
      </c>
      <c r="E10" s="30">
        <v>0</v>
      </c>
      <c r="F10" s="31">
        <v>109.89999999999998</v>
      </c>
      <c r="G10" s="31">
        <v>0</v>
      </c>
      <c r="H10" s="32">
        <f t="shared" si="1"/>
        <v>0</v>
      </c>
      <c r="I10" s="32">
        <f t="shared" si="2"/>
        <v>0.31641929569811017</v>
      </c>
      <c r="J10" s="33">
        <f t="shared" si="5"/>
        <v>34.774480597222301</v>
      </c>
      <c r="K10" s="33">
        <f t="shared" si="3"/>
        <v>3.4774480597222301</v>
      </c>
      <c r="L10" s="30">
        <v>42</v>
      </c>
      <c r="M10" s="34">
        <f t="shared" si="6"/>
        <v>0.23809523809523808</v>
      </c>
      <c r="N10" s="30">
        <v>10</v>
      </c>
      <c r="O10" s="35">
        <f t="shared" ref="O10:P10" si="18">D10/7</f>
        <v>1.4285714285714286</v>
      </c>
      <c r="P10" s="35">
        <f t="shared" si="18"/>
        <v>0</v>
      </c>
      <c r="Q10" s="30">
        <f t="shared" si="8"/>
        <v>7</v>
      </c>
      <c r="R10" s="30"/>
      <c r="S10" s="36">
        <v>9.0612244897959098</v>
      </c>
      <c r="T10" s="29" t="s">
        <v>33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3.5128217592592596E-2</v>
      </c>
      <c r="AD10" s="40">
        <f t="shared" si="12"/>
        <v>-0.48476940277777775</v>
      </c>
      <c r="AE10" s="40">
        <v>-3.48</v>
      </c>
      <c r="AF10" s="40">
        <v>-2.3355749999999902</v>
      </c>
      <c r="AG10" s="40">
        <v>0</v>
      </c>
    </row>
    <row r="11" spans="1:33" ht="15.75" customHeight="1" x14ac:dyDescent="0.2">
      <c r="A11" s="29" t="s">
        <v>52</v>
      </c>
      <c r="B11" s="29"/>
      <c r="C11" s="16">
        <f t="shared" si="4"/>
        <v>10.989999999999998</v>
      </c>
      <c r="D11" s="30">
        <v>7</v>
      </c>
      <c r="E11" s="30">
        <v>0</v>
      </c>
      <c r="F11" s="31">
        <v>76.929999999999993</v>
      </c>
      <c r="G11" s="31">
        <v>0</v>
      </c>
      <c r="H11" s="32">
        <f t="shared" si="1"/>
        <v>0</v>
      </c>
      <c r="I11" s="32">
        <f t="shared" si="2"/>
        <v>0.31641929569811023</v>
      </c>
      <c r="J11" s="33">
        <f t="shared" si="5"/>
        <v>24.342136418055617</v>
      </c>
      <c r="K11" s="33">
        <f t="shared" si="3"/>
        <v>3.477448059722231</v>
      </c>
      <c r="L11" s="30">
        <v>28</v>
      </c>
      <c r="M11" s="34">
        <f t="shared" si="6"/>
        <v>0.25</v>
      </c>
      <c r="N11" s="30">
        <v>0</v>
      </c>
      <c r="O11" s="35">
        <f t="shared" ref="O11:P11" si="19">D11/7</f>
        <v>1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 t="s">
        <v>33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3.5128217592592596E-2</v>
      </c>
      <c r="AD11" s="40">
        <f t="shared" si="12"/>
        <v>-0.33933858194444444</v>
      </c>
      <c r="AE11" s="40">
        <v>-3.48</v>
      </c>
      <c r="AF11" s="40">
        <v>-2.3355749999999902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1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0.14285714285714285</v>
      </c>
      <c r="Q12" s="30">
        <f t="shared" si="8"/>
        <v>0</v>
      </c>
      <c r="R12" s="30"/>
      <c r="S12" s="36" t="e">
        <v>#N/A</v>
      </c>
      <c r="T12" s="29" t="s">
        <v>33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3.5128217592592596E-2</v>
      </c>
      <c r="AD12" s="40">
        <f t="shared" si="12"/>
        <v>0</v>
      </c>
      <c r="AE12" s="40">
        <v>-3.48</v>
      </c>
      <c r="AF12" s="40">
        <v>-2.3355749999999902</v>
      </c>
      <c r="AG12" s="40">
        <v>0</v>
      </c>
    </row>
    <row r="13" spans="1:33" ht="15.75" customHeight="1" x14ac:dyDescent="0.2">
      <c r="A13" s="29" t="s">
        <v>58</v>
      </c>
      <c r="B13" s="29"/>
      <c r="C13" s="16">
        <f t="shared" si="4"/>
        <v>10.99</v>
      </c>
      <c r="D13" s="30">
        <v>2</v>
      </c>
      <c r="E13" s="30">
        <v>0</v>
      </c>
      <c r="F13" s="33">
        <v>21.98</v>
      </c>
      <c r="G13" s="31">
        <v>0</v>
      </c>
      <c r="H13" s="32">
        <f t="shared" si="1"/>
        <v>0</v>
      </c>
      <c r="I13" s="32">
        <f t="shared" si="2"/>
        <v>0.31641929569811034</v>
      </c>
      <c r="J13" s="33">
        <f t="shared" si="5"/>
        <v>6.9548961194444647</v>
      </c>
      <c r="K13" s="33">
        <f t="shared" si="3"/>
        <v>3.4774480597222324</v>
      </c>
      <c r="L13" s="30">
        <v>10</v>
      </c>
      <c r="M13" s="34">
        <f t="shared" si="6"/>
        <v>0.2</v>
      </c>
      <c r="N13" s="30">
        <v>0</v>
      </c>
      <c r="O13" s="35">
        <f t="shared" ref="O13:P13" si="21">D13/7</f>
        <v>0.2857142857142857</v>
      </c>
      <c r="P13" s="35">
        <f t="shared" si="21"/>
        <v>0</v>
      </c>
      <c r="Q13" s="30">
        <f t="shared" si="8"/>
        <v>0</v>
      </c>
      <c r="R13" s="30"/>
      <c r="S13" s="36">
        <v>6.2051282051282</v>
      </c>
      <c r="T13" s="29" t="s">
        <v>33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3.5128217592592596E-2</v>
      </c>
      <c r="AD13" s="40">
        <f t="shared" si="12"/>
        <v>-9.6953880555555552E-2</v>
      </c>
      <c r="AE13" s="40">
        <v>-3.48</v>
      </c>
      <c r="AF13" s="40">
        <v>-2.3355749999999902</v>
      </c>
      <c r="AG13" s="40">
        <v>0</v>
      </c>
    </row>
    <row r="14" spans="1:33" ht="15.75" customHeight="1" x14ac:dyDescent="0.2">
      <c r="A14" s="29" t="s">
        <v>61</v>
      </c>
      <c r="B14" s="29"/>
      <c r="C14" s="16">
        <f t="shared" si="4"/>
        <v>10.989999999999998</v>
      </c>
      <c r="D14" s="30">
        <v>13</v>
      </c>
      <c r="E14" s="30">
        <v>0</v>
      </c>
      <c r="F14" s="33">
        <v>142.86999999999998</v>
      </c>
      <c r="G14" s="31">
        <v>0</v>
      </c>
      <c r="H14" s="32">
        <f t="shared" si="1"/>
        <v>0</v>
      </c>
      <c r="I14" s="32">
        <f t="shared" si="2"/>
        <v>0.31641929569811017</v>
      </c>
      <c r="J14" s="33">
        <f t="shared" si="5"/>
        <v>45.206824776388991</v>
      </c>
      <c r="K14" s="33">
        <f t="shared" si="3"/>
        <v>3.4774480597222301</v>
      </c>
      <c r="L14" s="30">
        <v>35</v>
      </c>
      <c r="M14" s="34">
        <f t="shared" si="6"/>
        <v>0.37142857142857144</v>
      </c>
      <c r="N14" s="30">
        <v>26</v>
      </c>
      <c r="O14" s="35">
        <f t="shared" ref="O14:P14" si="22">D14/7</f>
        <v>1.8571428571428572</v>
      </c>
      <c r="P14" s="35">
        <f t="shared" si="22"/>
        <v>0</v>
      </c>
      <c r="Q14" s="30">
        <f t="shared" si="8"/>
        <v>14</v>
      </c>
      <c r="R14" s="30"/>
      <c r="S14" s="36">
        <v>6.4</v>
      </c>
      <c r="T14" s="29" t="s">
        <v>33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3.5128217592592596E-2</v>
      </c>
      <c r="AD14" s="40">
        <f t="shared" si="12"/>
        <v>-0.63020022361111105</v>
      </c>
      <c r="AE14" s="40">
        <v>-3.48</v>
      </c>
      <c r="AF14" s="40">
        <v>-2.3355749999999902</v>
      </c>
      <c r="AG14" s="40">
        <v>0</v>
      </c>
    </row>
    <row r="15" spans="1:33" ht="15.75" customHeight="1" x14ac:dyDescent="0.2">
      <c r="A15" s="29" t="s">
        <v>62</v>
      </c>
      <c r="B15" s="29"/>
      <c r="C15" s="16">
        <f t="shared" si="4"/>
        <v>10.989999999999998</v>
      </c>
      <c r="D15" s="30">
        <v>16</v>
      </c>
      <c r="E15" s="30">
        <v>0</v>
      </c>
      <c r="F15" s="33">
        <v>175.83999999999997</v>
      </c>
      <c r="G15" s="31">
        <v>0</v>
      </c>
      <c r="H15" s="32">
        <f t="shared" si="1"/>
        <v>0</v>
      </c>
      <c r="I15" s="32">
        <f t="shared" si="2"/>
        <v>0.31641929569811023</v>
      </c>
      <c r="J15" s="33">
        <f t="shared" si="5"/>
        <v>55.639168955555689</v>
      </c>
      <c r="K15" s="33">
        <f t="shared" si="3"/>
        <v>3.4774480597222306</v>
      </c>
      <c r="L15" s="30">
        <v>36</v>
      </c>
      <c r="M15" s="34">
        <f t="shared" si="6"/>
        <v>0.44444444444444442</v>
      </c>
      <c r="N15" s="30">
        <v>9</v>
      </c>
      <c r="O15" s="35">
        <f t="shared" ref="O15:P15" si="23">D15/7</f>
        <v>2.2857142857142856</v>
      </c>
      <c r="P15" s="35">
        <f t="shared" si="23"/>
        <v>0</v>
      </c>
      <c r="Q15" s="30">
        <f t="shared" si="8"/>
        <v>3</v>
      </c>
      <c r="R15" s="30"/>
      <c r="S15" s="36">
        <v>5.70873786407767</v>
      </c>
      <c r="T15" s="29">
        <v>540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3.5128217592592596E-2</v>
      </c>
      <c r="AD15" s="40">
        <f t="shared" si="12"/>
        <v>-0.77563104444444442</v>
      </c>
      <c r="AE15" s="40">
        <v>-3.48</v>
      </c>
      <c r="AF15" s="40">
        <v>-2.3355749999999902</v>
      </c>
      <c r="AG15" s="40">
        <v>0</v>
      </c>
    </row>
    <row r="16" spans="1:33" ht="15.75" customHeight="1" x14ac:dyDescent="0.2">
      <c r="A16" s="29" t="s">
        <v>63</v>
      </c>
      <c r="B16" s="29"/>
      <c r="C16" s="16">
        <f t="shared" si="4"/>
        <v>10.989999999999998</v>
      </c>
      <c r="D16" s="30">
        <v>8</v>
      </c>
      <c r="E16" s="30">
        <v>0</v>
      </c>
      <c r="F16" s="33">
        <v>87.919999999999987</v>
      </c>
      <c r="G16" s="31">
        <v>0</v>
      </c>
      <c r="H16" s="32">
        <f t="shared" si="1"/>
        <v>0</v>
      </c>
      <c r="I16" s="32">
        <f t="shared" si="2"/>
        <v>0.31641929569811023</v>
      </c>
      <c r="J16" s="33">
        <f t="shared" si="5"/>
        <v>27.819584477777845</v>
      </c>
      <c r="K16" s="33">
        <f t="shared" si="3"/>
        <v>3.4774480597222306</v>
      </c>
      <c r="L16" s="30">
        <v>44</v>
      </c>
      <c r="M16" s="34">
        <f t="shared" si="6"/>
        <v>0.18181818181818182</v>
      </c>
      <c r="N16" s="30">
        <v>1</v>
      </c>
      <c r="O16" s="35">
        <f t="shared" ref="O16:P16" si="24">D16/7</f>
        <v>1.1428571428571428</v>
      </c>
      <c r="P16" s="35">
        <f t="shared" si="24"/>
        <v>0</v>
      </c>
      <c r="Q16" s="30">
        <f t="shared" si="8"/>
        <v>0</v>
      </c>
      <c r="R16" s="30"/>
      <c r="S16" s="36" t="e">
        <v>#N/A</v>
      </c>
      <c r="T16" s="29">
        <v>540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3.5128217592592596E-2</v>
      </c>
      <c r="AD16" s="40">
        <f t="shared" si="12"/>
        <v>-0.38781552222222221</v>
      </c>
      <c r="AE16" s="40">
        <v>-3.48</v>
      </c>
      <c r="AF16" s="40">
        <v>-2.3355749999999902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10.99</v>
      </c>
      <c r="D17" s="30">
        <v>1</v>
      </c>
      <c r="E17" s="30">
        <v>0</v>
      </c>
      <c r="F17" s="33">
        <v>10.99</v>
      </c>
      <c r="G17" s="31">
        <v>0</v>
      </c>
      <c r="H17" s="32">
        <f t="shared" si="1"/>
        <v>0</v>
      </c>
      <c r="I17" s="32">
        <f t="shared" si="2"/>
        <v>0.31641929569811034</v>
      </c>
      <c r="J17" s="33">
        <f t="shared" si="5"/>
        <v>3.4774480597222324</v>
      </c>
      <c r="K17" s="33">
        <f t="shared" si="3"/>
        <v>3.4774480597222324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0.14285714285714285</v>
      </c>
      <c r="P17" s="35">
        <f t="shared" si="25"/>
        <v>0</v>
      </c>
      <c r="Q17" s="30">
        <f t="shared" si="8"/>
        <v>0</v>
      </c>
      <c r="R17" s="30"/>
      <c r="S17" s="36" t="e">
        <v>#N/A</v>
      </c>
      <c r="T17" s="29">
        <v>540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3.5128217592592596E-2</v>
      </c>
      <c r="AD17" s="40">
        <f t="shared" si="12"/>
        <v>-4.8476940277777776E-2</v>
      </c>
      <c r="AE17" s="40">
        <v>-3.48</v>
      </c>
      <c r="AF17" s="40">
        <v>-2.3355749999999902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540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-2.3355749999999902</v>
      </c>
      <c r="AG18" s="40">
        <v>0</v>
      </c>
    </row>
    <row r="19" spans="1:33" ht="15.75" customHeight="1" x14ac:dyDescent="0.2">
      <c r="A19" s="29" t="s">
        <v>71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540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-2.3355749999999995</v>
      </c>
      <c r="AG19" s="40">
        <v>0</v>
      </c>
    </row>
    <row r="20" spans="1:33" ht="15.75" customHeight="1" x14ac:dyDescent="0.2">
      <c r="A20" s="29" t="s">
        <v>73</v>
      </c>
      <c r="B20" s="29"/>
      <c r="C20" s="16">
        <f t="shared" si="4"/>
        <v>10.989999999999998</v>
      </c>
      <c r="D20" s="30">
        <v>8</v>
      </c>
      <c r="E20" s="30">
        <v>0</v>
      </c>
      <c r="F20" s="33">
        <v>87.919999999999987</v>
      </c>
      <c r="G20" s="31">
        <v>0</v>
      </c>
      <c r="H20" s="32">
        <f t="shared" si="1"/>
        <v>0</v>
      </c>
      <c r="I20" s="32">
        <f t="shared" si="2"/>
        <v>0.31641929569810934</v>
      </c>
      <c r="J20" s="33">
        <f t="shared" si="5"/>
        <v>27.819584477777767</v>
      </c>
      <c r="K20" s="33">
        <f t="shared" si="3"/>
        <v>3.4774480597222208</v>
      </c>
      <c r="L20" s="30">
        <v>32</v>
      </c>
      <c r="M20" s="34">
        <f t="shared" si="6"/>
        <v>0.25</v>
      </c>
      <c r="N20" s="30">
        <v>19</v>
      </c>
      <c r="O20" s="35">
        <f t="shared" ref="O20:P20" si="28">D20/7</f>
        <v>1.1428571428571428</v>
      </c>
      <c r="P20" s="35">
        <f t="shared" si="28"/>
        <v>0</v>
      </c>
      <c r="Q20" s="30">
        <f t="shared" si="8"/>
        <v>16</v>
      </c>
      <c r="R20" s="30"/>
      <c r="S20" s="36">
        <v>4.5531914893616996</v>
      </c>
      <c r="T20" s="29">
        <v>540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3.5128217592592596E-2</v>
      </c>
      <c r="AD20" s="40">
        <f t="shared" si="12"/>
        <v>-0.38781552222222221</v>
      </c>
      <c r="AE20" s="40">
        <v>-3.48</v>
      </c>
      <c r="AF20" s="40">
        <v>-2.3355749999999995</v>
      </c>
      <c r="AG20" s="40">
        <v>0</v>
      </c>
    </row>
    <row r="21" spans="1:33" ht="15.75" customHeight="1" x14ac:dyDescent="0.2">
      <c r="A21" s="29" t="s">
        <v>75</v>
      </c>
      <c r="B21" s="29"/>
      <c r="C21" s="16">
        <f t="shared" si="4"/>
        <v>10.989999999999997</v>
      </c>
      <c r="D21" s="30">
        <v>12</v>
      </c>
      <c r="E21" s="30">
        <v>0</v>
      </c>
      <c r="F21" s="33">
        <v>131.87999999999997</v>
      </c>
      <c r="G21" s="31">
        <v>0</v>
      </c>
      <c r="H21" s="32">
        <f t="shared" si="1"/>
        <v>0</v>
      </c>
      <c r="I21" s="32">
        <f t="shared" si="2"/>
        <v>0.31641929569810928</v>
      </c>
      <c r="J21" s="33">
        <f t="shared" si="5"/>
        <v>41.729376716666643</v>
      </c>
      <c r="K21" s="33">
        <f t="shared" si="3"/>
        <v>3.4774480597222204</v>
      </c>
      <c r="L21" s="30">
        <v>20</v>
      </c>
      <c r="M21" s="34">
        <f t="shared" si="6"/>
        <v>0.6</v>
      </c>
      <c r="N21" s="30">
        <v>6</v>
      </c>
      <c r="O21" s="35">
        <f t="shared" ref="O21:P21" si="29">D21/7</f>
        <v>1.7142857142857142</v>
      </c>
      <c r="P21" s="35">
        <f t="shared" si="29"/>
        <v>0</v>
      </c>
      <c r="Q21" s="30">
        <f t="shared" si="8"/>
        <v>3</v>
      </c>
      <c r="R21" s="30"/>
      <c r="S21" s="36">
        <v>6.4406779661016902</v>
      </c>
      <c r="T21" s="29">
        <v>540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3.5128217592592596E-2</v>
      </c>
      <c r="AD21" s="40">
        <f t="shared" si="12"/>
        <v>-0.58172328333333334</v>
      </c>
      <c r="AE21" s="40">
        <v>-3.48</v>
      </c>
      <c r="AF21" s="40">
        <v>-2.3355749999999995</v>
      </c>
      <c r="AG21" s="40">
        <v>0</v>
      </c>
    </row>
    <row r="22" spans="1:33" ht="15.75" customHeight="1" x14ac:dyDescent="0.2">
      <c r="A22" s="29" t="s">
        <v>77</v>
      </c>
      <c r="B22" s="29"/>
      <c r="C22" s="16">
        <f t="shared" si="4"/>
        <v>10.99</v>
      </c>
      <c r="D22" s="30">
        <v>3</v>
      </c>
      <c r="E22" s="30">
        <v>0</v>
      </c>
      <c r="F22" s="31">
        <v>32.97</v>
      </c>
      <c r="G22" s="31">
        <v>0</v>
      </c>
      <c r="H22" s="32">
        <f t="shared" si="1"/>
        <v>0</v>
      </c>
      <c r="I22" s="32">
        <f t="shared" si="2"/>
        <v>0.31641929569810945</v>
      </c>
      <c r="J22" s="33">
        <f t="shared" si="5"/>
        <v>10.432344179166668</v>
      </c>
      <c r="K22" s="33">
        <f t="shared" si="3"/>
        <v>3.4774480597222226</v>
      </c>
      <c r="L22" s="30">
        <v>70</v>
      </c>
      <c r="M22" s="34">
        <f t="shared" si="6"/>
        <v>4.2857142857142858E-2</v>
      </c>
      <c r="N22" s="30">
        <v>2</v>
      </c>
      <c r="O22" s="35">
        <f t="shared" ref="O22:P22" si="30">D22/7</f>
        <v>0.42857142857142855</v>
      </c>
      <c r="P22" s="35">
        <f t="shared" si="30"/>
        <v>0</v>
      </c>
      <c r="Q22" s="30">
        <f t="shared" si="8"/>
        <v>4</v>
      </c>
      <c r="R22" s="30"/>
      <c r="S22" s="36">
        <v>6</v>
      </c>
      <c r="T22" s="29">
        <v>540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3.5128217592592596E-2</v>
      </c>
      <c r="AD22" s="40">
        <f t="shared" si="12"/>
        <v>-0.14543082083333334</v>
      </c>
      <c r="AE22" s="40">
        <v>-3.48</v>
      </c>
      <c r="AF22" s="40">
        <v>-2.3355749999999995</v>
      </c>
      <c r="AG22" s="40">
        <v>0</v>
      </c>
    </row>
    <row r="23" spans="1:33" ht="15.75" customHeight="1" x14ac:dyDescent="0.2">
      <c r="A23" s="29" t="s">
        <v>78</v>
      </c>
      <c r="B23" s="29"/>
      <c r="C23" s="16">
        <f t="shared" si="4"/>
        <v>10.99</v>
      </c>
      <c r="D23" s="30">
        <v>2</v>
      </c>
      <c r="E23" s="30">
        <v>3</v>
      </c>
      <c r="F23" s="33">
        <v>21.98</v>
      </c>
      <c r="G23" s="31">
        <v>0</v>
      </c>
      <c r="H23" s="32">
        <f t="shared" si="1"/>
        <v>0</v>
      </c>
      <c r="I23" s="32">
        <f t="shared" si="2"/>
        <v>0.32083030027297549</v>
      </c>
      <c r="J23" s="33">
        <f t="shared" si="5"/>
        <v>7.0518500000000008</v>
      </c>
      <c r="K23" s="33">
        <f t="shared" si="3"/>
        <v>3.5259250000000004</v>
      </c>
      <c r="L23" s="30">
        <v>14</v>
      </c>
      <c r="M23" s="34">
        <f t="shared" si="6"/>
        <v>0.14285714285714285</v>
      </c>
      <c r="N23" s="30">
        <v>0</v>
      </c>
      <c r="O23" s="35">
        <f t="shared" ref="O23:P23" si="31">D23/7</f>
        <v>0.2857142857142857</v>
      </c>
      <c r="P23" s="35">
        <f t="shared" si="31"/>
        <v>0.42857142857142855</v>
      </c>
      <c r="Q23" s="30">
        <f t="shared" si="8"/>
        <v>0</v>
      </c>
      <c r="R23" s="30"/>
      <c r="S23" s="36" t="e">
        <v>#N/A</v>
      </c>
      <c r="T23" s="29">
        <v>840</v>
      </c>
      <c r="U23" s="37" t="s">
        <v>33</v>
      </c>
      <c r="V23" s="38" t="s">
        <v>249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 t="e">
        <v>#N/A</v>
      </c>
      <c r="AD23" s="40">
        <f t="shared" si="12"/>
        <v>0</v>
      </c>
      <c r="AE23" s="40">
        <v>-3.48</v>
      </c>
      <c r="AF23" s="40">
        <v>-2.3355749999999995</v>
      </c>
      <c r="AG23" s="40">
        <v>0</v>
      </c>
    </row>
    <row r="24" spans="1:33" ht="15.75" customHeight="1" x14ac:dyDescent="0.2">
      <c r="A24" s="29" t="s">
        <v>80</v>
      </c>
      <c r="B24" s="29"/>
      <c r="C24" s="16" t="str">
        <f t="shared" si="4"/>
        <v xml:space="preserve"> - </v>
      </c>
      <c r="D24" s="30">
        <v>0</v>
      </c>
      <c r="E24" s="30">
        <v>1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0.14285714285714285</v>
      </c>
      <c r="Q24" s="30">
        <f t="shared" si="8"/>
        <v>0</v>
      </c>
      <c r="R24" s="30"/>
      <c r="S24" s="36" t="e">
        <v>#N/A</v>
      </c>
      <c r="T24" s="29">
        <v>840</v>
      </c>
      <c r="U24" s="37" t="s">
        <v>33</v>
      </c>
      <c r="V24" s="38" t="s">
        <v>249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 t="e">
        <v>#N/A</v>
      </c>
      <c r="AD24" s="40">
        <f t="shared" si="12"/>
        <v>0</v>
      </c>
      <c r="AE24" s="40">
        <v>-3.48</v>
      </c>
      <c r="AF24" s="40">
        <v>-2.3355749999999995</v>
      </c>
      <c r="AG24" s="40">
        <v>0</v>
      </c>
    </row>
    <row r="25" spans="1:33" ht="15.75" customHeight="1" x14ac:dyDescent="0.2">
      <c r="A25" s="15" t="s">
        <v>82</v>
      </c>
      <c r="B25" s="15"/>
      <c r="C25" s="16">
        <f t="shared" si="4"/>
        <v>10.99</v>
      </c>
      <c r="D25" s="17">
        <v>1</v>
      </c>
      <c r="E25" s="17">
        <v>0</v>
      </c>
      <c r="F25" s="18">
        <v>10.99</v>
      </c>
      <c r="G25" s="18">
        <v>0</v>
      </c>
      <c r="H25" s="32">
        <f t="shared" si="1"/>
        <v>0</v>
      </c>
      <c r="I25" s="32">
        <f t="shared" si="2"/>
        <v>0.32042766151046403</v>
      </c>
      <c r="J25" s="33">
        <f t="shared" si="5"/>
        <v>3.5215000000000001</v>
      </c>
      <c r="K25" s="33">
        <f t="shared" si="3"/>
        <v>3.5215000000000001</v>
      </c>
      <c r="L25" s="17">
        <v>6</v>
      </c>
      <c r="M25" s="34">
        <f t="shared" si="6"/>
        <v>0.16666666666666666</v>
      </c>
      <c r="N25" s="17">
        <v>0</v>
      </c>
      <c r="O25" s="35">
        <f t="shared" ref="O25:P25" si="33">D25/7</f>
        <v>0.14285714285714285</v>
      </c>
      <c r="P25" s="35">
        <f t="shared" si="33"/>
        <v>0</v>
      </c>
      <c r="Q25" s="30">
        <f t="shared" si="8"/>
        <v>0</v>
      </c>
      <c r="R25" s="30"/>
      <c r="S25" s="22">
        <v>0</v>
      </c>
      <c r="T25" s="29">
        <v>840</v>
      </c>
      <c r="U25" s="37" t="s">
        <v>33</v>
      </c>
      <c r="V25" s="38" t="s">
        <v>250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 t="e">
        <v>#N/A</v>
      </c>
      <c r="AD25" s="40">
        <f t="shared" si="12"/>
        <v>0</v>
      </c>
      <c r="AE25" s="26">
        <v>-3.48</v>
      </c>
      <c r="AF25" s="26">
        <v>-2.34</v>
      </c>
      <c r="AG25" s="26">
        <v>0</v>
      </c>
    </row>
    <row r="26" spans="1:33" ht="15.75" customHeight="1" x14ac:dyDescent="0.2">
      <c r="A26" s="15" t="s">
        <v>84</v>
      </c>
      <c r="B26" s="15"/>
      <c r="C26" s="16" t="str">
        <f t="shared" si="4"/>
        <v xml:space="preserve"> - </v>
      </c>
      <c r="D26" s="17">
        <v>0</v>
      </c>
      <c r="E26" s="17">
        <v>1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0.14285714285714285</v>
      </c>
      <c r="Q26" s="30">
        <f t="shared" si="8"/>
        <v>0</v>
      </c>
      <c r="R26" s="30"/>
      <c r="S26" s="22">
        <v>0</v>
      </c>
      <c r="T26" s="29">
        <v>300</v>
      </c>
      <c r="U26" s="37" t="s">
        <v>33</v>
      </c>
      <c r="V26" s="38" t="s">
        <v>250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 t="e">
        <v>#N/A</v>
      </c>
      <c r="AD26" s="40">
        <f t="shared" si="12"/>
        <v>0</v>
      </c>
      <c r="AE26" s="26">
        <v>-3.48</v>
      </c>
      <c r="AF26" s="26">
        <v>-2.3355749999999902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 t="e">
        <v>#N/A</v>
      </c>
      <c r="AD27" s="40">
        <f t="shared" si="12"/>
        <v>0</v>
      </c>
      <c r="AE27" s="26">
        <v>-3.48</v>
      </c>
      <c r="AF27" s="26">
        <v>-2.3355749999999902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120</v>
      </c>
      <c r="V28" s="1" t="s">
        <v>251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 t="e">
        <v>#N/A</v>
      </c>
      <c r="AD28" s="40">
        <f t="shared" si="12"/>
        <v>0</v>
      </c>
      <c r="AE28" s="26">
        <v>-3.48</v>
      </c>
      <c r="AF28" s="26">
        <v>-2.3355749999999902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 t="e">
        <v>#N/A</v>
      </c>
      <c r="AD29" s="40">
        <f t="shared" si="12"/>
        <v>0</v>
      </c>
      <c r="AE29" s="26">
        <v>-3.48</v>
      </c>
      <c r="AF29" s="26">
        <v>-2.3355749999999902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 t="e">
        <v>#N/A</v>
      </c>
      <c r="AD30" s="40">
        <f t="shared" si="12"/>
        <v>0</v>
      </c>
      <c r="AE30" s="26">
        <v>-3.48</v>
      </c>
      <c r="AF30" s="26">
        <v>-2.1464940000000001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540</v>
      </c>
      <c r="U31" s="23">
        <v>120</v>
      </c>
      <c r="V31" s="1" t="s">
        <v>832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 t="e">
        <v>#N/A</v>
      </c>
      <c r="AD31" s="40">
        <f t="shared" si="12"/>
        <v>0</v>
      </c>
      <c r="AE31" s="45">
        <v>-3.48</v>
      </c>
      <c r="AF31" s="45">
        <v>-2.1464940000000001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 t="e">
        <v>#N/A</v>
      </c>
      <c r="AD32" s="40">
        <f t="shared" si="12"/>
        <v>0</v>
      </c>
      <c r="AE32" s="63">
        <v>-3.48</v>
      </c>
      <c r="AF32" s="63">
        <v>-2.1464940000000001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Drawer Handles - 25 Pack of Kitchen Cabinet Hardware")</f>
        <v>Oil Rubbed Bronze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Info!B1:BJ5000""),2,FALSE),"""")"),"B07XTP1BMT")</f>
        <v>B07XTP1BMT</v>
      </c>
      <c r="B2" s="3" t="s">
        <v>252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20.842992123713177</v>
      </c>
      <c r="D3" s="5">
        <f>SUM(D4:D99702)</f>
        <v>203</v>
      </c>
      <c r="E3" s="5"/>
      <c r="F3" s="6">
        <f t="shared" ref="F3:G3" si="0">SUM(F4:F99702)</f>
        <v>5214.5899999999983</v>
      </c>
      <c r="G3" s="6">
        <f t="shared" si="0"/>
        <v>-406.54</v>
      </c>
      <c r="H3" s="7">
        <f t="shared" ref="H3:H32" si="1">G3/F3*-1</f>
        <v>7.7962025777673818E-2</v>
      </c>
      <c r="I3" s="8">
        <f t="shared" ref="I3:I32" si="2">J3/F3</f>
        <v>8.4706444641400397E-2</v>
      </c>
      <c r="J3" s="6">
        <f>SUM(J4:J99702)</f>
        <v>441.70937916259999</v>
      </c>
      <c r="K3" s="6">
        <f t="shared" ref="K3:K32" si="3">J3/D3</f>
        <v>2.1759082717369456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3 - Dec
3 - Jan
3 - Feb")</f>
        <v>3 - March
3 - April
3 - May
3 - June
3 - July
3 - Aug
3 - Sept
3 - Oct
3 - Nov
3 -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QTY-36")</f>
        <v>US QTY-36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34</v>
      </c>
      <c r="X3" s="7">
        <f>W3/D3</f>
        <v>0.16748768472906403</v>
      </c>
      <c r="Y3" s="6"/>
      <c r="Z3" s="5"/>
      <c r="AA3" s="5"/>
      <c r="AB3" s="5"/>
      <c r="AC3" s="5"/>
      <c r="AD3" s="6">
        <f>SUM(AD4:AD99702)</f>
        <v>-17.363636623696404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Info!B2:BZ3000""),37,FALSE)),"""")*-1"),-11.7365433051562)</f>
        <v>-11.7365433051562</v>
      </c>
      <c r="AG3" s="6">
        <f>SUM(AG4:AG99702)</f>
        <v>-5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32" si="4">IFERROR(F4/D4," - ")</f>
        <v>26.113076923076925</v>
      </c>
      <c r="D4" s="17">
        <v>13</v>
      </c>
      <c r="E4" s="17">
        <v>0</v>
      </c>
      <c r="F4" s="18">
        <v>339.47</v>
      </c>
      <c r="G4" s="18">
        <v>-25.659999999999997</v>
      </c>
      <c r="H4" s="19">
        <f t="shared" si="1"/>
        <v>7.5588417238636685E-2</v>
      </c>
      <c r="I4" s="19">
        <f t="shared" si="2"/>
        <v>0.11696757486343096</v>
      </c>
      <c r="J4" s="18">
        <f t="shared" ref="J4:J32" si="5">F4*0.85+G4+AF4*D4+D4*AE4+AG4+AD4</f>
        <v>39.70698263888891</v>
      </c>
      <c r="K4" s="18">
        <f t="shared" si="3"/>
        <v>3.0543832799145316</v>
      </c>
      <c r="L4" s="17">
        <v>52</v>
      </c>
      <c r="M4" s="20">
        <f t="shared" ref="M4:M32" si="6">IFERROR(D4/L4,"-")</f>
        <v>0.25</v>
      </c>
      <c r="N4" s="17">
        <v>130</v>
      </c>
      <c r="O4" s="21">
        <f t="shared" ref="O4:P4" si="7">D4/7</f>
        <v>1.8571428571428572</v>
      </c>
      <c r="P4" s="21">
        <f t="shared" si="7"/>
        <v>0</v>
      </c>
      <c r="Q4" s="17">
        <f t="shared" ref="Q4:Q32" si="8">ROUNDDOWN(N4/(O4+P4),0)</f>
        <v>70</v>
      </c>
      <c r="R4" s="17"/>
      <c r="S4" s="22">
        <v>0.51046025104602499</v>
      </c>
      <c r="T4" s="15">
        <v>216</v>
      </c>
      <c r="U4" s="23" t="s">
        <v>33</v>
      </c>
      <c r="V4" s="24" t="s">
        <v>33</v>
      </c>
      <c r="W4" s="15">
        <v>2</v>
      </c>
      <c r="X4" s="25">
        <f t="shared" ref="X4:X32" si="9">IFERROR(W4/D4,0)</f>
        <v>0.15384615384615385</v>
      </c>
      <c r="Y4" s="26">
        <f t="shared" ref="Y4:Y32" si="10">IFERROR(G4/(W4+Z4)*-1,0)</f>
        <v>6.4149999999999991</v>
      </c>
      <c r="Z4" s="15">
        <v>2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6.1979166666666669E-2</v>
      </c>
      <c r="AD4" s="26">
        <f t="shared" ref="AD4:AD32" si="12">IFERROR(AB4*AC4*D4*2,0)</f>
        <v>-1.1119062499999999</v>
      </c>
      <c r="AE4" s="26">
        <v>-5.8</v>
      </c>
      <c r="AF4" s="26">
        <v>-11.2823547008547</v>
      </c>
      <c r="AG4" s="26">
        <v>0</v>
      </c>
    </row>
    <row r="5" spans="1:33" ht="15.75" customHeight="1" x14ac:dyDescent="0.2">
      <c r="A5" s="29" t="s">
        <v>36</v>
      </c>
      <c r="B5" s="29" t="s">
        <v>254</v>
      </c>
      <c r="C5" s="16">
        <f t="shared" si="4"/>
        <v>25.99</v>
      </c>
      <c r="D5" s="30">
        <v>8</v>
      </c>
      <c r="E5" s="30">
        <v>0</v>
      </c>
      <c r="F5" s="31">
        <v>207.92</v>
      </c>
      <c r="G5" s="31">
        <v>-23.5</v>
      </c>
      <c r="H5" s="32">
        <f t="shared" si="1"/>
        <v>0.11302424009234321</v>
      </c>
      <c r="I5" s="32">
        <f t="shared" si="2"/>
        <v>7.6414580220594275E-2</v>
      </c>
      <c r="J5" s="33">
        <f t="shared" si="5"/>
        <v>15.888119519465961</v>
      </c>
      <c r="K5" s="33">
        <f t="shared" si="3"/>
        <v>1.9860149399332452</v>
      </c>
      <c r="L5" s="30">
        <v>66</v>
      </c>
      <c r="M5" s="34">
        <f t="shared" si="6"/>
        <v>0.12121212121212122</v>
      </c>
      <c r="N5" s="30">
        <v>115</v>
      </c>
      <c r="O5" s="35">
        <f t="shared" ref="O5:P5" si="13">D5/7</f>
        <v>1.1428571428571428</v>
      </c>
      <c r="P5" s="35">
        <f t="shared" si="13"/>
        <v>0</v>
      </c>
      <c r="Q5" s="30">
        <f t="shared" si="8"/>
        <v>100</v>
      </c>
      <c r="R5" s="30"/>
      <c r="S5" s="36">
        <v>0.433436532507739</v>
      </c>
      <c r="T5" s="29">
        <v>216</v>
      </c>
      <c r="U5" s="37" t="s">
        <v>33</v>
      </c>
      <c r="V5" s="38" t="s">
        <v>33</v>
      </c>
      <c r="W5" s="29">
        <v>3</v>
      </c>
      <c r="X5" s="39">
        <f t="shared" si="9"/>
        <v>0.375</v>
      </c>
      <c r="Y5" s="40">
        <f t="shared" si="10"/>
        <v>7.833333333333333</v>
      </c>
      <c r="Z5" s="29">
        <v>0</v>
      </c>
      <c r="AA5" s="29" t="s">
        <v>35</v>
      </c>
      <c r="AB5" s="41">
        <f t="shared" si="11"/>
        <v>-0.69</v>
      </c>
      <c r="AC5" s="42">
        <v>6.2050984936268837E-2</v>
      </c>
      <c r="AD5" s="40">
        <f t="shared" si="12"/>
        <v>-0.68504287369640793</v>
      </c>
      <c r="AE5" s="40">
        <v>-5.8</v>
      </c>
      <c r="AF5" s="40">
        <v>-11.2823547008547</v>
      </c>
      <c r="AG5" s="40">
        <v>0</v>
      </c>
    </row>
    <row r="6" spans="1:33" ht="15.75" customHeight="1" x14ac:dyDescent="0.2">
      <c r="A6" s="29" t="s">
        <v>38</v>
      </c>
      <c r="B6" s="29" t="s">
        <v>255</v>
      </c>
      <c r="C6" s="16">
        <f t="shared" si="4"/>
        <v>26.156666666666666</v>
      </c>
      <c r="D6" s="30">
        <v>12</v>
      </c>
      <c r="E6" s="30">
        <v>0</v>
      </c>
      <c r="F6" s="31">
        <v>313.88</v>
      </c>
      <c r="G6" s="31">
        <v>-28.32</v>
      </c>
      <c r="H6" s="32">
        <f t="shared" si="1"/>
        <v>9.0225563909774445E-2</v>
      </c>
      <c r="I6" s="32">
        <f t="shared" si="2"/>
        <v>0.10342605005015801</v>
      </c>
      <c r="J6" s="33">
        <f t="shared" si="5"/>
        <v>32.463368589743595</v>
      </c>
      <c r="K6" s="33">
        <f t="shared" si="3"/>
        <v>2.7052807158119663</v>
      </c>
      <c r="L6" s="30">
        <v>64</v>
      </c>
      <c r="M6" s="34">
        <f t="shared" si="6"/>
        <v>0.1875</v>
      </c>
      <c r="N6" s="30">
        <v>104</v>
      </c>
      <c r="O6" s="35">
        <f t="shared" ref="O6:P6" si="14">D6/7</f>
        <v>1.7142857142857142</v>
      </c>
      <c r="P6" s="35">
        <f t="shared" si="14"/>
        <v>0</v>
      </c>
      <c r="Q6" s="30">
        <f t="shared" si="8"/>
        <v>60</v>
      </c>
      <c r="R6" s="30"/>
      <c r="S6" s="36">
        <v>0.53074433656957898</v>
      </c>
      <c r="T6" s="29">
        <v>216</v>
      </c>
      <c r="U6" s="37" t="s">
        <v>33</v>
      </c>
      <c r="V6" s="38" t="s">
        <v>130</v>
      </c>
      <c r="W6" s="29">
        <v>3</v>
      </c>
      <c r="X6" s="39">
        <f t="shared" si="9"/>
        <v>0.25</v>
      </c>
      <c r="Y6" s="40">
        <f t="shared" si="10"/>
        <v>7.08</v>
      </c>
      <c r="Z6" s="29">
        <v>1</v>
      </c>
      <c r="AA6" s="29" t="s">
        <v>35</v>
      </c>
      <c r="AB6" s="41">
        <f t="shared" si="11"/>
        <v>-0.69</v>
      </c>
      <c r="AC6" s="42">
        <v>6.1979166666666669E-2</v>
      </c>
      <c r="AD6" s="40">
        <f t="shared" si="12"/>
        <v>-1.0263749999999998</v>
      </c>
      <c r="AE6" s="40">
        <v>-5.8</v>
      </c>
      <c r="AF6" s="40">
        <v>-11.2823547008547</v>
      </c>
      <c r="AG6" s="40">
        <v>0</v>
      </c>
    </row>
    <row r="7" spans="1:33" ht="15.75" customHeight="1" x14ac:dyDescent="0.2">
      <c r="A7" s="29" t="s">
        <v>40</v>
      </c>
      <c r="B7" s="29" t="s">
        <v>32</v>
      </c>
      <c r="C7" s="16">
        <f t="shared" si="4"/>
        <v>27.434444444444445</v>
      </c>
      <c r="D7" s="30">
        <v>9</v>
      </c>
      <c r="E7" s="30">
        <v>1</v>
      </c>
      <c r="F7" s="31">
        <v>246.91</v>
      </c>
      <c r="G7" s="31">
        <v>-28.689999999999998</v>
      </c>
      <c r="H7" s="32">
        <f t="shared" si="1"/>
        <v>0.11619618484468024</v>
      </c>
      <c r="I7" s="32">
        <f t="shared" si="2"/>
        <v>0.10802529845817377</v>
      </c>
      <c r="J7" s="33">
        <f t="shared" si="5"/>
        <v>26.672526442307685</v>
      </c>
      <c r="K7" s="33">
        <f t="shared" si="3"/>
        <v>2.9636140491452982</v>
      </c>
      <c r="L7" s="30">
        <v>85</v>
      </c>
      <c r="M7" s="34">
        <f t="shared" si="6"/>
        <v>0.10588235294117647</v>
      </c>
      <c r="N7" s="30">
        <v>94</v>
      </c>
      <c r="O7" s="35">
        <f t="shared" ref="O7:P7" si="15">D7/7</f>
        <v>1.2857142857142858</v>
      </c>
      <c r="P7" s="35">
        <f t="shared" si="15"/>
        <v>0.14285714285714285</v>
      </c>
      <c r="Q7" s="30">
        <f t="shared" si="8"/>
        <v>65</v>
      </c>
      <c r="R7" s="30"/>
      <c r="S7" s="36">
        <v>0.60311958405545896</v>
      </c>
      <c r="T7" s="29">
        <v>216</v>
      </c>
      <c r="U7" s="37" t="s">
        <v>33</v>
      </c>
      <c r="V7" s="38" t="s">
        <v>130</v>
      </c>
      <c r="W7" s="29">
        <v>1</v>
      </c>
      <c r="X7" s="39">
        <f t="shared" si="9"/>
        <v>0.1111111111111111</v>
      </c>
      <c r="Y7" s="40">
        <f t="shared" si="10"/>
        <v>14.344999999999999</v>
      </c>
      <c r="Z7" s="29">
        <v>1</v>
      </c>
      <c r="AA7" s="29" t="s">
        <v>35</v>
      </c>
      <c r="AB7" s="41">
        <f t="shared" si="11"/>
        <v>-0.69</v>
      </c>
      <c r="AC7" s="42">
        <v>6.1979166666666669E-2</v>
      </c>
      <c r="AD7" s="40">
        <f t="shared" si="12"/>
        <v>-0.76978124999999986</v>
      </c>
      <c r="AE7" s="40">
        <v>-5.8</v>
      </c>
      <c r="AF7" s="40">
        <v>-11.2823547008547</v>
      </c>
      <c r="AG7" s="40">
        <v>0</v>
      </c>
    </row>
    <row r="8" spans="1:33" ht="15.75" customHeight="1" x14ac:dyDescent="0.2">
      <c r="A8" s="29" t="s">
        <v>43</v>
      </c>
      <c r="B8" s="29" t="s">
        <v>256</v>
      </c>
      <c r="C8" s="16">
        <f t="shared" si="4"/>
        <v>25.291</v>
      </c>
      <c r="D8" s="30">
        <v>10</v>
      </c>
      <c r="E8" s="30">
        <v>0</v>
      </c>
      <c r="F8" s="31">
        <v>252.91</v>
      </c>
      <c r="G8" s="31">
        <v>-11.57</v>
      </c>
      <c r="H8" s="32">
        <f t="shared" si="1"/>
        <v>4.5747499110355465E-2</v>
      </c>
      <c r="I8" s="32">
        <f t="shared" si="2"/>
        <v>0.1255315626112056</v>
      </c>
      <c r="J8" s="33">
        <f t="shared" si="5"/>
        <v>31.748187500000011</v>
      </c>
      <c r="K8" s="33">
        <f t="shared" si="3"/>
        <v>3.1748187500000009</v>
      </c>
      <c r="L8" s="30">
        <v>59</v>
      </c>
      <c r="M8" s="34">
        <f t="shared" si="6"/>
        <v>0.16949152542372881</v>
      </c>
      <c r="N8" s="30">
        <v>85</v>
      </c>
      <c r="O8" s="35">
        <f t="shared" ref="O8:P8" si="16">D8/7</f>
        <v>1.4285714285714286</v>
      </c>
      <c r="P8" s="35">
        <f t="shared" si="16"/>
        <v>0</v>
      </c>
      <c r="Q8" s="30">
        <f t="shared" si="8"/>
        <v>59</v>
      </c>
      <c r="R8" s="30"/>
      <c r="S8" s="36">
        <v>0.67615658362989295</v>
      </c>
      <c r="T8" s="29">
        <v>216</v>
      </c>
      <c r="U8" s="37" t="s">
        <v>33</v>
      </c>
      <c r="V8" s="38" t="s">
        <v>33</v>
      </c>
      <c r="W8" s="29">
        <v>2</v>
      </c>
      <c r="X8" s="39">
        <f t="shared" si="9"/>
        <v>0.2</v>
      </c>
      <c r="Y8" s="40">
        <f t="shared" si="10"/>
        <v>1.6528571428571428</v>
      </c>
      <c r="Z8" s="29">
        <v>5</v>
      </c>
      <c r="AA8" s="29" t="s">
        <v>35</v>
      </c>
      <c r="AB8" s="41">
        <f t="shared" si="11"/>
        <v>-0.69</v>
      </c>
      <c r="AC8" s="42">
        <v>6.1979166666666669E-2</v>
      </c>
      <c r="AD8" s="40">
        <f t="shared" si="12"/>
        <v>-0.85531249999999992</v>
      </c>
      <c r="AE8" s="40">
        <v>-5.8</v>
      </c>
      <c r="AF8" s="40">
        <v>-11.28</v>
      </c>
      <c r="AG8" s="40">
        <v>0</v>
      </c>
    </row>
    <row r="9" spans="1:33" ht="15.75" customHeight="1" x14ac:dyDescent="0.2">
      <c r="A9" s="29" t="s">
        <v>46</v>
      </c>
      <c r="B9" s="29" t="s">
        <v>257</v>
      </c>
      <c r="C9" s="16">
        <f t="shared" si="4"/>
        <v>29.323333333333334</v>
      </c>
      <c r="D9" s="30">
        <v>3</v>
      </c>
      <c r="E9" s="30">
        <v>0</v>
      </c>
      <c r="F9" s="31">
        <v>87.97</v>
      </c>
      <c r="G9" s="31">
        <v>0</v>
      </c>
      <c r="H9" s="32">
        <f t="shared" si="1"/>
        <v>0</v>
      </c>
      <c r="I9" s="32">
        <f t="shared" si="2"/>
        <v>0.26015653464322053</v>
      </c>
      <c r="J9" s="33">
        <f t="shared" si="5"/>
        <v>22.885970352564108</v>
      </c>
      <c r="K9" s="33">
        <f t="shared" si="3"/>
        <v>7.6286567841880357</v>
      </c>
      <c r="L9" s="30">
        <v>77</v>
      </c>
      <c r="M9" s="34">
        <f t="shared" si="6"/>
        <v>3.896103896103896E-2</v>
      </c>
      <c r="N9" s="30">
        <v>78</v>
      </c>
      <c r="O9" s="35">
        <f t="shared" ref="O9:P9" si="17">D9/7</f>
        <v>0.42857142857142855</v>
      </c>
      <c r="P9" s="35">
        <f t="shared" si="17"/>
        <v>0</v>
      </c>
      <c r="Q9" s="30">
        <f t="shared" si="8"/>
        <v>182</v>
      </c>
      <c r="R9" s="30"/>
      <c r="S9" s="36">
        <v>0.697936210131332</v>
      </c>
      <c r="T9" s="29">
        <v>3516</v>
      </c>
      <c r="U9" s="37">
        <v>2400</v>
      </c>
      <c r="V9" s="38" t="s">
        <v>258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6.1979166666666669E-2</v>
      </c>
      <c r="AD9" s="40">
        <f t="shared" si="12"/>
        <v>-0.25659374999999995</v>
      </c>
      <c r="AE9" s="40">
        <v>-5.8</v>
      </c>
      <c r="AF9" s="40">
        <v>-11.410645299145299</v>
      </c>
      <c r="AG9" s="40">
        <v>0</v>
      </c>
    </row>
    <row r="10" spans="1:33" ht="15.75" customHeight="1" x14ac:dyDescent="0.2">
      <c r="A10" s="29" t="s">
        <v>49</v>
      </c>
      <c r="B10" s="29" t="s">
        <v>259</v>
      </c>
      <c r="C10" s="16">
        <f t="shared" si="4"/>
        <v>29.99</v>
      </c>
      <c r="D10" s="30">
        <v>5</v>
      </c>
      <c r="E10" s="30">
        <v>0</v>
      </c>
      <c r="F10" s="31">
        <v>149.94999999999999</v>
      </c>
      <c r="G10" s="31">
        <v>0</v>
      </c>
      <c r="H10" s="32">
        <f t="shared" si="1"/>
        <v>0</v>
      </c>
      <c r="I10" s="32">
        <f t="shared" si="2"/>
        <v>0.27326853787444805</v>
      </c>
      <c r="J10" s="33">
        <f t="shared" si="5"/>
        <v>40.976617254273478</v>
      </c>
      <c r="K10" s="33">
        <f t="shared" si="3"/>
        <v>8.1953234508546959</v>
      </c>
      <c r="L10" s="30">
        <v>53</v>
      </c>
      <c r="M10" s="34">
        <f t="shared" si="6"/>
        <v>9.4339622641509441E-2</v>
      </c>
      <c r="N10" s="30">
        <v>75</v>
      </c>
      <c r="O10" s="35">
        <f t="shared" ref="O10:P10" si="18">D10/7</f>
        <v>0.7142857142857143</v>
      </c>
      <c r="P10" s="35">
        <f t="shared" si="18"/>
        <v>0</v>
      </c>
      <c r="Q10" s="30">
        <f t="shared" si="8"/>
        <v>105</v>
      </c>
      <c r="R10" s="30"/>
      <c r="S10" s="36">
        <v>0.73809523809523803</v>
      </c>
      <c r="T10" s="29">
        <v>2652</v>
      </c>
      <c r="U10" s="37">
        <v>2400</v>
      </c>
      <c r="V10" s="38" t="s">
        <v>260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6.1979166666666669E-2</v>
      </c>
      <c r="AD10" s="40">
        <f t="shared" si="12"/>
        <v>-0.42765624999999996</v>
      </c>
      <c r="AE10" s="40">
        <v>-5.8</v>
      </c>
      <c r="AF10" s="40">
        <v>-11.410645299145299</v>
      </c>
      <c r="AG10" s="40">
        <v>0</v>
      </c>
    </row>
    <row r="11" spans="1:33" ht="15.75" customHeight="1" x14ac:dyDescent="0.2">
      <c r="A11" s="29" t="s">
        <v>52</v>
      </c>
      <c r="B11" s="29" t="s">
        <v>261</v>
      </c>
      <c r="C11" s="16">
        <f t="shared" si="4"/>
        <v>28.240000000000002</v>
      </c>
      <c r="D11" s="30">
        <v>8</v>
      </c>
      <c r="E11" s="30">
        <v>0</v>
      </c>
      <c r="F11" s="31">
        <v>225.92000000000002</v>
      </c>
      <c r="G11" s="31">
        <v>-19.190000000000001</v>
      </c>
      <c r="H11" s="32">
        <f t="shared" si="1"/>
        <v>8.4941572237960339E-2</v>
      </c>
      <c r="I11" s="32">
        <f t="shared" si="2"/>
        <v>0.15258758678663961</v>
      </c>
      <c r="J11" s="33">
        <f t="shared" si="5"/>
        <v>34.472587606837621</v>
      </c>
      <c r="K11" s="33">
        <f t="shared" si="3"/>
        <v>4.3090734508547026</v>
      </c>
      <c r="L11" s="30">
        <v>57</v>
      </c>
      <c r="M11" s="34">
        <f t="shared" si="6"/>
        <v>0.14035087719298245</v>
      </c>
      <c r="N11" s="30">
        <v>65</v>
      </c>
      <c r="O11" s="35">
        <f t="shared" ref="O11:P11" si="19">D11/7</f>
        <v>1.1428571428571428</v>
      </c>
      <c r="P11" s="35">
        <f t="shared" si="19"/>
        <v>0</v>
      </c>
      <c r="Q11" s="30">
        <f t="shared" si="8"/>
        <v>56</v>
      </c>
      <c r="R11" s="30"/>
      <c r="S11" s="36">
        <v>0.76955602536997803</v>
      </c>
      <c r="T11" s="29">
        <v>348</v>
      </c>
      <c r="U11" s="37">
        <v>36</v>
      </c>
      <c r="V11" s="38" t="s">
        <v>262</v>
      </c>
      <c r="W11" s="29">
        <v>0</v>
      </c>
      <c r="X11" s="39">
        <f t="shared" si="9"/>
        <v>0</v>
      </c>
      <c r="Y11" s="40">
        <f t="shared" si="10"/>
        <v>9.5950000000000006</v>
      </c>
      <c r="Z11" s="29">
        <v>2</v>
      </c>
      <c r="AA11" s="29" t="s">
        <v>35</v>
      </c>
      <c r="AB11" s="41">
        <f t="shared" si="11"/>
        <v>-0.69</v>
      </c>
      <c r="AC11" s="42">
        <v>6.1979166666666669E-2</v>
      </c>
      <c r="AD11" s="40">
        <f t="shared" si="12"/>
        <v>-0.68424999999999991</v>
      </c>
      <c r="AE11" s="40">
        <v>-5.8</v>
      </c>
      <c r="AF11" s="40">
        <v>-11.410645299145299</v>
      </c>
      <c r="AG11" s="40">
        <v>0</v>
      </c>
    </row>
    <row r="12" spans="1:33" ht="15.75" customHeight="1" x14ac:dyDescent="0.2">
      <c r="A12" s="29" t="s">
        <v>55</v>
      </c>
      <c r="B12" s="29" t="s">
        <v>112</v>
      </c>
      <c r="C12" s="16">
        <f t="shared" si="4"/>
        <v>27.99</v>
      </c>
      <c r="D12" s="30">
        <v>6</v>
      </c>
      <c r="E12" s="30">
        <v>0</v>
      </c>
      <c r="F12" s="31">
        <v>167.94</v>
      </c>
      <c r="G12" s="31">
        <v>-23.89</v>
      </c>
      <c r="H12" s="32">
        <f t="shared" si="1"/>
        <v>0.14225318566154579</v>
      </c>
      <c r="I12" s="32">
        <f t="shared" si="2"/>
        <v>8.9805529981708973E-2</v>
      </c>
      <c r="J12" s="33">
        <f t="shared" si="5"/>
        <v>15.081940705128204</v>
      </c>
      <c r="K12" s="33">
        <f t="shared" si="3"/>
        <v>2.5136567841880342</v>
      </c>
      <c r="L12" s="30">
        <v>68</v>
      </c>
      <c r="M12" s="34">
        <f t="shared" si="6"/>
        <v>8.8235294117647065E-2</v>
      </c>
      <c r="N12" s="30">
        <v>64</v>
      </c>
      <c r="O12" s="35">
        <f t="shared" ref="O12:P12" si="20">D12/7</f>
        <v>0.8571428571428571</v>
      </c>
      <c r="P12" s="35">
        <f t="shared" si="20"/>
        <v>0</v>
      </c>
      <c r="Q12" s="30">
        <f t="shared" si="8"/>
        <v>74</v>
      </c>
      <c r="R12" s="30"/>
      <c r="S12" s="36">
        <v>0.81431767337807603</v>
      </c>
      <c r="T12" s="29">
        <v>132</v>
      </c>
      <c r="U12" s="37">
        <v>36</v>
      </c>
      <c r="V12" s="38" t="s">
        <v>263</v>
      </c>
      <c r="W12" s="29">
        <v>0</v>
      </c>
      <c r="X12" s="39">
        <f t="shared" si="9"/>
        <v>0</v>
      </c>
      <c r="Y12" s="40">
        <f t="shared" si="10"/>
        <v>11.945</v>
      </c>
      <c r="Z12" s="29">
        <v>2</v>
      </c>
      <c r="AA12" s="29" t="s">
        <v>35</v>
      </c>
      <c r="AB12" s="41">
        <f t="shared" si="11"/>
        <v>-0.69</v>
      </c>
      <c r="AC12" s="42">
        <v>6.1979166666666669E-2</v>
      </c>
      <c r="AD12" s="40">
        <f t="shared" si="12"/>
        <v>-0.51318749999999991</v>
      </c>
      <c r="AE12" s="40">
        <v>-5.8</v>
      </c>
      <c r="AF12" s="40">
        <v>-11.410645299145299</v>
      </c>
      <c r="AG12" s="40">
        <v>0</v>
      </c>
    </row>
    <row r="13" spans="1:33" ht="15.75" customHeight="1" x14ac:dyDescent="0.2">
      <c r="A13" s="29" t="s">
        <v>58</v>
      </c>
      <c r="B13" s="29" t="s">
        <v>264</v>
      </c>
      <c r="C13" s="16">
        <f t="shared" si="4"/>
        <v>27.99</v>
      </c>
      <c r="D13" s="30">
        <v>2</v>
      </c>
      <c r="E13" s="30">
        <v>0</v>
      </c>
      <c r="F13" s="33">
        <v>55.98</v>
      </c>
      <c r="G13" s="31">
        <v>-6.8800000000000008</v>
      </c>
      <c r="H13" s="32">
        <f t="shared" si="1"/>
        <v>0.12290103608431585</v>
      </c>
      <c r="I13" s="32">
        <f t="shared" si="2"/>
        <v>0.10674534059783491</v>
      </c>
      <c r="J13" s="33">
        <f t="shared" si="5"/>
        <v>5.9756041666667983</v>
      </c>
      <c r="K13" s="33">
        <f t="shared" si="3"/>
        <v>2.9878020833333991</v>
      </c>
      <c r="L13" s="30">
        <v>35</v>
      </c>
      <c r="M13" s="34">
        <f t="shared" si="6"/>
        <v>5.7142857142857141E-2</v>
      </c>
      <c r="N13" s="30">
        <v>57</v>
      </c>
      <c r="O13" s="35">
        <f t="shared" ref="O13:P13" si="21">D13/7</f>
        <v>0.2857142857142857</v>
      </c>
      <c r="P13" s="35">
        <f t="shared" si="21"/>
        <v>0</v>
      </c>
      <c r="Q13" s="30">
        <f t="shared" si="8"/>
        <v>199</v>
      </c>
      <c r="R13" s="30"/>
      <c r="S13" s="36">
        <v>0.85844748858447395</v>
      </c>
      <c r="T13" s="29">
        <v>132</v>
      </c>
      <c r="U13" s="37">
        <v>36</v>
      </c>
      <c r="V13" s="38" t="s">
        <v>265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6.1979166666666669E-2</v>
      </c>
      <c r="AD13" s="40">
        <f t="shared" si="12"/>
        <v>-0.17106249999999998</v>
      </c>
      <c r="AE13" s="40">
        <v>-5.8</v>
      </c>
      <c r="AF13" s="40">
        <v>-11.478166666666599</v>
      </c>
      <c r="AG13" s="40">
        <v>0</v>
      </c>
    </row>
    <row r="14" spans="1:33" ht="15.75" customHeight="1" x14ac:dyDescent="0.2">
      <c r="A14" s="29" t="s">
        <v>61</v>
      </c>
      <c r="B14" s="29" t="s">
        <v>266</v>
      </c>
      <c r="C14" s="16">
        <f t="shared" si="4"/>
        <v>27.323333333333334</v>
      </c>
      <c r="D14" s="30">
        <v>3</v>
      </c>
      <c r="E14" s="30">
        <v>0</v>
      </c>
      <c r="F14" s="33">
        <v>81.97</v>
      </c>
      <c r="G14" s="31">
        <v>0</v>
      </c>
      <c r="H14" s="32">
        <f t="shared" si="1"/>
        <v>0</v>
      </c>
      <c r="I14" s="32">
        <f t="shared" si="2"/>
        <v>0.21451026290106373</v>
      </c>
      <c r="J14" s="33">
        <f t="shared" si="5"/>
        <v>17.583406250000195</v>
      </c>
      <c r="K14" s="33">
        <f t="shared" si="3"/>
        <v>5.8611354166667313</v>
      </c>
      <c r="L14" s="30">
        <v>37</v>
      </c>
      <c r="M14" s="34">
        <f t="shared" si="6"/>
        <v>8.1081081081081086E-2</v>
      </c>
      <c r="N14" s="30">
        <v>54</v>
      </c>
      <c r="O14" s="35">
        <f t="shared" ref="O14:P14" si="22">D14/7</f>
        <v>0.42857142857142855</v>
      </c>
      <c r="P14" s="35">
        <f t="shared" si="22"/>
        <v>0</v>
      </c>
      <c r="Q14" s="30">
        <f t="shared" si="8"/>
        <v>126</v>
      </c>
      <c r="R14" s="30"/>
      <c r="S14" s="36">
        <v>0.94763092269326599</v>
      </c>
      <c r="T14" s="29">
        <v>504</v>
      </c>
      <c r="U14" s="37">
        <v>36</v>
      </c>
      <c r="V14" s="38" t="s">
        <v>265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6.1979166666666669E-2</v>
      </c>
      <c r="AD14" s="40">
        <f t="shared" si="12"/>
        <v>-0.25659374999999995</v>
      </c>
      <c r="AE14" s="40">
        <v>-5.8</v>
      </c>
      <c r="AF14" s="40">
        <v>-11.478166666666599</v>
      </c>
      <c r="AG14" s="40">
        <v>0</v>
      </c>
    </row>
    <row r="15" spans="1:33" ht="15.75" customHeight="1" x14ac:dyDescent="0.2">
      <c r="A15" s="29" t="s">
        <v>62</v>
      </c>
      <c r="B15" s="29" t="s">
        <v>253</v>
      </c>
      <c r="C15" s="16">
        <f t="shared" si="4"/>
        <v>25.080909090909095</v>
      </c>
      <c r="D15" s="30">
        <v>11</v>
      </c>
      <c r="E15" s="30">
        <v>1</v>
      </c>
      <c r="F15" s="33">
        <v>275.89000000000004</v>
      </c>
      <c r="G15" s="31">
        <v>-18.520000000000003</v>
      </c>
      <c r="H15" s="32">
        <f t="shared" si="1"/>
        <v>6.7128203269418971E-2</v>
      </c>
      <c r="I15" s="32">
        <f t="shared" si="2"/>
        <v>9.0564438423528987E-2</v>
      </c>
      <c r="J15" s="33">
        <f t="shared" si="5"/>
        <v>24.985822916667416</v>
      </c>
      <c r="K15" s="33">
        <f t="shared" si="3"/>
        <v>2.271438446969765</v>
      </c>
      <c r="L15" s="30">
        <v>31</v>
      </c>
      <c r="M15" s="34">
        <f t="shared" si="6"/>
        <v>0.35483870967741937</v>
      </c>
      <c r="N15" s="30">
        <v>44</v>
      </c>
      <c r="O15" s="35">
        <f t="shared" ref="O15:P15" si="23">D15/7</f>
        <v>1.5714285714285714</v>
      </c>
      <c r="P15" s="35">
        <f t="shared" si="23"/>
        <v>0.14285714285714285</v>
      </c>
      <c r="Q15" s="30">
        <f t="shared" si="8"/>
        <v>25</v>
      </c>
      <c r="R15" s="30"/>
      <c r="S15" s="36">
        <v>0.99182561307901895</v>
      </c>
      <c r="T15" s="29">
        <v>504</v>
      </c>
      <c r="U15" s="37">
        <v>36</v>
      </c>
      <c r="V15" s="38" t="s">
        <v>265</v>
      </c>
      <c r="W15" s="29">
        <v>4</v>
      </c>
      <c r="X15" s="39">
        <f t="shared" si="9"/>
        <v>0.36363636363636365</v>
      </c>
      <c r="Y15" s="40">
        <f t="shared" si="10"/>
        <v>2.3150000000000004</v>
      </c>
      <c r="Z15" s="29">
        <v>4</v>
      </c>
      <c r="AA15" s="29" t="s">
        <v>35</v>
      </c>
      <c r="AB15" s="41">
        <f t="shared" si="11"/>
        <v>-0.69</v>
      </c>
      <c r="AC15" s="42">
        <v>6.1979166666666669E-2</v>
      </c>
      <c r="AD15" s="40">
        <f t="shared" si="12"/>
        <v>-0.94084374999999987</v>
      </c>
      <c r="AE15" s="40">
        <v>-5.8</v>
      </c>
      <c r="AF15" s="40">
        <v>-11.478166666666599</v>
      </c>
      <c r="AG15" s="40">
        <v>0</v>
      </c>
    </row>
    <row r="16" spans="1:33" ht="15.75" customHeight="1" x14ac:dyDescent="0.2">
      <c r="A16" s="29" t="s">
        <v>63</v>
      </c>
      <c r="B16" s="29" t="s">
        <v>267</v>
      </c>
      <c r="C16" s="16">
        <f t="shared" si="4"/>
        <v>24.990000000000006</v>
      </c>
      <c r="D16" s="30">
        <v>13</v>
      </c>
      <c r="E16" s="30">
        <v>0</v>
      </c>
      <c r="F16" s="33">
        <v>324.87000000000006</v>
      </c>
      <c r="G16" s="31">
        <v>-33.07</v>
      </c>
      <c r="H16" s="32">
        <f t="shared" si="1"/>
        <v>0.10179456397943791</v>
      </c>
      <c r="I16" s="32">
        <f t="shared" si="2"/>
        <v>5.3379589015096089E-2</v>
      </c>
      <c r="J16" s="33">
        <f t="shared" si="5"/>
        <v>17.341427083334271</v>
      </c>
      <c r="K16" s="33">
        <f t="shared" si="3"/>
        <v>1.3339559294872516</v>
      </c>
      <c r="L16" s="30">
        <v>48</v>
      </c>
      <c r="M16" s="34">
        <f t="shared" si="6"/>
        <v>0.27083333333333331</v>
      </c>
      <c r="N16" s="30">
        <v>28</v>
      </c>
      <c r="O16" s="35">
        <f t="shared" ref="O16:P16" si="24">D16/7</f>
        <v>1.8571428571428572</v>
      </c>
      <c r="P16" s="35">
        <f t="shared" si="24"/>
        <v>0</v>
      </c>
      <c r="Q16" s="30">
        <f t="shared" si="8"/>
        <v>15</v>
      </c>
      <c r="R16" s="30"/>
      <c r="S16" s="36">
        <v>1.2168674698795101</v>
      </c>
      <c r="T16" s="29">
        <v>504</v>
      </c>
      <c r="U16" s="37">
        <v>36</v>
      </c>
      <c r="V16" s="38" t="s">
        <v>268</v>
      </c>
      <c r="W16" s="29">
        <v>4</v>
      </c>
      <c r="X16" s="39">
        <f t="shared" si="9"/>
        <v>0.30769230769230771</v>
      </c>
      <c r="Y16" s="40">
        <f t="shared" si="10"/>
        <v>5.5116666666666667</v>
      </c>
      <c r="Z16" s="29">
        <v>2</v>
      </c>
      <c r="AA16" s="29" t="s">
        <v>35</v>
      </c>
      <c r="AB16" s="41">
        <f t="shared" si="11"/>
        <v>-0.69</v>
      </c>
      <c r="AC16" s="42">
        <v>6.1979166666666669E-2</v>
      </c>
      <c r="AD16" s="40">
        <f t="shared" si="12"/>
        <v>-1.1119062499999999</v>
      </c>
      <c r="AE16" s="40">
        <v>-5.8</v>
      </c>
      <c r="AF16" s="40">
        <v>-11.478166666666599</v>
      </c>
      <c r="AG16" s="40">
        <v>0</v>
      </c>
    </row>
    <row r="17" spans="1:33" ht="15.75" customHeight="1" x14ac:dyDescent="0.2">
      <c r="A17" s="29" t="s">
        <v>66</v>
      </c>
      <c r="B17" s="29" t="s">
        <v>269</v>
      </c>
      <c r="C17" s="16">
        <f t="shared" si="4"/>
        <v>24.99</v>
      </c>
      <c r="D17" s="30">
        <v>2</v>
      </c>
      <c r="E17" s="30">
        <v>0</v>
      </c>
      <c r="F17" s="33">
        <v>49.98</v>
      </c>
      <c r="G17" s="31">
        <v>-12.139999999999999</v>
      </c>
      <c r="H17" s="32">
        <f t="shared" si="1"/>
        <v>0.2428971588635454</v>
      </c>
      <c r="I17" s="32">
        <f t="shared" si="2"/>
        <v>-8.7723005869011633E-2</v>
      </c>
      <c r="J17" s="33">
        <f t="shared" si="5"/>
        <v>-4.3843958333332012</v>
      </c>
      <c r="K17" s="33">
        <f t="shared" si="3"/>
        <v>-2.1921979166666006</v>
      </c>
      <c r="L17" s="30">
        <v>43</v>
      </c>
      <c r="M17" s="34">
        <f t="shared" si="6"/>
        <v>4.6511627906976744E-2</v>
      </c>
      <c r="N17" s="30">
        <v>27</v>
      </c>
      <c r="O17" s="35">
        <f t="shared" ref="O17:P17" si="25">D17/7</f>
        <v>0.2857142857142857</v>
      </c>
      <c r="P17" s="35">
        <f t="shared" si="25"/>
        <v>0</v>
      </c>
      <c r="Q17" s="30">
        <f t="shared" si="8"/>
        <v>94</v>
      </c>
      <c r="R17" s="30"/>
      <c r="S17" s="36">
        <v>1.29870129870129</v>
      </c>
      <c r="T17" s="29">
        <v>504</v>
      </c>
      <c r="U17" s="37">
        <v>36</v>
      </c>
      <c r="V17" s="38" t="s">
        <v>270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6.1979166666666669E-2</v>
      </c>
      <c r="AD17" s="40">
        <f t="shared" si="12"/>
        <v>-0.17106249999999998</v>
      </c>
      <c r="AE17" s="40">
        <v>-5.8</v>
      </c>
      <c r="AF17" s="40">
        <v>-11.478166666666599</v>
      </c>
      <c r="AG17" s="40">
        <v>0</v>
      </c>
    </row>
    <row r="18" spans="1:33" ht="15.75" customHeight="1" x14ac:dyDescent="0.2">
      <c r="A18" s="29" t="s">
        <v>68</v>
      </c>
      <c r="B18" s="29" t="s">
        <v>271</v>
      </c>
      <c r="C18" s="16">
        <f t="shared" si="4"/>
        <v>24.99</v>
      </c>
      <c r="D18" s="30">
        <v>1</v>
      </c>
      <c r="E18" s="30">
        <v>0</v>
      </c>
      <c r="F18" s="33">
        <v>24.99</v>
      </c>
      <c r="G18" s="31">
        <v>0</v>
      </c>
      <c r="H18" s="32">
        <f t="shared" si="1"/>
        <v>0</v>
      </c>
      <c r="I18" s="32">
        <f t="shared" si="2"/>
        <v>0.1551741529945338</v>
      </c>
      <c r="J18" s="33">
        <f t="shared" si="5"/>
        <v>3.8778020833333997</v>
      </c>
      <c r="K18" s="33">
        <f t="shared" si="3"/>
        <v>3.8778020833333997</v>
      </c>
      <c r="L18" s="30">
        <v>16</v>
      </c>
      <c r="M18" s="34">
        <f t="shared" si="6"/>
        <v>6.25E-2</v>
      </c>
      <c r="N18" s="30">
        <v>26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182</v>
      </c>
      <c r="R18" s="30"/>
      <c r="S18" s="36">
        <v>1.24912280701754</v>
      </c>
      <c r="T18" s="29">
        <v>372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6.1979166666666669E-2</v>
      </c>
      <c r="AD18" s="40">
        <f t="shared" si="12"/>
        <v>-8.5531249999999989E-2</v>
      </c>
      <c r="AE18" s="40">
        <v>-5.8</v>
      </c>
      <c r="AF18" s="40">
        <v>-11.478166666666599</v>
      </c>
      <c r="AG18" s="40">
        <v>0</v>
      </c>
    </row>
    <row r="19" spans="1:33" ht="15.75" customHeight="1" x14ac:dyDescent="0.2">
      <c r="A19" s="29" t="s">
        <v>71</v>
      </c>
      <c r="B19" s="29" t="s">
        <v>272</v>
      </c>
      <c r="C19" s="16">
        <f t="shared" si="4"/>
        <v>24.990000000000002</v>
      </c>
      <c r="D19" s="30">
        <v>7</v>
      </c>
      <c r="E19" s="30">
        <v>0</v>
      </c>
      <c r="F19" s="33">
        <v>174.93</v>
      </c>
      <c r="G19" s="31">
        <v>-37.379999999999995</v>
      </c>
      <c r="H19" s="32">
        <f t="shared" si="1"/>
        <v>0.21368547418967584</v>
      </c>
      <c r="I19" s="32">
        <f t="shared" si="2"/>
        <v>-5.8511321195144621E-2</v>
      </c>
      <c r="J19" s="33">
        <f t="shared" si="5"/>
        <v>-10.235385416666649</v>
      </c>
      <c r="K19" s="33">
        <f t="shared" si="3"/>
        <v>-1.4621979166666641</v>
      </c>
      <c r="L19" s="30">
        <v>50</v>
      </c>
      <c r="M19" s="34">
        <f t="shared" si="6"/>
        <v>0.14000000000000001</v>
      </c>
      <c r="N19" s="30">
        <v>116</v>
      </c>
      <c r="O19" s="35">
        <f t="shared" ref="O19:P19" si="27">D19/7</f>
        <v>1</v>
      </c>
      <c r="P19" s="35">
        <f t="shared" si="27"/>
        <v>0</v>
      </c>
      <c r="Q19" s="30">
        <f t="shared" si="8"/>
        <v>116</v>
      </c>
      <c r="R19" s="30"/>
      <c r="S19" s="36">
        <v>0.91966759002770004</v>
      </c>
      <c r="T19" s="29">
        <v>372</v>
      </c>
      <c r="U19" s="37" t="s">
        <v>33</v>
      </c>
      <c r="V19" s="38" t="s">
        <v>33</v>
      </c>
      <c r="W19" s="29">
        <v>3</v>
      </c>
      <c r="X19" s="39">
        <f t="shared" si="9"/>
        <v>0.42857142857142855</v>
      </c>
      <c r="Y19" s="40">
        <f t="shared" si="10"/>
        <v>5.339999999999999</v>
      </c>
      <c r="Z19" s="29">
        <v>4</v>
      </c>
      <c r="AA19" s="29" t="s">
        <v>35</v>
      </c>
      <c r="AB19" s="41">
        <f t="shared" si="11"/>
        <v>-0.69</v>
      </c>
      <c r="AC19" s="42">
        <v>6.1979166666666669E-2</v>
      </c>
      <c r="AD19" s="40">
        <f t="shared" si="12"/>
        <v>-0.59871874999999997</v>
      </c>
      <c r="AE19" s="40">
        <v>-5.8</v>
      </c>
      <c r="AF19" s="40">
        <v>-11.478166666666667</v>
      </c>
      <c r="AG19" s="40">
        <v>0</v>
      </c>
    </row>
    <row r="20" spans="1:33" ht="15.75" customHeight="1" x14ac:dyDescent="0.2">
      <c r="A20" s="29" t="s">
        <v>73</v>
      </c>
      <c r="B20" s="29" t="s">
        <v>273</v>
      </c>
      <c r="C20" s="16">
        <f t="shared" si="4"/>
        <v>25.073333333333338</v>
      </c>
      <c r="D20" s="30">
        <v>12</v>
      </c>
      <c r="E20" s="30">
        <v>0</v>
      </c>
      <c r="F20" s="33">
        <v>300.88000000000005</v>
      </c>
      <c r="G20" s="31">
        <v>-14.72</v>
      </c>
      <c r="H20" s="32">
        <f t="shared" si="1"/>
        <v>4.8923158734379149E-2</v>
      </c>
      <c r="I20" s="32">
        <f t="shared" si="2"/>
        <v>0.10856030643445908</v>
      </c>
      <c r="J20" s="33">
        <f t="shared" si="5"/>
        <v>32.663625000000053</v>
      </c>
      <c r="K20" s="33">
        <f t="shared" si="3"/>
        <v>2.7219687500000043</v>
      </c>
      <c r="L20" s="30">
        <v>46</v>
      </c>
      <c r="M20" s="34">
        <f t="shared" si="6"/>
        <v>0.2608695652173913</v>
      </c>
      <c r="N20" s="30">
        <v>103</v>
      </c>
      <c r="O20" s="35">
        <f t="shared" ref="O20:P20" si="28">D20/7</f>
        <v>1.7142857142857142</v>
      </c>
      <c r="P20" s="35">
        <f t="shared" si="28"/>
        <v>0</v>
      </c>
      <c r="Q20" s="30">
        <f t="shared" si="8"/>
        <v>60</v>
      </c>
      <c r="R20" s="30"/>
      <c r="S20" s="36">
        <v>1.05993690851735</v>
      </c>
      <c r="T20" s="29">
        <v>372</v>
      </c>
      <c r="U20" s="37" t="s">
        <v>33</v>
      </c>
      <c r="V20" s="38" t="s">
        <v>33</v>
      </c>
      <c r="W20" s="29">
        <v>3</v>
      </c>
      <c r="X20" s="39">
        <f t="shared" si="9"/>
        <v>0.25</v>
      </c>
      <c r="Y20" s="40">
        <f t="shared" si="10"/>
        <v>2.4533333333333336</v>
      </c>
      <c r="Z20" s="29">
        <v>3</v>
      </c>
      <c r="AA20" s="29" t="s">
        <v>35</v>
      </c>
      <c r="AB20" s="41">
        <f t="shared" si="11"/>
        <v>-0.69</v>
      </c>
      <c r="AC20" s="42">
        <v>6.1979166666666669E-2</v>
      </c>
      <c r="AD20" s="40">
        <f t="shared" si="12"/>
        <v>-1.0263749999999998</v>
      </c>
      <c r="AE20" s="40">
        <v>-5.8</v>
      </c>
      <c r="AF20" s="40">
        <v>-11.478166666666667</v>
      </c>
      <c r="AG20" s="40">
        <v>0</v>
      </c>
    </row>
    <row r="21" spans="1:33" ht="15.75" customHeight="1" x14ac:dyDescent="0.2">
      <c r="A21" s="29" t="s">
        <v>75</v>
      </c>
      <c r="B21" s="29" t="s">
        <v>274</v>
      </c>
      <c r="C21" s="16">
        <f t="shared" si="4"/>
        <v>26.99</v>
      </c>
      <c r="D21" s="30">
        <v>1</v>
      </c>
      <c r="E21" s="30">
        <v>0</v>
      </c>
      <c r="F21" s="33">
        <v>26.99</v>
      </c>
      <c r="G21" s="31">
        <v>-5.8199999999999994</v>
      </c>
      <c r="H21" s="32">
        <f t="shared" si="1"/>
        <v>0.21563542052612078</v>
      </c>
      <c r="I21" s="32">
        <f t="shared" si="2"/>
        <v>-8.9736167716439035E-3</v>
      </c>
      <c r="J21" s="33">
        <f t="shared" si="5"/>
        <v>-0.24219791666666896</v>
      </c>
      <c r="K21" s="33">
        <f t="shared" si="3"/>
        <v>-0.24219791666666896</v>
      </c>
      <c r="L21" s="30">
        <v>26</v>
      </c>
      <c r="M21" s="34">
        <f t="shared" si="6"/>
        <v>3.8461538461538464E-2</v>
      </c>
      <c r="N21" s="30">
        <v>101</v>
      </c>
      <c r="O21" s="35">
        <f t="shared" ref="O21:P21" si="29">D21/7</f>
        <v>0.14285714285714285</v>
      </c>
      <c r="P21" s="35">
        <f t="shared" si="29"/>
        <v>0</v>
      </c>
      <c r="Q21" s="30">
        <f t="shared" si="8"/>
        <v>707</v>
      </c>
      <c r="R21" s="30"/>
      <c r="S21" s="36">
        <v>1.1407407407407399</v>
      </c>
      <c r="T21" s="29">
        <v>372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5.8199999999999994</v>
      </c>
      <c r="Z21" s="29">
        <v>1</v>
      </c>
      <c r="AA21" s="29" t="s">
        <v>35</v>
      </c>
      <c r="AB21" s="41">
        <f t="shared" si="11"/>
        <v>-0.69</v>
      </c>
      <c r="AC21" s="42">
        <v>6.1979166666666669E-2</v>
      </c>
      <c r="AD21" s="40">
        <f t="shared" si="12"/>
        <v>-8.5531249999999989E-2</v>
      </c>
      <c r="AE21" s="40">
        <v>-5.8</v>
      </c>
      <c r="AF21" s="40">
        <v>-11.478166666666667</v>
      </c>
      <c r="AG21" s="40">
        <v>0</v>
      </c>
    </row>
    <row r="22" spans="1:33" ht="15.75" customHeight="1" x14ac:dyDescent="0.2">
      <c r="A22" s="29" t="s">
        <v>77</v>
      </c>
      <c r="B22" s="29" t="s">
        <v>253</v>
      </c>
      <c r="C22" s="16">
        <f t="shared" si="4"/>
        <v>27.101111111111113</v>
      </c>
      <c r="D22" s="30">
        <v>9</v>
      </c>
      <c r="E22" s="30">
        <v>0</v>
      </c>
      <c r="F22" s="31">
        <v>243.91000000000003</v>
      </c>
      <c r="G22" s="31">
        <v>-21.620000000000005</v>
      </c>
      <c r="H22" s="32">
        <f t="shared" si="1"/>
        <v>8.8639252183182332E-2</v>
      </c>
      <c r="I22" s="32">
        <f t="shared" si="2"/>
        <v>0.12066015641015136</v>
      </c>
      <c r="J22" s="33">
        <f t="shared" si="5"/>
        <v>29.430218750000023</v>
      </c>
      <c r="K22" s="33">
        <f t="shared" si="3"/>
        <v>3.270024305555558</v>
      </c>
      <c r="L22" s="30">
        <v>40</v>
      </c>
      <c r="M22" s="34">
        <f t="shared" si="6"/>
        <v>0.22500000000000001</v>
      </c>
      <c r="N22" s="30">
        <v>95</v>
      </c>
      <c r="O22" s="35">
        <f t="shared" ref="O22:P22" si="30">D22/7</f>
        <v>1.2857142857142858</v>
      </c>
      <c r="P22" s="35">
        <f t="shared" si="30"/>
        <v>0</v>
      </c>
      <c r="Q22" s="30">
        <f t="shared" si="8"/>
        <v>73</v>
      </c>
      <c r="R22" s="30"/>
      <c r="S22" s="36">
        <v>1.1729323308270601</v>
      </c>
      <c r="T22" s="29">
        <v>492</v>
      </c>
      <c r="U22" s="37">
        <v>120</v>
      </c>
      <c r="V22" s="38" t="s">
        <v>146</v>
      </c>
      <c r="W22" s="29">
        <v>3</v>
      </c>
      <c r="X22" s="39">
        <f t="shared" si="9"/>
        <v>0.33333333333333331</v>
      </c>
      <c r="Y22" s="40">
        <f t="shared" si="10"/>
        <v>3.6033333333333339</v>
      </c>
      <c r="Z22" s="29">
        <v>3</v>
      </c>
      <c r="AA22" s="29" t="s">
        <v>35</v>
      </c>
      <c r="AB22" s="41">
        <f t="shared" si="11"/>
        <v>-0.69</v>
      </c>
      <c r="AC22" s="42">
        <v>6.1979166666666669E-2</v>
      </c>
      <c r="AD22" s="40">
        <f t="shared" si="12"/>
        <v>-0.76978124999999986</v>
      </c>
      <c r="AE22" s="40">
        <v>-5.8</v>
      </c>
      <c r="AF22" s="40">
        <v>-11.478166666666667</v>
      </c>
      <c r="AG22" s="40">
        <v>0</v>
      </c>
    </row>
    <row r="23" spans="1:33" ht="15.75" customHeight="1" x14ac:dyDescent="0.2">
      <c r="A23" s="29" t="s">
        <v>78</v>
      </c>
      <c r="B23" s="29" t="s">
        <v>275</v>
      </c>
      <c r="C23" s="16">
        <f t="shared" si="4"/>
        <v>26.99</v>
      </c>
      <c r="D23" s="30">
        <v>2</v>
      </c>
      <c r="E23" s="30">
        <v>0</v>
      </c>
      <c r="F23" s="33">
        <v>53.98</v>
      </c>
      <c r="G23" s="31">
        <v>-18.11</v>
      </c>
      <c r="H23" s="32">
        <f t="shared" si="1"/>
        <v>0.33549462763986665</v>
      </c>
      <c r="I23" s="32">
        <f t="shared" si="2"/>
        <v>-0.12883282388538972</v>
      </c>
      <c r="J23" s="33">
        <f t="shared" si="5"/>
        <v>-6.9543958333333364</v>
      </c>
      <c r="K23" s="33">
        <f t="shared" si="3"/>
        <v>-3.4771979166666682</v>
      </c>
      <c r="L23" s="30">
        <v>35</v>
      </c>
      <c r="M23" s="34">
        <f t="shared" si="6"/>
        <v>5.7142857142857141E-2</v>
      </c>
      <c r="N23" s="30">
        <v>91</v>
      </c>
      <c r="O23" s="35">
        <f t="shared" ref="O23:P23" si="31">D23/7</f>
        <v>0.2857142857142857</v>
      </c>
      <c r="P23" s="35">
        <f t="shared" si="31"/>
        <v>0</v>
      </c>
      <c r="Q23" s="30">
        <f t="shared" si="8"/>
        <v>318</v>
      </c>
      <c r="R23" s="30"/>
      <c r="S23" s="36">
        <v>0.88636363636363602</v>
      </c>
      <c r="T23" s="29">
        <v>492</v>
      </c>
      <c r="U23" s="37" t="s">
        <v>33</v>
      </c>
      <c r="V23" s="38" t="s">
        <v>276</v>
      </c>
      <c r="W23" s="29">
        <v>1</v>
      </c>
      <c r="X23" s="39">
        <f t="shared" si="9"/>
        <v>0.5</v>
      </c>
      <c r="Y23" s="40">
        <f t="shared" si="10"/>
        <v>18.11</v>
      </c>
      <c r="Z23" s="29">
        <v>0</v>
      </c>
      <c r="AA23" s="29" t="s">
        <v>35</v>
      </c>
      <c r="AB23" s="41">
        <f t="shared" si="11"/>
        <v>-0.69</v>
      </c>
      <c r="AC23" s="42">
        <v>6.1979166666666669E-2</v>
      </c>
      <c r="AD23" s="40">
        <f t="shared" si="12"/>
        <v>-0.17106249999999998</v>
      </c>
      <c r="AE23" s="40">
        <v>-5.8</v>
      </c>
      <c r="AF23" s="40">
        <v>-11.478166666666667</v>
      </c>
      <c r="AG23" s="40">
        <v>0</v>
      </c>
    </row>
    <row r="24" spans="1:33" ht="15.75" customHeight="1" x14ac:dyDescent="0.2">
      <c r="A24" s="29" t="s">
        <v>80</v>
      </c>
      <c r="B24" s="29" t="s">
        <v>277</v>
      </c>
      <c r="C24" s="16">
        <f t="shared" si="4"/>
        <v>25.561428571428568</v>
      </c>
      <c r="D24" s="30">
        <v>7</v>
      </c>
      <c r="E24" s="30">
        <v>0</v>
      </c>
      <c r="F24" s="33">
        <v>178.92999999999998</v>
      </c>
      <c r="G24" s="33">
        <v>-23.44</v>
      </c>
      <c r="H24" s="32">
        <f t="shared" si="1"/>
        <v>0.13100095009221485</v>
      </c>
      <c r="I24" s="32">
        <f t="shared" si="2"/>
        <v>3.2720139626297023E-2</v>
      </c>
      <c r="J24" s="33">
        <f t="shared" si="5"/>
        <v>5.8546145833333263</v>
      </c>
      <c r="K24" s="33">
        <f t="shared" si="3"/>
        <v>0.83637351190476095</v>
      </c>
      <c r="L24" s="30">
        <v>23</v>
      </c>
      <c r="M24" s="34">
        <f t="shared" si="6"/>
        <v>0.30434782608695654</v>
      </c>
      <c r="N24" s="30">
        <v>88</v>
      </c>
      <c r="O24" s="35">
        <f t="shared" ref="O24:P24" si="32">D24/7</f>
        <v>1</v>
      </c>
      <c r="P24" s="35">
        <f t="shared" si="32"/>
        <v>0</v>
      </c>
      <c r="Q24" s="30">
        <f t="shared" si="8"/>
        <v>88</v>
      </c>
      <c r="R24" s="30"/>
      <c r="S24" s="36">
        <v>0.92966360856269104</v>
      </c>
      <c r="T24" s="29">
        <v>492</v>
      </c>
      <c r="U24" s="37" t="s">
        <v>33</v>
      </c>
      <c r="V24" s="38" t="s">
        <v>276</v>
      </c>
      <c r="W24" s="29">
        <v>1</v>
      </c>
      <c r="X24" s="39">
        <f t="shared" si="9"/>
        <v>0.14285714285714285</v>
      </c>
      <c r="Y24" s="40">
        <f t="shared" si="10"/>
        <v>23.44</v>
      </c>
      <c r="Z24" s="29">
        <v>0</v>
      </c>
      <c r="AA24" s="29" t="s">
        <v>35</v>
      </c>
      <c r="AB24" s="41">
        <f t="shared" si="11"/>
        <v>-0.69</v>
      </c>
      <c r="AC24" s="42">
        <v>6.1979166666666669E-2</v>
      </c>
      <c r="AD24" s="40">
        <f t="shared" si="12"/>
        <v>-0.59871874999999997</v>
      </c>
      <c r="AE24" s="40">
        <v>-5.8</v>
      </c>
      <c r="AF24" s="40">
        <v>-11.478166666666667</v>
      </c>
      <c r="AG24" s="40">
        <v>-1.25</v>
      </c>
    </row>
    <row r="25" spans="1:33" ht="15.75" customHeight="1" x14ac:dyDescent="0.2">
      <c r="A25" s="15" t="s">
        <v>82</v>
      </c>
      <c r="B25" s="15" t="s">
        <v>278</v>
      </c>
      <c r="C25" s="16">
        <f t="shared" si="4"/>
        <v>22.990000000000002</v>
      </c>
      <c r="D25" s="17">
        <v>14</v>
      </c>
      <c r="E25" s="17">
        <v>1</v>
      </c>
      <c r="F25" s="18">
        <v>321.86</v>
      </c>
      <c r="G25" s="18">
        <v>-30.91</v>
      </c>
      <c r="H25" s="32">
        <f t="shared" si="1"/>
        <v>9.6035543403964446E-2</v>
      </c>
      <c r="I25" s="32">
        <f t="shared" si="2"/>
        <v>-8.5330190144782842E-3</v>
      </c>
      <c r="J25" s="33">
        <f t="shared" si="5"/>
        <v>-2.7464374999999808</v>
      </c>
      <c r="K25" s="33">
        <f t="shared" si="3"/>
        <v>-0.19617410714285577</v>
      </c>
      <c r="L25" s="17">
        <v>61</v>
      </c>
      <c r="M25" s="34">
        <f t="shared" si="6"/>
        <v>0.22950819672131148</v>
      </c>
      <c r="N25" s="17">
        <v>73</v>
      </c>
      <c r="O25" s="35">
        <f t="shared" ref="O25:P25" si="33">D25/7</f>
        <v>2</v>
      </c>
      <c r="P25" s="35">
        <f t="shared" si="33"/>
        <v>0.14285714285714285</v>
      </c>
      <c r="Q25" s="30">
        <f t="shared" si="8"/>
        <v>34</v>
      </c>
      <c r="R25" s="30"/>
      <c r="S25" s="22">
        <v>1.288389513108614</v>
      </c>
      <c r="T25" s="29">
        <v>492</v>
      </c>
      <c r="U25" s="37" t="s">
        <v>33</v>
      </c>
      <c r="V25" s="38" t="s">
        <v>279</v>
      </c>
      <c r="W25" s="15">
        <v>0</v>
      </c>
      <c r="X25" s="39">
        <f t="shared" si="9"/>
        <v>0</v>
      </c>
      <c r="Y25" s="40">
        <f t="shared" si="10"/>
        <v>15.455</v>
      </c>
      <c r="Z25" s="15">
        <v>2</v>
      </c>
      <c r="AA25" s="29" t="s">
        <v>35</v>
      </c>
      <c r="AB25" s="41">
        <f t="shared" si="11"/>
        <v>-0.69</v>
      </c>
      <c r="AC25" s="42">
        <v>6.1979166666666669E-2</v>
      </c>
      <c r="AD25" s="40">
        <f t="shared" si="12"/>
        <v>-1.1974374999999999</v>
      </c>
      <c r="AE25" s="26">
        <v>-5.8</v>
      </c>
      <c r="AF25" s="26">
        <v>-11.48</v>
      </c>
      <c r="AG25" s="26">
        <v>-2.2999999999999998</v>
      </c>
    </row>
    <row r="26" spans="1:33" ht="15.75" customHeight="1" x14ac:dyDescent="0.2">
      <c r="A26" s="15" t="s">
        <v>84</v>
      </c>
      <c r="B26" s="15" t="s">
        <v>280</v>
      </c>
      <c r="C26" s="16">
        <f t="shared" si="4"/>
        <v>23.24</v>
      </c>
      <c r="D26" s="17">
        <v>4</v>
      </c>
      <c r="E26" s="17">
        <v>0</v>
      </c>
      <c r="F26" s="18">
        <v>92.96</v>
      </c>
      <c r="G26" s="18">
        <v>-10.64</v>
      </c>
      <c r="H26" s="32">
        <f t="shared" si="1"/>
        <v>0.11445783132530121</v>
      </c>
      <c r="I26" s="32">
        <f t="shared" si="2"/>
        <v>-1.9350168531265144E-2</v>
      </c>
      <c r="J26" s="33">
        <f t="shared" si="5"/>
        <v>-1.7987916666664077</v>
      </c>
      <c r="K26" s="33">
        <f t="shared" si="3"/>
        <v>-0.44969791666660192</v>
      </c>
      <c r="L26" s="17">
        <v>37</v>
      </c>
      <c r="M26" s="34">
        <f t="shared" si="6"/>
        <v>0.10810810810810811</v>
      </c>
      <c r="N26" s="17">
        <v>67</v>
      </c>
      <c r="O26" s="35">
        <f t="shared" ref="O26:P26" si="34">D26/7</f>
        <v>0.5714285714285714</v>
      </c>
      <c r="P26" s="35">
        <f t="shared" si="34"/>
        <v>0</v>
      </c>
      <c r="Q26" s="30">
        <f t="shared" si="8"/>
        <v>117</v>
      </c>
      <c r="R26" s="30"/>
      <c r="S26" s="22">
        <v>1.307984790874525</v>
      </c>
      <c r="T26" s="29">
        <v>120</v>
      </c>
      <c r="U26" s="37">
        <v>120</v>
      </c>
      <c r="V26" s="38" t="s">
        <v>153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6.1979166666666669E-2</v>
      </c>
      <c r="AD26" s="40">
        <f t="shared" si="12"/>
        <v>-0.34212499999999996</v>
      </c>
      <c r="AE26" s="26">
        <v>-5.98</v>
      </c>
      <c r="AF26" s="26">
        <v>-11.478166666666599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23.823333333333334</v>
      </c>
      <c r="D27" s="17">
        <v>6</v>
      </c>
      <c r="E27" s="17">
        <v>0</v>
      </c>
      <c r="F27" s="18">
        <v>142.94</v>
      </c>
      <c r="G27" s="18">
        <v>-10.33</v>
      </c>
      <c r="H27" s="32">
        <f t="shared" si="1"/>
        <v>7.2268084510983627E-2</v>
      </c>
      <c r="I27" s="32">
        <f t="shared" si="2"/>
        <v>4.132371974255207E-2</v>
      </c>
      <c r="J27" s="33">
        <f t="shared" si="5"/>
        <v>5.9068125000003926</v>
      </c>
      <c r="K27" s="33">
        <f t="shared" si="3"/>
        <v>0.9844687500000654</v>
      </c>
      <c r="L27" s="17">
        <v>33</v>
      </c>
      <c r="M27" s="34">
        <f t="shared" si="6"/>
        <v>0.18181818181818182</v>
      </c>
      <c r="N27" s="17">
        <v>61</v>
      </c>
      <c r="O27" s="35">
        <f t="shared" ref="O27:P27" si="35">D27/7</f>
        <v>0.8571428571428571</v>
      </c>
      <c r="P27" s="35">
        <f t="shared" si="35"/>
        <v>0</v>
      </c>
      <c r="Q27" s="30">
        <f t="shared" si="8"/>
        <v>71</v>
      </c>
      <c r="R27" s="30"/>
      <c r="S27" s="22">
        <v>1.073746312684366</v>
      </c>
      <c r="T27" s="29">
        <v>120</v>
      </c>
      <c r="U27" s="37">
        <v>120</v>
      </c>
      <c r="V27" s="38" t="s">
        <v>153</v>
      </c>
      <c r="W27" s="15">
        <v>1</v>
      </c>
      <c r="X27" s="39">
        <f t="shared" si="9"/>
        <v>0.16666666666666666</v>
      </c>
      <c r="Y27" s="40">
        <f t="shared" si="10"/>
        <v>5.165</v>
      </c>
      <c r="Z27" s="15">
        <v>1</v>
      </c>
      <c r="AA27" s="29" t="s">
        <v>35</v>
      </c>
      <c r="AB27" s="41">
        <f t="shared" si="11"/>
        <v>-0.69</v>
      </c>
      <c r="AC27" s="42">
        <v>6.1979166666666669E-2</v>
      </c>
      <c r="AD27" s="40">
        <f t="shared" si="12"/>
        <v>-0.51318749999999991</v>
      </c>
      <c r="AE27" s="26">
        <v>-5.98</v>
      </c>
      <c r="AF27" s="26">
        <v>-11.478166666666599</v>
      </c>
      <c r="AG27" s="26">
        <v>0</v>
      </c>
    </row>
    <row r="28" spans="1:33" ht="15.75" customHeight="1" x14ac:dyDescent="0.2">
      <c r="A28" s="15" t="s">
        <v>87</v>
      </c>
      <c r="B28" s="15" t="s">
        <v>281</v>
      </c>
      <c r="C28" s="16">
        <f t="shared" si="4"/>
        <v>24.114999999999998</v>
      </c>
      <c r="D28" s="17">
        <v>16</v>
      </c>
      <c r="E28" s="17">
        <v>1</v>
      </c>
      <c r="F28" s="18">
        <v>385.84</v>
      </c>
      <c r="G28" s="18"/>
      <c r="H28" s="32">
        <f t="shared" si="1"/>
        <v>0</v>
      </c>
      <c r="I28" s="32">
        <f t="shared" si="2"/>
        <v>4.4270125319651521E-2</v>
      </c>
      <c r="J28" s="33">
        <f t="shared" si="5"/>
        <v>17.081185153334342</v>
      </c>
      <c r="K28" s="33">
        <f t="shared" si="3"/>
        <v>1.0675740720833964</v>
      </c>
      <c r="L28" s="17">
        <v>46</v>
      </c>
      <c r="M28" s="34">
        <f t="shared" si="6"/>
        <v>0.34782608695652173</v>
      </c>
      <c r="N28" s="17">
        <v>45</v>
      </c>
      <c r="O28" s="35">
        <f t="shared" ref="O28:P28" si="36">D28/7</f>
        <v>2.2857142857142856</v>
      </c>
      <c r="P28" s="35">
        <f t="shared" si="36"/>
        <v>0.14285714285714285</v>
      </c>
      <c r="Q28" s="30">
        <f t="shared" si="8"/>
        <v>18</v>
      </c>
      <c r="R28" s="30"/>
      <c r="S28" s="22">
        <v>1.2427184466019421</v>
      </c>
      <c r="T28" s="15" t="s">
        <v>33</v>
      </c>
      <c r="U28" s="23">
        <v>120</v>
      </c>
      <c r="V28" s="1" t="s">
        <v>155</v>
      </c>
      <c r="W28" s="15">
        <v>3</v>
      </c>
      <c r="X28" s="39">
        <f t="shared" si="9"/>
        <v>0.1875</v>
      </c>
      <c r="Y28" s="40">
        <f t="shared" si="10"/>
        <v>0</v>
      </c>
      <c r="Z28" s="15">
        <v>2</v>
      </c>
      <c r="AA28" s="29" t="s">
        <v>35</v>
      </c>
      <c r="AB28" s="41">
        <f t="shared" si="11"/>
        <v>-0.69</v>
      </c>
      <c r="AC28" s="42">
        <v>6.1979166666666669E-2</v>
      </c>
      <c r="AD28" s="40">
        <f t="shared" si="12"/>
        <v>-1.3684999999999998</v>
      </c>
      <c r="AE28" s="26">
        <v>-5.98</v>
      </c>
      <c r="AF28" s="26">
        <v>-13.364644677916599</v>
      </c>
      <c r="AG28" s="26">
        <v>0</v>
      </c>
    </row>
    <row r="29" spans="1:33" ht="15.75" customHeight="1" x14ac:dyDescent="0.2">
      <c r="A29" s="15" t="s">
        <v>90</v>
      </c>
      <c r="B29" s="15" t="s">
        <v>113</v>
      </c>
      <c r="C29" s="16">
        <f t="shared" si="4"/>
        <v>26.34714285714286</v>
      </c>
      <c r="D29" s="17">
        <v>14</v>
      </c>
      <c r="E29" s="17">
        <v>0</v>
      </c>
      <c r="F29" s="18">
        <v>368.86</v>
      </c>
      <c r="G29" s="18">
        <v>0</v>
      </c>
      <c r="H29" s="32">
        <f t="shared" si="1"/>
        <v>0</v>
      </c>
      <c r="I29" s="32">
        <f t="shared" si="2"/>
        <v>0.11253195523821401</v>
      </c>
      <c r="J29" s="33">
        <f t="shared" si="5"/>
        <v>41.508537009167618</v>
      </c>
      <c r="K29" s="33">
        <f t="shared" si="3"/>
        <v>2.9648955006548299</v>
      </c>
      <c r="L29" s="17">
        <v>30</v>
      </c>
      <c r="M29" s="34">
        <f t="shared" si="6"/>
        <v>0.46666666666666667</v>
      </c>
      <c r="N29" s="17">
        <v>31</v>
      </c>
      <c r="O29" s="35">
        <f t="shared" ref="O29:P29" si="37">D29/7</f>
        <v>2</v>
      </c>
      <c r="P29" s="35">
        <f t="shared" si="37"/>
        <v>0</v>
      </c>
      <c r="Q29" s="30">
        <f t="shared" si="8"/>
        <v>15</v>
      </c>
      <c r="R29" s="30"/>
      <c r="S29" s="22">
        <v>1.4785992217898829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6.1979166666666669E-2</v>
      </c>
      <c r="AD29" s="40">
        <f t="shared" si="12"/>
        <v>-1.1974374999999999</v>
      </c>
      <c r="AE29" s="26">
        <v>-5.98</v>
      </c>
      <c r="AF29" s="26">
        <v>-13.364644677916599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30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1.68141592920354</v>
      </c>
      <c r="T30" s="29">
        <v>120</v>
      </c>
      <c r="U30" s="37">
        <v>120</v>
      </c>
      <c r="V30" s="38" t="s">
        <v>156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6.1979166666666669E-2</v>
      </c>
      <c r="AD30" s="40">
        <f t="shared" si="12"/>
        <v>0</v>
      </c>
      <c r="AE30" s="26">
        <v>-5.98</v>
      </c>
      <c r="AF30" s="26">
        <v>-11.7365433051562</v>
      </c>
      <c r="AG30" s="26">
        <v>0</v>
      </c>
    </row>
    <row r="31" spans="1:33" ht="15.75" customHeight="1" x14ac:dyDescent="0.2">
      <c r="A31" s="15" t="s">
        <v>92</v>
      </c>
      <c r="B31" s="49" t="s">
        <v>119</v>
      </c>
      <c r="C31" s="16">
        <f t="shared" si="4"/>
        <v>28.99</v>
      </c>
      <c r="D31" s="17">
        <v>1</v>
      </c>
      <c r="E31" s="17">
        <v>0</v>
      </c>
      <c r="F31" s="18">
        <v>28.99</v>
      </c>
      <c r="G31" s="44">
        <v>-1.4700000000000002</v>
      </c>
      <c r="H31" s="32">
        <f t="shared" si="1"/>
        <v>5.0707140393239057E-2</v>
      </c>
      <c r="I31" s="32">
        <f t="shared" si="2"/>
        <v>0.18521646929436864</v>
      </c>
      <c r="J31" s="33">
        <f t="shared" si="5"/>
        <v>5.3694254448437464</v>
      </c>
      <c r="K31" s="33">
        <f t="shared" si="3"/>
        <v>5.3694254448437464</v>
      </c>
      <c r="L31" s="17">
        <v>10</v>
      </c>
      <c r="M31" s="34">
        <f t="shared" si="6"/>
        <v>0.1</v>
      </c>
      <c r="N31" s="17">
        <v>29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203</v>
      </c>
      <c r="R31" s="30"/>
      <c r="S31" s="22">
        <v>1.66371681415929</v>
      </c>
      <c r="T31" s="15">
        <v>252</v>
      </c>
      <c r="U31" s="23">
        <v>120</v>
      </c>
      <c r="V31" s="1" t="s">
        <v>836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6.1979166666666669E-2</v>
      </c>
      <c r="AD31" s="40">
        <f t="shared" si="12"/>
        <v>-8.5531249999999989E-2</v>
      </c>
      <c r="AE31" s="45">
        <v>-5.98</v>
      </c>
      <c r="AF31" s="45">
        <v>-11.736543305156252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21.7425</v>
      </c>
      <c r="D32" s="57">
        <v>4</v>
      </c>
      <c r="E32" s="57">
        <v>0</v>
      </c>
      <c r="F32" s="58">
        <v>86.97</v>
      </c>
      <c r="G32" s="58">
        <v>-0.67</v>
      </c>
      <c r="H32" s="32">
        <f t="shared" si="1"/>
        <v>7.7038059100839372E-3</v>
      </c>
      <c r="I32" s="32">
        <f t="shared" si="2"/>
        <v>6.8552578978405346E-3</v>
      </c>
      <c r="J32" s="33">
        <f t="shared" si="5"/>
        <v>0.59620177937519125</v>
      </c>
      <c r="K32" s="33">
        <f t="shared" si="3"/>
        <v>0.14905044484379781</v>
      </c>
      <c r="L32" s="57">
        <v>21</v>
      </c>
      <c r="M32" s="34">
        <f t="shared" si="6"/>
        <v>0.19047619047619047</v>
      </c>
      <c r="N32" s="57">
        <v>26</v>
      </c>
      <c r="O32" s="35">
        <f t="shared" si="39"/>
        <v>0.5714285714285714</v>
      </c>
      <c r="P32" s="35">
        <f t="shared" si="39"/>
        <v>0</v>
      </c>
      <c r="Q32" s="30">
        <f t="shared" si="8"/>
        <v>45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1.216216216216216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0.67</v>
      </c>
      <c r="Z32" s="56">
        <v>1</v>
      </c>
      <c r="AA32" s="56" t="s">
        <v>35</v>
      </c>
      <c r="AB32" s="41">
        <f t="shared" si="11"/>
        <v>-0.69</v>
      </c>
      <c r="AC32" s="62">
        <v>6.1979166666666669E-2</v>
      </c>
      <c r="AD32" s="40">
        <f t="shared" si="12"/>
        <v>-0.34212499999999996</v>
      </c>
      <c r="AE32" s="63">
        <v>-5.98</v>
      </c>
      <c r="AF32" s="63">
        <v>-11.7365433051562</v>
      </c>
      <c r="AG32" s="63">
        <v>-1.45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4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Info!B1:BJ5000""),3,FALSE),"""")"),"Black Kitchen Cabinet Knobs - Round Drawer Handles - 25 Pack of Kitchen Cabinet Hardware")</f>
        <v>Black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Info!B1:BJ5000""),2,FALSE),"""")"),"B07XLNPK6C")</f>
        <v>B07XLNPK6C</v>
      </c>
      <c r="B2" s="3" t="s">
        <v>282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46.25" customHeight="1" x14ac:dyDescent="0.2">
      <c r="A3" s="68" t="s">
        <v>30</v>
      </c>
      <c r="B3" s="69"/>
      <c r="C3" s="4">
        <f>((AE32+AF32)/0.85)*-1</f>
        <v>20.160133888419058</v>
      </c>
      <c r="D3" s="5">
        <f>SUM(D4:D99702)</f>
        <v>325</v>
      </c>
      <c r="E3" s="5"/>
      <c r="F3" s="6">
        <f t="shared" ref="F3:G3" si="0">SUM(F4:F99702)</f>
        <v>7915.41</v>
      </c>
      <c r="G3" s="6">
        <f t="shared" si="0"/>
        <v>-584.01999999999987</v>
      </c>
      <c r="H3" s="7">
        <f t="shared" ref="H3:H32" si="1">G3/F3*-1</f>
        <v>7.3782659394775491E-2</v>
      </c>
      <c r="I3" s="8">
        <f t="shared" ref="I3:I32" si="2">J3/F3</f>
        <v>7.5234292347403461E-2</v>
      </c>
      <c r="J3" s="6">
        <f>SUM(J4:J99702)</f>
        <v>595.51026998956081</v>
      </c>
      <c r="K3" s="6">
        <f t="shared" ref="K3:K32" si="3">J3/D3</f>
        <v>1.8323392922755717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QTY-93")</f>
        <v>Del QTY-93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QTY-336")</f>
        <v>US QTY-336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54</v>
      </c>
      <c r="X3" s="7">
        <f>W3/D3</f>
        <v>0.16615384615384615</v>
      </c>
      <c r="Y3" s="6"/>
      <c r="Z3" s="5"/>
      <c r="AA3" s="5"/>
      <c r="AB3" s="5"/>
      <c r="AC3" s="5"/>
      <c r="AD3" s="6">
        <f>SUM(AD4:AD99702)</f>
        <v>-34.301965844297996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Info!B2:BZ3000""),37,FALSE)),"""")*-1"),-11.1561138051562)</f>
        <v>-11.156113805156201</v>
      </c>
      <c r="AG3" s="6">
        <f>SUM(AG4:AG99702)</f>
        <v>-14.32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32" si="4">IFERROR(F4/D4," - ")</f>
        <v>23.081818181818186</v>
      </c>
      <c r="D4" s="17">
        <v>11</v>
      </c>
      <c r="E4" s="17">
        <v>0</v>
      </c>
      <c r="F4" s="18">
        <v>253.90000000000003</v>
      </c>
      <c r="G4" s="18">
        <v>-22.43</v>
      </c>
      <c r="H4" s="19">
        <f t="shared" si="1"/>
        <v>8.8341866876723102E-2</v>
      </c>
      <c r="I4" s="19">
        <f t="shared" si="2"/>
        <v>4.1416376029663839E-2</v>
      </c>
      <c r="J4" s="18">
        <f t="shared" ref="J4:J32" si="5">F4*0.85+G4+AF4*D4+D4*AE4+AG4+AD4</f>
        <v>10.515617873931649</v>
      </c>
      <c r="K4" s="18">
        <f t="shared" si="3"/>
        <v>0.9559652612665136</v>
      </c>
      <c r="L4" s="17">
        <v>54</v>
      </c>
      <c r="M4" s="20">
        <f t="shared" ref="M4:M32" si="6">IFERROR(D4/L4,"-")</f>
        <v>0.20370370370370369</v>
      </c>
      <c r="N4" s="17">
        <v>397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252</v>
      </c>
      <c r="R4" s="17"/>
      <c r="S4" s="22">
        <v>0.28426395939086202</v>
      </c>
      <c r="T4" s="15">
        <v>456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9.0909090909090912E-2</v>
      </c>
      <c r="Y4" s="26">
        <f t="shared" ref="Y4:Y32" si="10">IFERROR(G4/(W4+Z4)*-1,0)</f>
        <v>5.6074999999999999</v>
      </c>
      <c r="Z4" s="15">
        <v>3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6.5006944444444437E-2</v>
      </c>
      <c r="AD4" s="26">
        <f t="shared" ref="AD4:AD32" si="12">IFERROR(AB4*AC4*D4*2,0)</f>
        <v>-0.98680541666666644</v>
      </c>
      <c r="AE4" s="26">
        <v>-5.8</v>
      </c>
      <c r="AF4" s="26">
        <v>-10.7347797008547</v>
      </c>
      <c r="AG4" s="26">
        <v>0</v>
      </c>
    </row>
    <row r="5" spans="1:33" ht="15.75" customHeight="1" x14ac:dyDescent="0.2">
      <c r="A5" s="29" t="s">
        <v>36</v>
      </c>
      <c r="B5" s="29" t="s">
        <v>283</v>
      </c>
      <c r="C5" s="16">
        <f t="shared" si="4"/>
        <v>25.990000000000002</v>
      </c>
      <c r="D5" s="30">
        <v>8</v>
      </c>
      <c r="E5" s="30">
        <v>0</v>
      </c>
      <c r="F5" s="31">
        <v>207.92000000000002</v>
      </c>
      <c r="G5" s="31">
        <v>-22.99</v>
      </c>
      <c r="H5" s="32">
        <f t="shared" si="1"/>
        <v>0.11057137360523277</v>
      </c>
      <c r="I5" s="32">
        <f t="shared" si="2"/>
        <v>9.9775173719208021E-2</v>
      </c>
      <c r="J5" s="33">
        <f t="shared" si="5"/>
        <v>20.745254119697734</v>
      </c>
      <c r="K5" s="33">
        <f t="shared" si="3"/>
        <v>2.5931567649622167</v>
      </c>
      <c r="L5" s="30">
        <v>76</v>
      </c>
      <c r="M5" s="34">
        <f t="shared" si="6"/>
        <v>0.10526315789473684</v>
      </c>
      <c r="N5" s="30">
        <v>385</v>
      </c>
      <c r="O5" s="35">
        <f t="shared" ref="O5:P5" si="13">D5/7</f>
        <v>1.1428571428571428</v>
      </c>
      <c r="P5" s="35">
        <f t="shared" si="13"/>
        <v>0</v>
      </c>
      <c r="Q5" s="30">
        <f t="shared" si="8"/>
        <v>336</v>
      </c>
      <c r="R5" s="30"/>
      <c r="S5" s="36">
        <v>0.25875370919881302</v>
      </c>
      <c r="T5" s="29">
        <v>456</v>
      </c>
      <c r="U5" s="37" t="s">
        <v>33</v>
      </c>
      <c r="V5" s="38" t="s">
        <v>33</v>
      </c>
      <c r="W5" s="29">
        <v>2</v>
      </c>
      <c r="X5" s="39">
        <f t="shared" si="9"/>
        <v>0.25</v>
      </c>
      <c r="Y5" s="40">
        <f t="shared" si="10"/>
        <v>11.494999999999999</v>
      </c>
      <c r="Z5" s="29">
        <v>0</v>
      </c>
      <c r="AA5" s="29" t="s">
        <v>35</v>
      </c>
      <c r="AB5" s="41">
        <f t="shared" si="11"/>
        <v>-0.69</v>
      </c>
      <c r="AC5" s="42">
        <v>6.5082271147161058E-2</v>
      </c>
      <c r="AD5" s="40">
        <f t="shared" si="12"/>
        <v>-0.71850827346465806</v>
      </c>
      <c r="AE5" s="40">
        <v>-5.8</v>
      </c>
      <c r="AF5" s="40">
        <v>-10.7347797008547</v>
      </c>
      <c r="AG5" s="40">
        <v>0</v>
      </c>
    </row>
    <row r="6" spans="1:33" ht="15.75" customHeight="1" x14ac:dyDescent="0.2">
      <c r="A6" s="29" t="s">
        <v>38</v>
      </c>
      <c r="B6" s="29" t="s">
        <v>284</v>
      </c>
      <c r="C6" s="16">
        <f t="shared" si="4"/>
        <v>24.826470588235299</v>
      </c>
      <c r="D6" s="30">
        <v>17</v>
      </c>
      <c r="E6" s="30">
        <v>0</v>
      </c>
      <c r="F6" s="31">
        <v>422.05000000000007</v>
      </c>
      <c r="G6" s="31">
        <v>-12.05</v>
      </c>
      <c r="H6" s="32">
        <f t="shared" si="1"/>
        <v>2.8551119535600043E-2</v>
      </c>
      <c r="I6" s="32">
        <f t="shared" si="2"/>
        <v>0.15182130593248072</v>
      </c>
      <c r="J6" s="33">
        <f t="shared" si="5"/>
        <v>64.076182168803498</v>
      </c>
      <c r="K6" s="33">
        <f t="shared" si="3"/>
        <v>3.769187186400206</v>
      </c>
      <c r="L6" s="30">
        <v>85</v>
      </c>
      <c r="M6" s="34">
        <f t="shared" si="6"/>
        <v>0.2</v>
      </c>
      <c r="N6" s="30">
        <v>368</v>
      </c>
      <c r="O6" s="35">
        <f t="shared" ref="O6:P6" si="14">D6/7</f>
        <v>2.4285714285714284</v>
      </c>
      <c r="P6" s="35">
        <f t="shared" si="14"/>
        <v>0</v>
      </c>
      <c r="Q6" s="30">
        <f t="shared" si="8"/>
        <v>151</v>
      </c>
      <c r="R6" s="30"/>
      <c r="S6" s="36">
        <v>0.29166666666666602</v>
      </c>
      <c r="T6" s="29">
        <v>456</v>
      </c>
      <c r="U6" s="37" t="s">
        <v>33</v>
      </c>
      <c r="V6" s="38" t="s">
        <v>130</v>
      </c>
      <c r="W6" s="29">
        <v>2</v>
      </c>
      <c r="X6" s="39">
        <f t="shared" si="9"/>
        <v>0.11764705882352941</v>
      </c>
      <c r="Y6" s="40">
        <f t="shared" si="10"/>
        <v>6.0250000000000004</v>
      </c>
      <c r="Z6" s="29">
        <v>0</v>
      </c>
      <c r="AA6" s="29" t="s">
        <v>35</v>
      </c>
      <c r="AB6" s="41">
        <f t="shared" si="11"/>
        <v>-0.69</v>
      </c>
      <c r="AC6" s="42">
        <v>6.5006944444444437E-2</v>
      </c>
      <c r="AD6" s="40">
        <f t="shared" si="12"/>
        <v>-1.5250629166666663</v>
      </c>
      <c r="AE6" s="40">
        <v>-5.8</v>
      </c>
      <c r="AF6" s="40">
        <v>-10.7347797008547</v>
      </c>
      <c r="AG6" s="40">
        <v>0</v>
      </c>
    </row>
    <row r="7" spans="1:33" ht="15.75" customHeight="1" x14ac:dyDescent="0.2">
      <c r="A7" s="29" t="s">
        <v>40</v>
      </c>
      <c r="B7" s="29" t="s">
        <v>285</v>
      </c>
      <c r="C7" s="16">
        <f t="shared" si="4"/>
        <v>23.670400000000004</v>
      </c>
      <c r="D7" s="30">
        <v>25</v>
      </c>
      <c r="E7" s="30">
        <v>0</v>
      </c>
      <c r="F7" s="31">
        <v>591.7600000000001</v>
      </c>
      <c r="G7" s="31">
        <v>-25.32</v>
      </c>
      <c r="H7" s="32">
        <f t="shared" si="1"/>
        <v>4.2787616601324852E-2</v>
      </c>
      <c r="I7" s="32">
        <f t="shared" si="2"/>
        <v>0.10487996467368406</v>
      </c>
      <c r="J7" s="33">
        <f t="shared" si="5"/>
        <v>62.063767895299293</v>
      </c>
      <c r="K7" s="33">
        <f t="shared" si="3"/>
        <v>2.4825507158119717</v>
      </c>
      <c r="L7" s="30">
        <v>111</v>
      </c>
      <c r="M7" s="34">
        <f t="shared" si="6"/>
        <v>0.22522522522522523</v>
      </c>
      <c r="N7" s="30">
        <v>339</v>
      </c>
      <c r="O7" s="35">
        <f t="shared" ref="O7:P7" si="15">D7/7</f>
        <v>3.5714285714285716</v>
      </c>
      <c r="P7" s="35">
        <f t="shared" si="15"/>
        <v>0</v>
      </c>
      <c r="Q7" s="30">
        <f t="shared" si="8"/>
        <v>94</v>
      </c>
      <c r="R7" s="30"/>
      <c r="S7" s="36">
        <v>0.31898734177215099</v>
      </c>
      <c r="T7" s="29">
        <v>456</v>
      </c>
      <c r="U7" s="37" t="s">
        <v>33</v>
      </c>
      <c r="V7" s="38" t="s">
        <v>130</v>
      </c>
      <c r="W7" s="29">
        <v>1</v>
      </c>
      <c r="X7" s="39">
        <f t="shared" si="9"/>
        <v>0.04</v>
      </c>
      <c r="Y7" s="40">
        <f t="shared" si="10"/>
        <v>12.66</v>
      </c>
      <c r="Z7" s="29">
        <v>1</v>
      </c>
      <c r="AA7" s="29" t="s">
        <v>35</v>
      </c>
      <c r="AB7" s="41">
        <f t="shared" si="11"/>
        <v>-0.69</v>
      </c>
      <c r="AC7" s="42">
        <v>6.5006944444444437E-2</v>
      </c>
      <c r="AD7" s="40">
        <f t="shared" si="12"/>
        <v>-2.242739583333333</v>
      </c>
      <c r="AE7" s="40">
        <v>-5.8</v>
      </c>
      <c r="AF7" s="40">
        <v>-10.7347797008547</v>
      </c>
      <c r="AG7" s="40">
        <v>0</v>
      </c>
    </row>
    <row r="8" spans="1:33" ht="15.75" customHeight="1" x14ac:dyDescent="0.2">
      <c r="A8" s="29" t="s">
        <v>43</v>
      </c>
      <c r="B8" s="29" t="s">
        <v>112</v>
      </c>
      <c r="C8" s="16">
        <f t="shared" si="4"/>
        <v>22.491000000000003</v>
      </c>
      <c r="D8" s="30">
        <v>20</v>
      </c>
      <c r="E8" s="30">
        <v>0</v>
      </c>
      <c r="F8" s="31">
        <v>449.82000000000005</v>
      </c>
      <c r="G8" s="31">
        <v>-19.139999999999997</v>
      </c>
      <c r="H8" s="32">
        <f t="shared" si="1"/>
        <v>4.2550353474723211E-2</v>
      </c>
      <c r="I8" s="32">
        <f t="shared" si="2"/>
        <v>6.8500307530419635E-2</v>
      </c>
      <c r="J8" s="33">
        <f t="shared" si="5"/>
        <v>30.812808333333361</v>
      </c>
      <c r="K8" s="33">
        <f t="shared" si="3"/>
        <v>1.5406404166666681</v>
      </c>
      <c r="L8" s="30">
        <v>82</v>
      </c>
      <c r="M8" s="34">
        <f t="shared" si="6"/>
        <v>0.24390243902439024</v>
      </c>
      <c r="N8" s="30">
        <v>308</v>
      </c>
      <c r="O8" s="35">
        <f t="shared" ref="O8:P8" si="16">D8/7</f>
        <v>2.8571428571428572</v>
      </c>
      <c r="P8" s="35">
        <f t="shared" si="16"/>
        <v>0</v>
      </c>
      <c r="Q8" s="30">
        <f t="shared" si="8"/>
        <v>107</v>
      </c>
      <c r="R8" s="30"/>
      <c r="S8" s="36">
        <v>0.34278180619644</v>
      </c>
      <c r="T8" s="29">
        <v>456</v>
      </c>
      <c r="U8" s="37" t="s">
        <v>33</v>
      </c>
      <c r="V8" s="38" t="s">
        <v>33</v>
      </c>
      <c r="W8" s="29">
        <v>3</v>
      </c>
      <c r="X8" s="39">
        <f t="shared" si="9"/>
        <v>0.15</v>
      </c>
      <c r="Y8" s="40">
        <f t="shared" si="10"/>
        <v>6.379999999999999</v>
      </c>
      <c r="Z8" s="29">
        <v>0</v>
      </c>
      <c r="AA8" s="29" t="s">
        <v>35</v>
      </c>
      <c r="AB8" s="41">
        <f t="shared" si="11"/>
        <v>-0.69</v>
      </c>
      <c r="AC8" s="42">
        <v>6.5006944444444437E-2</v>
      </c>
      <c r="AD8" s="40">
        <f t="shared" si="12"/>
        <v>-1.7941916666666664</v>
      </c>
      <c r="AE8" s="40">
        <v>-5.8</v>
      </c>
      <c r="AF8" s="40">
        <v>-10.73</v>
      </c>
      <c r="AG8" s="40">
        <v>0</v>
      </c>
    </row>
    <row r="9" spans="1:33" ht="15.75" customHeight="1" x14ac:dyDescent="0.2">
      <c r="A9" s="29" t="s">
        <v>46</v>
      </c>
      <c r="B9" s="29" t="s">
        <v>32</v>
      </c>
      <c r="C9" s="16">
        <f t="shared" si="4"/>
        <v>25.009523809523813</v>
      </c>
      <c r="D9" s="30">
        <v>21</v>
      </c>
      <c r="E9" s="30">
        <v>1</v>
      </c>
      <c r="F9" s="31">
        <v>525.20000000000005</v>
      </c>
      <c r="G9" s="31">
        <v>-3.09</v>
      </c>
      <c r="H9" s="32">
        <f t="shared" si="1"/>
        <v>5.8834729626808828E-3</v>
      </c>
      <c r="I9" s="32">
        <f t="shared" si="2"/>
        <v>0.17426051498086206</v>
      </c>
      <c r="J9" s="33">
        <f t="shared" si="5"/>
        <v>91.52162246794876</v>
      </c>
      <c r="K9" s="33">
        <f t="shared" si="3"/>
        <v>4.3581724984737509</v>
      </c>
      <c r="L9" s="30">
        <v>102</v>
      </c>
      <c r="M9" s="34">
        <f t="shared" si="6"/>
        <v>0.20588235294117646</v>
      </c>
      <c r="N9" s="30">
        <v>275</v>
      </c>
      <c r="O9" s="35">
        <f t="shared" ref="O9:P9" si="17">D9/7</f>
        <v>3</v>
      </c>
      <c r="P9" s="35">
        <f t="shared" si="17"/>
        <v>0.14285714285714285</v>
      </c>
      <c r="Q9" s="30">
        <f t="shared" si="8"/>
        <v>87</v>
      </c>
      <c r="R9" s="30"/>
      <c r="S9" s="36">
        <v>0.38998682476943303</v>
      </c>
      <c r="T9" s="29">
        <v>10056</v>
      </c>
      <c r="U9" s="37">
        <v>9600</v>
      </c>
      <c r="V9" s="38" t="s">
        <v>286</v>
      </c>
      <c r="W9" s="29">
        <v>0</v>
      </c>
      <c r="X9" s="39">
        <f t="shared" si="9"/>
        <v>0</v>
      </c>
      <c r="Y9" s="40">
        <f t="shared" si="10"/>
        <v>3.09</v>
      </c>
      <c r="Z9" s="29">
        <v>1</v>
      </c>
      <c r="AA9" s="29" t="s">
        <v>35</v>
      </c>
      <c r="AB9" s="41">
        <f t="shared" si="11"/>
        <v>-0.69</v>
      </c>
      <c r="AC9" s="42">
        <v>6.5006944444444437E-2</v>
      </c>
      <c r="AD9" s="40">
        <f t="shared" si="12"/>
        <v>-1.8839012499999996</v>
      </c>
      <c r="AE9" s="40">
        <v>-5.8</v>
      </c>
      <c r="AF9" s="40">
        <v>-10.863070299145299</v>
      </c>
      <c r="AG9" s="40">
        <v>0</v>
      </c>
    </row>
    <row r="10" spans="1:33" ht="15.75" customHeight="1" x14ac:dyDescent="0.2">
      <c r="A10" s="29" t="s">
        <v>49</v>
      </c>
      <c r="B10" s="29" t="s">
        <v>72</v>
      </c>
      <c r="C10" s="16">
        <f t="shared" si="4"/>
        <v>25.001111111111115</v>
      </c>
      <c r="D10" s="30">
        <v>9</v>
      </c>
      <c r="E10" s="30">
        <v>0</v>
      </c>
      <c r="F10" s="31">
        <v>225.01000000000002</v>
      </c>
      <c r="G10" s="31">
        <v>0</v>
      </c>
      <c r="H10" s="32">
        <f t="shared" si="1"/>
        <v>0</v>
      </c>
      <c r="I10" s="32">
        <f t="shared" si="2"/>
        <v>0.16379633947465577</v>
      </c>
      <c r="J10" s="33">
        <f t="shared" si="5"/>
        <v>36.8558143451923</v>
      </c>
      <c r="K10" s="33">
        <f t="shared" si="3"/>
        <v>4.0950904827991446</v>
      </c>
      <c r="L10" s="30">
        <v>60</v>
      </c>
      <c r="M10" s="34">
        <f t="shared" si="6"/>
        <v>0.15</v>
      </c>
      <c r="N10" s="30">
        <v>258</v>
      </c>
      <c r="O10" s="35">
        <f t="shared" ref="O10:P10" si="18">D10/7</f>
        <v>1.2857142857142858</v>
      </c>
      <c r="P10" s="35">
        <f t="shared" si="18"/>
        <v>0</v>
      </c>
      <c r="Q10" s="30">
        <f t="shared" si="8"/>
        <v>200</v>
      </c>
      <c r="R10" s="30"/>
      <c r="S10" s="36">
        <v>0.37689133425034299</v>
      </c>
      <c r="T10" s="29">
        <v>840</v>
      </c>
      <c r="U10" s="37">
        <v>384</v>
      </c>
      <c r="V10" s="38" t="s">
        <v>287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8.1727291666666688E-2</v>
      </c>
      <c r="AD10" s="40">
        <f t="shared" si="12"/>
        <v>-1.0150529625000002</v>
      </c>
      <c r="AE10" s="40">
        <v>-6.18</v>
      </c>
      <c r="AF10" s="40">
        <v>-10.863070299145299</v>
      </c>
      <c r="AG10" s="40">
        <v>0</v>
      </c>
    </row>
    <row r="11" spans="1:33" ht="15.75" customHeight="1" x14ac:dyDescent="0.2">
      <c r="A11" s="29" t="s">
        <v>52</v>
      </c>
      <c r="B11" s="29" t="s">
        <v>288</v>
      </c>
      <c r="C11" s="16">
        <f t="shared" si="4"/>
        <v>24.990000000000006</v>
      </c>
      <c r="D11" s="30">
        <v>11</v>
      </c>
      <c r="E11" s="30">
        <v>0</v>
      </c>
      <c r="F11" s="31">
        <v>274.89000000000004</v>
      </c>
      <c r="G11" s="31">
        <v>-22.200000000000003</v>
      </c>
      <c r="H11" s="32">
        <f t="shared" si="1"/>
        <v>8.0759576557895882E-2</v>
      </c>
      <c r="I11" s="32">
        <f t="shared" si="2"/>
        <v>8.2731661471503973E-2</v>
      </c>
      <c r="J11" s="33">
        <f t="shared" si="5"/>
        <v>22.742106421901731</v>
      </c>
      <c r="K11" s="33">
        <f t="shared" si="3"/>
        <v>2.0674642201728846</v>
      </c>
      <c r="L11" s="30">
        <v>61</v>
      </c>
      <c r="M11" s="34">
        <f t="shared" si="6"/>
        <v>0.18032786885245902</v>
      </c>
      <c r="N11" s="30">
        <v>242</v>
      </c>
      <c r="O11" s="35">
        <f t="shared" ref="O11:P11" si="19">D11/7</f>
        <v>1.5714285714285714</v>
      </c>
      <c r="P11" s="35">
        <f t="shared" si="19"/>
        <v>0</v>
      </c>
      <c r="Q11" s="30">
        <f t="shared" si="8"/>
        <v>154</v>
      </c>
      <c r="R11" s="30"/>
      <c r="S11" s="36">
        <v>0.41076487252124599</v>
      </c>
      <c r="T11" s="29">
        <v>840</v>
      </c>
      <c r="U11" s="37">
        <v>384</v>
      </c>
      <c r="V11" s="38" t="s">
        <v>289</v>
      </c>
      <c r="W11" s="29">
        <v>2</v>
      </c>
      <c r="X11" s="39">
        <f t="shared" si="9"/>
        <v>0.18181818181818182</v>
      </c>
      <c r="Y11" s="40">
        <f t="shared" si="10"/>
        <v>3.1714285714285717</v>
      </c>
      <c r="Z11" s="29">
        <v>5</v>
      </c>
      <c r="AA11" s="29" t="s">
        <v>35</v>
      </c>
      <c r="AB11" s="41">
        <f t="shared" si="11"/>
        <v>-0.69</v>
      </c>
      <c r="AC11" s="42">
        <v>8.1727291666666688E-2</v>
      </c>
      <c r="AD11" s="40">
        <f t="shared" si="12"/>
        <v>-1.2406202875000003</v>
      </c>
      <c r="AE11" s="40">
        <v>-6.18</v>
      </c>
      <c r="AF11" s="40">
        <v>-10.863070299145299</v>
      </c>
      <c r="AG11" s="40">
        <v>0</v>
      </c>
    </row>
    <row r="12" spans="1:33" ht="15.75" customHeight="1" x14ac:dyDescent="0.2">
      <c r="A12" s="29" t="s">
        <v>55</v>
      </c>
      <c r="B12" s="29" t="s">
        <v>253</v>
      </c>
      <c r="C12" s="16">
        <f t="shared" si="4"/>
        <v>26.590000000000007</v>
      </c>
      <c r="D12" s="30">
        <v>15</v>
      </c>
      <c r="E12" s="30">
        <v>0</v>
      </c>
      <c r="F12" s="31">
        <v>398.85000000000008</v>
      </c>
      <c r="G12" s="31">
        <v>-34.279999999999994</v>
      </c>
      <c r="H12" s="32">
        <f t="shared" si="1"/>
        <v>8.5947097906481099E-2</v>
      </c>
      <c r="I12" s="32">
        <f t="shared" si="2"/>
        <v>0.11885343004969433</v>
      </c>
      <c r="J12" s="33">
        <f t="shared" si="5"/>
        <v>47.404690575320593</v>
      </c>
      <c r="K12" s="33">
        <f t="shared" si="3"/>
        <v>3.1603127050213731</v>
      </c>
      <c r="L12" s="30">
        <v>81</v>
      </c>
      <c r="M12" s="34">
        <f t="shared" si="6"/>
        <v>0.18518518518518517</v>
      </c>
      <c r="N12" s="30">
        <v>224</v>
      </c>
      <c r="O12" s="35">
        <f t="shared" ref="O12:P12" si="20">D12/7</f>
        <v>2.1428571428571428</v>
      </c>
      <c r="P12" s="35">
        <f t="shared" si="20"/>
        <v>0</v>
      </c>
      <c r="Q12" s="30">
        <f t="shared" si="8"/>
        <v>104</v>
      </c>
      <c r="R12" s="30"/>
      <c r="S12" s="36">
        <v>0.45099484156226899</v>
      </c>
      <c r="T12" s="29">
        <v>384</v>
      </c>
      <c r="U12" s="37">
        <v>384</v>
      </c>
      <c r="V12" s="38" t="s">
        <v>289</v>
      </c>
      <c r="W12" s="29">
        <v>3</v>
      </c>
      <c r="X12" s="39">
        <f t="shared" si="9"/>
        <v>0.2</v>
      </c>
      <c r="Y12" s="40">
        <f t="shared" si="10"/>
        <v>11.426666666666664</v>
      </c>
      <c r="Z12" s="29">
        <v>0</v>
      </c>
      <c r="AA12" s="29" t="s">
        <v>35</v>
      </c>
      <c r="AB12" s="41">
        <f t="shared" si="11"/>
        <v>-0.69</v>
      </c>
      <c r="AC12" s="42">
        <v>8.1727291666666688E-2</v>
      </c>
      <c r="AD12" s="40">
        <f t="shared" si="12"/>
        <v>-1.6917549375000003</v>
      </c>
      <c r="AE12" s="40">
        <v>-6.18</v>
      </c>
      <c r="AF12" s="40">
        <v>-10.863070299145299</v>
      </c>
      <c r="AG12" s="40">
        <v>0</v>
      </c>
    </row>
    <row r="13" spans="1:33" ht="15.75" customHeight="1" x14ac:dyDescent="0.2">
      <c r="A13" s="29" t="s">
        <v>58</v>
      </c>
      <c r="B13" s="29" t="s">
        <v>290</v>
      </c>
      <c r="C13" s="16">
        <f t="shared" si="4"/>
        <v>26.990000000000002</v>
      </c>
      <c r="D13" s="30">
        <v>16</v>
      </c>
      <c r="E13" s="30">
        <v>2</v>
      </c>
      <c r="F13" s="33">
        <v>431.84000000000003</v>
      </c>
      <c r="G13" s="31">
        <v>-37.35</v>
      </c>
      <c r="H13" s="32">
        <f t="shared" si="1"/>
        <v>8.6490366802519453E-2</v>
      </c>
      <c r="I13" s="32">
        <f t="shared" si="2"/>
        <v>0.12537049539953313</v>
      </c>
      <c r="J13" s="33">
        <f t="shared" si="5"/>
        <v>54.13999473333439</v>
      </c>
      <c r="K13" s="33">
        <f t="shared" si="3"/>
        <v>3.3837496708333994</v>
      </c>
      <c r="L13" s="30">
        <v>45</v>
      </c>
      <c r="M13" s="34">
        <f t="shared" si="6"/>
        <v>0.35555555555555557</v>
      </c>
      <c r="N13" s="30">
        <v>204</v>
      </c>
      <c r="O13" s="35">
        <f t="shared" ref="O13:P13" si="21">D13/7</f>
        <v>2.2857142857142856</v>
      </c>
      <c r="P13" s="35">
        <f t="shared" si="21"/>
        <v>0.2857142857142857</v>
      </c>
      <c r="Q13" s="30">
        <f t="shared" si="8"/>
        <v>79</v>
      </c>
      <c r="R13" s="30"/>
      <c r="S13" s="36">
        <v>0.45653817082388498</v>
      </c>
      <c r="T13" s="29">
        <v>384</v>
      </c>
      <c r="U13" s="37">
        <v>384</v>
      </c>
      <c r="V13" s="38" t="s">
        <v>291</v>
      </c>
      <c r="W13" s="29">
        <v>6</v>
      </c>
      <c r="X13" s="39">
        <f t="shared" si="9"/>
        <v>0.375</v>
      </c>
      <c r="Y13" s="40">
        <f t="shared" si="10"/>
        <v>2.4900000000000002</v>
      </c>
      <c r="Z13" s="29">
        <v>9</v>
      </c>
      <c r="AA13" s="29" t="s">
        <v>35</v>
      </c>
      <c r="AB13" s="41">
        <f t="shared" si="11"/>
        <v>-0.69</v>
      </c>
      <c r="AC13" s="42">
        <v>8.1727291666666688E-2</v>
      </c>
      <c r="AD13" s="40">
        <f t="shared" si="12"/>
        <v>-1.8045386000000003</v>
      </c>
      <c r="AE13" s="40">
        <v>-6.18</v>
      </c>
      <c r="AF13" s="40">
        <v>-10.930591666666601</v>
      </c>
      <c r="AG13" s="40">
        <v>0</v>
      </c>
    </row>
    <row r="14" spans="1:33" ht="15.75" customHeight="1" x14ac:dyDescent="0.2">
      <c r="A14" s="29" t="s">
        <v>61</v>
      </c>
      <c r="B14" s="29" t="s">
        <v>292</v>
      </c>
      <c r="C14" s="16">
        <f t="shared" si="4"/>
        <v>24.215263157894739</v>
      </c>
      <c r="D14" s="30">
        <v>19</v>
      </c>
      <c r="E14" s="30">
        <v>0</v>
      </c>
      <c r="F14" s="33">
        <v>460.09000000000003</v>
      </c>
      <c r="G14" s="31">
        <v>-34.61</v>
      </c>
      <c r="H14" s="32">
        <f t="shared" si="1"/>
        <v>7.5224412614923158E-2</v>
      </c>
      <c r="I14" s="32">
        <f t="shared" si="2"/>
        <v>6.3514461835368283E-2</v>
      </c>
      <c r="J14" s="33">
        <f t="shared" si="5"/>
        <v>29.222368745834594</v>
      </c>
      <c r="K14" s="33">
        <f t="shared" si="3"/>
        <v>1.5380194076755049</v>
      </c>
      <c r="L14" s="30">
        <v>63</v>
      </c>
      <c r="M14" s="34">
        <f t="shared" si="6"/>
        <v>0.30158730158730157</v>
      </c>
      <c r="N14" s="30">
        <v>186</v>
      </c>
      <c r="O14" s="35">
        <f t="shared" ref="O14:P14" si="22">D14/7</f>
        <v>2.7142857142857144</v>
      </c>
      <c r="P14" s="35">
        <f t="shared" si="22"/>
        <v>0</v>
      </c>
      <c r="Q14" s="30">
        <f t="shared" si="8"/>
        <v>68</v>
      </c>
      <c r="R14" s="30"/>
      <c r="S14" s="36">
        <v>0.52830188679245205</v>
      </c>
      <c r="T14" s="29">
        <v>612</v>
      </c>
      <c r="U14" s="37">
        <v>384</v>
      </c>
      <c r="V14" s="38" t="s">
        <v>291</v>
      </c>
      <c r="W14" s="29">
        <v>10</v>
      </c>
      <c r="X14" s="39">
        <f t="shared" si="9"/>
        <v>0.52631578947368418</v>
      </c>
      <c r="Y14" s="40">
        <f t="shared" si="10"/>
        <v>2.3073333333333332</v>
      </c>
      <c r="Z14" s="29">
        <v>5</v>
      </c>
      <c r="AA14" s="29" t="s">
        <v>35</v>
      </c>
      <c r="AB14" s="41">
        <f t="shared" si="11"/>
        <v>-0.69</v>
      </c>
      <c r="AC14" s="42">
        <v>8.1727291666666688E-2</v>
      </c>
      <c r="AD14" s="40">
        <f t="shared" si="12"/>
        <v>-2.1428895875000005</v>
      </c>
      <c r="AE14" s="40">
        <v>-6.18</v>
      </c>
      <c r="AF14" s="40">
        <v>-10.930591666666601</v>
      </c>
      <c r="AG14" s="40">
        <v>0</v>
      </c>
    </row>
    <row r="15" spans="1:33" ht="15.75" customHeight="1" x14ac:dyDescent="0.2">
      <c r="A15" s="29" t="s">
        <v>62</v>
      </c>
      <c r="B15" s="29" t="s">
        <v>253</v>
      </c>
      <c r="C15" s="16">
        <f t="shared" si="4"/>
        <v>26.99</v>
      </c>
      <c r="D15" s="30">
        <v>12</v>
      </c>
      <c r="E15" s="30">
        <v>0</v>
      </c>
      <c r="F15" s="33">
        <v>323.88</v>
      </c>
      <c r="G15" s="31">
        <v>-33.15</v>
      </c>
      <c r="H15" s="32">
        <f t="shared" si="1"/>
        <v>0.10235272323082623</v>
      </c>
      <c r="I15" s="32">
        <f t="shared" si="2"/>
        <v>0.10950813897122635</v>
      </c>
      <c r="J15" s="33">
        <f t="shared" si="5"/>
        <v>35.46749605000079</v>
      </c>
      <c r="K15" s="33">
        <f t="shared" si="3"/>
        <v>2.9556246708333993</v>
      </c>
      <c r="L15" s="30">
        <v>44</v>
      </c>
      <c r="M15" s="34">
        <f t="shared" si="6"/>
        <v>0.27272727272727271</v>
      </c>
      <c r="N15" s="30">
        <v>164</v>
      </c>
      <c r="O15" s="35">
        <f t="shared" ref="O15:P15" si="23">D15/7</f>
        <v>1.7142857142857142</v>
      </c>
      <c r="P15" s="35">
        <f t="shared" si="23"/>
        <v>0</v>
      </c>
      <c r="Q15" s="30">
        <f t="shared" si="8"/>
        <v>95</v>
      </c>
      <c r="R15" s="30"/>
      <c r="S15" s="36">
        <v>0.58649093904448102</v>
      </c>
      <c r="T15" s="29">
        <v>612</v>
      </c>
      <c r="U15" s="37">
        <v>384</v>
      </c>
      <c r="V15" s="38" t="s">
        <v>291</v>
      </c>
      <c r="W15" s="29">
        <v>2</v>
      </c>
      <c r="X15" s="39">
        <f t="shared" si="9"/>
        <v>0.16666666666666666</v>
      </c>
      <c r="Y15" s="40">
        <f t="shared" si="10"/>
        <v>3.6833333333333331</v>
      </c>
      <c r="Z15" s="29">
        <v>7</v>
      </c>
      <c r="AA15" s="29" t="s">
        <v>35</v>
      </c>
      <c r="AB15" s="41">
        <f t="shared" si="11"/>
        <v>-0.69</v>
      </c>
      <c r="AC15" s="42">
        <v>8.1727291666666688E-2</v>
      </c>
      <c r="AD15" s="40">
        <f t="shared" si="12"/>
        <v>-1.3534039500000001</v>
      </c>
      <c r="AE15" s="40">
        <v>-6.18</v>
      </c>
      <c r="AF15" s="40">
        <v>-10.930591666666601</v>
      </c>
      <c r="AG15" s="40">
        <v>0</v>
      </c>
    </row>
    <row r="16" spans="1:33" ht="15.75" customHeight="1" x14ac:dyDescent="0.2">
      <c r="A16" s="29" t="s">
        <v>63</v>
      </c>
      <c r="B16" s="29" t="s">
        <v>293</v>
      </c>
      <c r="C16" s="16">
        <f t="shared" si="4"/>
        <v>27.159230769230767</v>
      </c>
      <c r="D16" s="30">
        <v>13</v>
      </c>
      <c r="E16" s="30">
        <v>0</v>
      </c>
      <c r="F16" s="33">
        <v>353.07</v>
      </c>
      <c r="G16" s="31">
        <v>-34.200000000000003</v>
      </c>
      <c r="H16" s="32">
        <f t="shared" si="1"/>
        <v>9.6864644404792255E-2</v>
      </c>
      <c r="I16" s="32">
        <f t="shared" si="2"/>
        <v>0.11897250041304605</v>
      </c>
      <c r="J16" s="33">
        <f t="shared" si="5"/>
        <v>42.005620720834166</v>
      </c>
      <c r="K16" s="33">
        <f t="shared" si="3"/>
        <v>3.2312015939103205</v>
      </c>
      <c r="L16" s="30">
        <v>62</v>
      </c>
      <c r="M16" s="34">
        <f t="shared" si="6"/>
        <v>0.20967741935483872</v>
      </c>
      <c r="N16" s="30">
        <v>151</v>
      </c>
      <c r="O16" s="35">
        <f t="shared" ref="O16:P16" si="24">D16/7</f>
        <v>1.8571428571428572</v>
      </c>
      <c r="P16" s="35">
        <f t="shared" si="24"/>
        <v>0</v>
      </c>
      <c r="Q16" s="30">
        <f t="shared" si="8"/>
        <v>81</v>
      </c>
      <c r="R16" s="30"/>
      <c r="S16" s="36">
        <v>0.68471615720524004</v>
      </c>
      <c r="T16" s="29">
        <v>612</v>
      </c>
      <c r="U16" s="37">
        <v>384</v>
      </c>
      <c r="V16" s="38" t="s">
        <v>294</v>
      </c>
      <c r="W16" s="29">
        <v>4</v>
      </c>
      <c r="X16" s="39">
        <f t="shared" si="9"/>
        <v>0.30769230769230771</v>
      </c>
      <c r="Y16" s="40">
        <f t="shared" si="10"/>
        <v>4.2750000000000004</v>
      </c>
      <c r="Z16" s="29">
        <v>4</v>
      </c>
      <c r="AA16" s="29" t="s">
        <v>35</v>
      </c>
      <c r="AB16" s="41">
        <f t="shared" si="11"/>
        <v>-0.69</v>
      </c>
      <c r="AC16" s="42">
        <v>8.1727291666666688E-2</v>
      </c>
      <c r="AD16" s="40">
        <f t="shared" si="12"/>
        <v>-1.4661876125000002</v>
      </c>
      <c r="AE16" s="40">
        <v>-6.18</v>
      </c>
      <c r="AF16" s="40">
        <v>-10.930591666666601</v>
      </c>
      <c r="AG16" s="40">
        <v>0</v>
      </c>
    </row>
    <row r="17" spans="1:33" ht="15.75" customHeight="1" x14ac:dyDescent="0.2">
      <c r="A17" s="29" t="s">
        <v>66</v>
      </c>
      <c r="B17" s="29" t="s">
        <v>295</v>
      </c>
      <c r="C17" s="16">
        <f t="shared" si="4"/>
        <v>26.730625000000003</v>
      </c>
      <c r="D17" s="30">
        <v>16</v>
      </c>
      <c r="E17" s="30">
        <v>0</v>
      </c>
      <c r="F17" s="33">
        <v>427.69000000000005</v>
      </c>
      <c r="G17" s="31">
        <v>-35.22</v>
      </c>
      <c r="H17" s="32">
        <f t="shared" si="1"/>
        <v>8.2349365194416504E-2</v>
      </c>
      <c r="I17" s="32">
        <f t="shared" si="2"/>
        <v>0.12331944804258786</v>
      </c>
      <c r="J17" s="33">
        <f t="shared" si="5"/>
        <v>52.742494733334411</v>
      </c>
      <c r="K17" s="33">
        <f t="shared" si="3"/>
        <v>3.2964059208334007</v>
      </c>
      <c r="L17" s="30">
        <v>61</v>
      </c>
      <c r="M17" s="34">
        <f t="shared" si="6"/>
        <v>0.26229508196721313</v>
      </c>
      <c r="N17" s="30">
        <v>132</v>
      </c>
      <c r="O17" s="35">
        <f t="shared" ref="O17:P17" si="25">D17/7</f>
        <v>2.2857142857142856</v>
      </c>
      <c r="P17" s="35">
        <f t="shared" si="25"/>
        <v>0</v>
      </c>
      <c r="Q17" s="30">
        <f t="shared" si="8"/>
        <v>57</v>
      </c>
      <c r="R17" s="30"/>
      <c r="S17" s="36">
        <v>0.74814814814814801</v>
      </c>
      <c r="T17" s="29">
        <v>612</v>
      </c>
      <c r="U17" s="37">
        <v>384</v>
      </c>
      <c r="V17" s="38" t="s">
        <v>296</v>
      </c>
      <c r="W17" s="29">
        <v>2</v>
      </c>
      <c r="X17" s="39">
        <f t="shared" si="9"/>
        <v>0.125</v>
      </c>
      <c r="Y17" s="40">
        <f t="shared" si="10"/>
        <v>5.0314285714285711</v>
      </c>
      <c r="Z17" s="29">
        <v>5</v>
      </c>
      <c r="AA17" s="29" t="s">
        <v>35</v>
      </c>
      <c r="AB17" s="41">
        <f t="shared" si="11"/>
        <v>-0.69</v>
      </c>
      <c r="AC17" s="42">
        <v>8.1727291666666688E-2</v>
      </c>
      <c r="AD17" s="40">
        <f t="shared" si="12"/>
        <v>-1.8045386000000003</v>
      </c>
      <c r="AE17" s="40">
        <v>-6.18</v>
      </c>
      <c r="AF17" s="40">
        <v>-10.930591666666601</v>
      </c>
      <c r="AG17" s="40">
        <v>0</v>
      </c>
    </row>
    <row r="18" spans="1:33" ht="15.75" customHeight="1" x14ac:dyDescent="0.2">
      <c r="A18" s="29" t="s">
        <v>68</v>
      </c>
      <c r="B18" s="29" t="s">
        <v>297</v>
      </c>
      <c r="C18" s="16">
        <f t="shared" si="4"/>
        <v>24.990000000000002</v>
      </c>
      <c r="D18" s="30">
        <v>10</v>
      </c>
      <c r="E18" s="30">
        <v>0</v>
      </c>
      <c r="F18" s="33">
        <v>249.90000000000003</v>
      </c>
      <c r="G18" s="31">
        <v>-35.42</v>
      </c>
      <c r="H18" s="32">
        <f t="shared" si="1"/>
        <v>0.14173669467787114</v>
      </c>
      <c r="I18" s="32">
        <f t="shared" si="2"/>
        <v>9.0486062758463343E-3</v>
      </c>
      <c r="J18" s="33">
        <f t="shared" si="5"/>
        <v>2.2612467083339993</v>
      </c>
      <c r="K18" s="33">
        <f t="shared" si="3"/>
        <v>0.22612467083339993</v>
      </c>
      <c r="L18" s="30">
        <v>45</v>
      </c>
      <c r="M18" s="34">
        <f t="shared" si="6"/>
        <v>0.22222222222222221</v>
      </c>
      <c r="N18" s="30">
        <v>121</v>
      </c>
      <c r="O18" s="35">
        <f t="shared" ref="O18:P18" si="26">D18/7</f>
        <v>1.4285714285714286</v>
      </c>
      <c r="P18" s="35">
        <f t="shared" si="26"/>
        <v>0</v>
      </c>
      <c r="Q18" s="30">
        <f t="shared" si="8"/>
        <v>84</v>
      </c>
      <c r="R18" s="30"/>
      <c r="S18" s="36">
        <v>0.80480480480480399</v>
      </c>
      <c r="T18" s="29">
        <v>228</v>
      </c>
      <c r="U18" s="37" t="s">
        <v>33</v>
      </c>
      <c r="V18" s="38" t="s">
        <v>33</v>
      </c>
      <c r="W18" s="29">
        <v>3</v>
      </c>
      <c r="X18" s="39">
        <f t="shared" si="9"/>
        <v>0.3</v>
      </c>
      <c r="Y18" s="40">
        <f t="shared" si="10"/>
        <v>8.8550000000000004</v>
      </c>
      <c r="Z18" s="29">
        <v>1</v>
      </c>
      <c r="AA18" s="29" t="s">
        <v>35</v>
      </c>
      <c r="AB18" s="41">
        <f t="shared" si="11"/>
        <v>-0.69</v>
      </c>
      <c r="AC18" s="42">
        <v>8.1727291666666688E-2</v>
      </c>
      <c r="AD18" s="40">
        <f t="shared" si="12"/>
        <v>-1.1278366250000003</v>
      </c>
      <c r="AE18" s="40">
        <v>-6.18</v>
      </c>
      <c r="AF18" s="40">
        <v>-10.930591666666601</v>
      </c>
      <c r="AG18" s="40">
        <v>-2.5</v>
      </c>
    </row>
    <row r="19" spans="1:33" ht="15.75" customHeight="1" x14ac:dyDescent="0.2">
      <c r="A19" s="29" t="s">
        <v>71</v>
      </c>
      <c r="B19" s="29" t="s">
        <v>253</v>
      </c>
      <c r="C19" s="16">
        <f t="shared" si="4"/>
        <v>24.990000000000006</v>
      </c>
      <c r="D19" s="30">
        <v>16</v>
      </c>
      <c r="E19" s="30">
        <v>0</v>
      </c>
      <c r="F19" s="33">
        <v>399.84000000000009</v>
      </c>
      <c r="G19" s="31">
        <v>-56.88</v>
      </c>
      <c r="H19" s="32">
        <f t="shared" si="1"/>
        <v>0.14225690276110442</v>
      </c>
      <c r="I19" s="32">
        <f t="shared" si="2"/>
        <v>1.2279898792850723E-2</v>
      </c>
      <c r="J19" s="33">
        <f t="shared" si="5"/>
        <v>4.9099947333334342</v>
      </c>
      <c r="K19" s="33">
        <f t="shared" si="3"/>
        <v>0.30687467083333964</v>
      </c>
      <c r="L19" s="30">
        <v>63</v>
      </c>
      <c r="M19" s="34">
        <f t="shared" si="6"/>
        <v>0.25396825396825395</v>
      </c>
      <c r="N19" s="30">
        <v>110</v>
      </c>
      <c r="O19" s="35">
        <f t="shared" ref="O19:P19" si="27">D19/7</f>
        <v>2.2857142857142856</v>
      </c>
      <c r="P19" s="35">
        <f t="shared" si="27"/>
        <v>0</v>
      </c>
      <c r="Q19" s="30">
        <f t="shared" si="8"/>
        <v>48</v>
      </c>
      <c r="R19" s="30"/>
      <c r="S19" s="36">
        <v>0.82875264270613103</v>
      </c>
      <c r="T19" s="29">
        <v>228</v>
      </c>
      <c r="U19" s="37" t="s">
        <v>33</v>
      </c>
      <c r="V19" s="38" t="s">
        <v>33</v>
      </c>
      <c r="W19" s="29">
        <v>3</v>
      </c>
      <c r="X19" s="39">
        <f t="shared" si="9"/>
        <v>0.1875</v>
      </c>
      <c r="Y19" s="40">
        <f t="shared" si="10"/>
        <v>11.376000000000001</v>
      </c>
      <c r="Z19" s="29">
        <v>2</v>
      </c>
      <c r="AA19" s="29" t="s">
        <v>35</v>
      </c>
      <c r="AB19" s="41">
        <f t="shared" si="11"/>
        <v>-0.69</v>
      </c>
      <c r="AC19" s="42">
        <v>8.1727291666666688E-2</v>
      </c>
      <c r="AD19" s="40">
        <f t="shared" si="12"/>
        <v>-1.8045386000000003</v>
      </c>
      <c r="AE19" s="40">
        <v>-6.18</v>
      </c>
      <c r="AF19" s="40">
        <v>-10.930591666666666</v>
      </c>
      <c r="AG19" s="40">
        <v>-2.5</v>
      </c>
    </row>
    <row r="20" spans="1:33" ht="15.75" customHeight="1" x14ac:dyDescent="0.2">
      <c r="A20" s="29" t="s">
        <v>73</v>
      </c>
      <c r="B20" s="29" t="s">
        <v>298</v>
      </c>
      <c r="C20" s="16">
        <f t="shared" si="4"/>
        <v>24.990000000000002</v>
      </c>
      <c r="D20" s="30">
        <v>9</v>
      </c>
      <c r="E20" s="30">
        <v>0</v>
      </c>
      <c r="F20" s="33">
        <v>224.91000000000003</v>
      </c>
      <c r="G20" s="31">
        <v>-34.889999999999993</v>
      </c>
      <c r="H20" s="32">
        <f t="shared" si="1"/>
        <v>0.1551287181539282</v>
      </c>
      <c r="I20" s="32">
        <f t="shared" si="2"/>
        <v>5.6605844004269735E-3</v>
      </c>
      <c r="J20" s="33">
        <f t="shared" si="5"/>
        <v>1.2731220375000307</v>
      </c>
      <c r="K20" s="33">
        <f t="shared" si="3"/>
        <v>0.14145800416667009</v>
      </c>
      <c r="L20" s="30">
        <v>41</v>
      </c>
      <c r="M20" s="34">
        <f t="shared" si="6"/>
        <v>0.21951219512195122</v>
      </c>
      <c r="N20" s="30">
        <v>95</v>
      </c>
      <c r="O20" s="35">
        <f t="shared" ref="O20:P20" si="28">D20/7</f>
        <v>1.2857142857142858</v>
      </c>
      <c r="P20" s="35">
        <f t="shared" si="28"/>
        <v>0</v>
      </c>
      <c r="Q20" s="30">
        <f t="shared" si="8"/>
        <v>73</v>
      </c>
      <c r="R20" s="30"/>
      <c r="S20" s="36">
        <v>0.865979381443299</v>
      </c>
      <c r="T20" s="29">
        <v>228</v>
      </c>
      <c r="U20" s="37" t="s">
        <v>33</v>
      </c>
      <c r="V20" s="38" t="s">
        <v>33</v>
      </c>
      <c r="W20" s="29">
        <v>4</v>
      </c>
      <c r="X20" s="39">
        <f t="shared" si="9"/>
        <v>0.44444444444444442</v>
      </c>
      <c r="Y20" s="40">
        <f t="shared" si="10"/>
        <v>3.1718181818181814</v>
      </c>
      <c r="Z20" s="29">
        <v>7</v>
      </c>
      <c r="AA20" s="29" t="s">
        <v>35</v>
      </c>
      <c r="AB20" s="41">
        <f t="shared" si="11"/>
        <v>-0.69</v>
      </c>
      <c r="AC20" s="42">
        <v>8.1727291666666688E-2</v>
      </c>
      <c r="AD20" s="40">
        <f t="shared" si="12"/>
        <v>-1.0150529625000002</v>
      </c>
      <c r="AE20" s="40">
        <v>-6.18</v>
      </c>
      <c r="AF20" s="40">
        <v>-10.930591666666666</v>
      </c>
      <c r="AG20" s="40">
        <v>0</v>
      </c>
    </row>
    <row r="21" spans="1:33" ht="15.75" customHeight="1" x14ac:dyDescent="0.2">
      <c r="A21" s="29" t="s">
        <v>75</v>
      </c>
      <c r="B21" s="29" t="s">
        <v>285</v>
      </c>
      <c r="C21" s="16">
        <f t="shared" si="4"/>
        <v>24.990000000000002</v>
      </c>
      <c r="D21" s="30">
        <v>10</v>
      </c>
      <c r="E21" s="30">
        <v>0</v>
      </c>
      <c r="F21" s="33">
        <v>249.90000000000003</v>
      </c>
      <c r="G21" s="31">
        <v>-28.77</v>
      </c>
      <c r="H21" s="32">
        <f t="shared" si="1"/>
        <v>0.11512605042016805</v>
      </c>
      <c r="I21" s="32">
        <f t="shared" si="2"/>
        <v>4.5663252134187073E-2</v>
      </c>
      <c r="J21" s="33">
        <f t="shared" si="5"/>
        <v>11.411246708333351</v>
      </c>
      <c r="K21" s="33">
        <f t="shared" si="3"/>
        <v>1.1411246708333351</v>
      </c>
      <c r="L21" s="30">
        <v>29</v>
      </c>
      <c r="M21" s="34">
        <f t="shared" si="6"/>
        <v>0.34482758620689657</v>
      </c>
      <c r="N21" s="30">
        <v>84</v>
      </c>
      <c r="O21" s="35">
        <f t="shared" ref="O21:P21" si="29">D21/7</f>
        <v>1.4285714285714286</v>
      </c>
      <c r="P21" s="35">
        <f t="shared" si="29"/>
        <v>0</v>
      </c>
      <c r="Q21" s="30">
        <f t="shared" si="8"/>
        <v>58</v>
      </c>
      <c r="R21" s="30"/>
      <c r="S21" s="36">
        <v>0.90240811153358602</v>
      </c>
      <c r="T21" s="29">
        <v>228</v>
      </c>
      <c r="U21" s="37" t="s">
        <v>33</v>
      </c>
      <c r="V21" s="38" t="s">
        <v>33</v>
      </c>
      <c r="W21" s="29">
        <v>2</v>
      </c>
      <c r="X21" s="39">
        <f t="shared" si="9"/>
        <v>0.2</v>
      </c>
      <c r="Y21" s="40">
        <f t="shared" si="10"/>
        <v>14.385</v>
      </c>
      <c r="Z21" s="29">
        <v>0</v>
      </c>
      <c r="AA21" s="29" t="s">
        <v>35</v>
      </c>
      <c r="AB21" s="41">
        <f t="shared" si="11"/>
        <v>-0.69</v>
      </c>
      <c r="AC21" s="42">
        <v>8.1727291666666688E-2</v>
      </c>
      <c r="AD21" s="40">
        <f t="shared" si="12"/>
        <v>-1.1278366250000003</v>
      </c>
      <c r="AE21" s="40">
        <v>-6.18</v>
      </c>
      <c r="AF21" s="40">
        <v>-10.930591666666666</v>
      </c>
      <c r="AG21" s="40">
        <v>0</v>
      </c>
    </row>
    <row r="22" spans="1:33" ht="15.75" customHeight="1" x14ac:dyDescent="0.2">
      <c r="A22" s="29" t="s">
        <v>77</v>
      </c>
      <c r="B22" s="29" t="s">
        <v>299</v>
      </c>
      <c r="C22" s="16">
        <f t="shared" si="4"/>
        <v>22.554000000000002</v>
      </c>
      <c r="D22" s="30">
        <v>20</v>
      </c>
      <c r="E22" s="30">
        <v>0</v>
      </c>
      <c r="F22" s="31">
        <v>451.08000000000004</v>
      </c>
      <c r="G22" s="31">
        <v>-39.120000000000005</v>
      </c>
      <c r="H22" s="32">
        <f t="shared" si="1"/>
        <v>8.6725192870444265E-2</v>
      </c>
      <c r="I22" s="32">
        <f t="shared" si="2"/>
        <v>-1.2081020181194722E-2</v>
      </c>
      <c r="J22" s="33">
        <f t="shared" si="5"/>
        <v>-5.4495065833333154</v>
      </c>
      <c r="K22" s="33">
        <f t="shared" si="3"/>
        <v>-0.27247532916666578</v>
      </c>
      <c r="L22" s="30">
        <v>50</v>
      </c>
      <c r="M22" s="34">
        <f t="shared" si="6"/>
        <v>0.4</v>
      </c>
      <c r="N22" s="30">
        <v>63</v>
      </c>
      <c r="O22" s="35">
        <f t="shared" ref="O22:P22" si="30">D22/7</f>
        <v>2.8571428571428572</v>
      </c>
      <c r="P22" s="35">
        <f t="shared" si="30"/>
        <v>0</v>
      </c>
      <c r="Q22" s="30">
        <f t="shared" si="8"/>
        <v>22</v>
      </c>
      <c r="R22" s="30"/>
      <c r="S22" s="36">
        <v>0.94452347083926003</v>
      </c>
      <c r="T22" s="29">
        <v>228</v>
      </c>
      <c r="U22" s="37" t="s">
        <v>33</v>
      </c>
      <c r="V22" s="38" t="s">
        <v>33</v>
      </c>
      <c r="W22" s="29">
        <v>2</v>
      </c>
      <c r="X22" s="39">
        <f t="shared" si="9"/>
        <v>0.1</v>
      </c>
      <c r="Y22" s="40">
        <f t="shared" si="10"/>
        <v>19.560000000000002</v>
      </c>
      <c r="Z22" s="29">
        <v>0</v>
      </c>
      <c r="AA22" s="29" t="s">
        <v>35</v>
      </c>
      <c r="AB22" s="41">
        <f t="shared" si="11"/>
        <v>-0.69</v>
      </c>
      <c r="AC22" s="42">
        <v>8.1727291666666688E-2</v>
      </c>
      <c r="AD22" s="40">
        <f t="shared" si="12"/>
        <v>-2.2556732500000005</v>
      </c>
      <c r="AE22" s="40">
        <v>-6.18</v>
      </c>
      <c r="AF22" s="40">
        <v>-10.930591666666666</v>
      </c>
      <c r="AG22" s="40">
        <v>-5.2799999999999994</v>
      </c>
    </row>
    <row r="23" spans="1:33" ht="15.75" customHeight="1" x14ac:dyDescent="0.2">
      <c r="A23" s="29" t="s">
        <v>78</v>
      </c>
      <c r="B23" s="29" t="s">
        <v>300</v>
      </c>
      <c r="C23" s="16">
        <f t="shared" si="4"/>
        <v>20.13111111111111</v>
      </c>
      <c r="D23" s="30">
        <v>9</v>
      </c>
      <c r="E23" s="30">
        <v>0</v>
      </c>
      <c r="F23" s="33">
        <v>181.18</v>
      </c>
      <c r="G23" s="31">
        <v>-24.51</v>
      </c>
      <c r="H23" s="32">
        <f t="shared" si="1"/>
        <v>0.13527983221106082</v>
      </c>
      <c r="I23" s="32">
        <f t="shared" si="2"/>
        <v>-0.15761882085495074</v>
      </c>
      <c r="J23" s="33">
        <f t="shared" si="5"/>
        <v>-28.557377962499977</v>
      </c>
      <c r="K23" s="33">
        <f t="shared" si="3"/>
        <v>-3.1730419958333309</v>
      </c>
      <c r="L23" s="30">
        <v>45</v>
      </c>
      <c r="M23" s="34">
        <f t="shared" si="6"/>
        <v>0.2</v>
      </c>
      <c r="N23" s="30">
        <v>51</v>
      </c>
      <c r="O23" s="35">
        <f t="shared" ref="O23:P23" si="31">D23/7</f>
        <v>1.2857142857142858</v>
      </c>
      <c r="P23" s="35">
        <f t="shared" si="31"/>
        <v>0</v>
      </c>
      <c r="Q23" s="30">
        <f t="shared" si="8"/>
        <v>39</v>
      </c>
      <c r="R23" s="30"/>
      <c r="S23" s="36">
        <v>1.0898021308980199</v>
      </c>
      <c r="T23" s="29">
        <v>228</v>
      </c>
      <c r="U23" s="37" t="s">
        <v>33</v>
      </c>
      <c r="V23" s="38" t="s">
        <v>33</v>
      </c>
      <c r="W23" s="29">
        <v>2</v>
      </c>
      <c r="X23" s="39">
        <f t="shared" si="9"/>
        <v>0.22222222222222221</v>
      </c>
      <c r="Y23" s="40">
        <f t="shared" si="10"/>
        <v>12.255000000000001</v>
      </c>
      <c r="Z23" s="29">
        <v>0</v>
      </c>
      <c r="AA23" s="29" t="s">
        <v>35</v>
      </c>
      <c r="AB23" s="41">
        <f t="shared" si="11"/>
        <v>-0.69</v>
      </c>
      <c r="AC23" s="42">
        <v>8.1727291666666688E-2</v>
      </c>
      <c r="AD23" s="40">
        <f t="shared" si="12"/>
        <v>-1.0150529625000002</v>
      </c>
      <c r="AE23" s="40">
        <v>-6.18</v>
      </c>
      <c r="AF23" s="40">
        <v>-10.930591666666666</v>
      </c>
      <c r="AG23" s="40">
        <v>-3.04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19.989999999999998</v>
      </c>
      <c r="D24" s="30">
        <v>4</v>
      </c>
      <c r="E24" s="30">
        <v>1</v>
      </c>
      <c r="F24" s="33">
        <v>79.959999999999994</v>
      </c>
      <c r="G24" s="33">
        <v>-14.91</v>
      </c>
      <c r="H24" s="32">
        <f t="shared" si="1"/>
        <v>0.18646823411705854</v>
      </c>
      <c r="I24" s="32">
        <f t="shared" si="2"/>
        <v>-0.19806780035851262</v>
      </c>
      <c r="J24" s="33">
        <f t="shared" si="5"/>
        <v>-15.837501316666668</v>
      </c>
      <c r="K24" s="33">
        <f t="shared" si="3"/>
        <v>-3.9593753291666669</v>
      </c>
      <c r="L24" s="30">
        <v>21</v>
      </c>
      <c r="M24" s="34">
        <f t="shared" si="6"/>
        <v>0.19047619047619047</v>
      </c>
      <c r="N24" s="30">
        <v>43</v>
      </c>
      <c r="O24" s="35">
        <f t="shared" ref="O24:P24" si="32">D24/7</f>
        <v>0.5714285714285714</v>
      </c>
      <c r="P24" s="35">
        <f t="shared" si="32"/>
        <v>0.14285714285714285</v>
      </c>
      <c r="Q24" s="30">
        <f t="shared" si="8"/>
        <v>60</v>
      </c>
      <c r="R24" s="30"/>
      <c r="S24" s="36">
        <v>1.1287128712871199</v>
      </c>
      <c r="T24" s="29">
        <v>228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8.1727291666666688E-2</v>
      </c>
      <c r="AD24" s="40">
        <f t="shared" si="12"/>
        <v>-0.45113465000000008</v>
      </c>
      <c r="AE24" s="40">
        <v>-6.18</v>
      </c>
      <c r="AF24" s="40">
        <v>-10.930591666666666</v>
      </c>
      <c r="AG24" s="40">
        <v>0</v>
      </c>
    </row>
    <row r="25" spans="1:33" ht="15.75" customHeight="1" x14ac:dyDescent="0.2">
      <c r="A25" s="15" t="s">
        <v>82</v>
      </c>
      <c r="B25" s="15" t="s">
        <v>301</v>
      </c>
      <c r="C25" s="16">
        <f t="shared" si="4"/>
        <v>17.491250000000001</v>
      </c>
      <c r="D25" s="17">
        <v>8</v>
      </c>
      <c r="E25" s="17">
        <v>0</v>
      </c>
      <c r="F25" s="18">
        <v>139.93</v>
      </c>
      <c r="G25" s="18">
        <v>0</v>
      </c>
      <c r="H25" s="32">
        <f t="shared" si="1"/>
        <v>0</v>
      </c>
      <c r="I25" s="32">
        <f t="shared" si="2"/>
        <v>-0.14179782248266987</v>
      </c>
      <c r="J25" s="33">
        <f t="shared" si="5"/>
        <v>-19.841769299999996</v>
      </c>
      <c r="K25" s="33">
        <f t="shared" si="3"/>
        <v>-2.4802211624999995</v>
      </c>
      <c r="L25" s="17">
        <v>43</v>
      </c>
      <c r="M25" s="34">
        <f t="shared" si="6"/>
        <v>0.18604651162790697</v>
      </c>
      <c r="N25" s="17">
        <v>35</v>
      </c>
      <c r="O25" s="35">
        <f t="shared" ref="O25:P25" si="33">D25/7</f>
        <v>1.1428571428571428</v>
      </c>
      <c r="P25" s="35">
        <f t="shared" si="33"/>
        <v>0</v>
      </c>
      <c r="Q25" s="30">
        <f t="shared" si="8"/>
        <v>30</v>
      </c>
      <c r="R25" s="30"/>
      <c r="S25" s="22">
        <v>1.1985294117647061</v>
      </c>
      <c r="T25" s="29">
        <v>228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8.1727291666666688E-2</v>
      </c>
      <c r="AD25" s="40">
        <f t="shared" si="12"/>
        <v>-0.90226930000000016</v>
      </c>
      <c r="AE25" s="26">
        <v>-6.18</v>
      </c>
      <c r="AF25" s="26">
        <v>-10.93</v>
      </c>
      <c r="AG25" s="26">
        <v>-1</v>
      </c>
    </row>
    <row r="26" spans="1:33" ht="15.75" customHeight="1" x14ac:dyDescent="0.2">
      <c r="A26" s="15" t="s">
        <v>84</v>
      </c>
      <c r="B26" s="29" t="s">
        <v>302</v>
      </c>
      <c r="C26" s="16">
        <f t="shared" si="4"/>
        <v>20.74</v>
      </c>
      <c r="D26" s="17">
        <v>4</v>
      </c>
      <c r="E26" s="17">
        <v>0</v>
      </c>
      <c r="F26" s="18">
        <v>82.96</v>
      </c>
      <c r="G26" s="18">
        <v>0</v>
      </c>
      <c r="H26" s="32">
        <f t="shared" si="1"/>
        <v>0</v>
      </c>
      <c r="I26" s="32">
        <f t="shared" si="2"/>
        <v>2.9200803801031659E-2</v>
      </c>
      <c r="J26" s="33">
        <f t="shared" si="5"/>
        <v>2.4224986833335862</v>
      </c>
      <c r="K26" s="33">
        <f t="shared" si="3"/>
        <v>0.60562467083339655</v>
      </c>
      <c r="L26" s="17">
        <v>36</v>
      </c>
      <c r="M26" s="34">
        <f t="shared" si="6"/>
        <v>0.1111111111111111</v>
      </c>
      <c r="N26" s="17">
        <v>32</v>
      </c>
      <c r="O26" s="35">
        <f t="shared" ref="O26:P26" si="34">D26/7</f>
        <v>0.5714285714285714</v>
      </c>
      <c r="P26" s="35">
        <f t="shared" si="34"/>
        <v>0</v>
      </c>
      <c r="Q26" s="30">
        <f t="shared" si="8"/>
        <v>56</v>
      </c>
      <c r="R26" s="30"/>
      <c r="S26" s="22">
        <v>1.2295409181636729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8.1727291666666688E-2</v>
      </c>
      <c r="AD26" s="40">
        <f t="shared" si="12"/>
        <v>-0.45113465000000008</v>
      </c>
      <c r="AE26" s="26">
        <v>-5.98</v>
      </c>
      <c r="AF26" s="26">
        <v>-10.930591666666601</v>
      </c>
      <c r="AG26" s="26">
        <v>0</v>
      </c>
    </row>
    <row r="27" spans="1:33" ht="15.75" customHeight="1" x14ac:dyDescent="0.2">
      <c r="A27" s="15" t="s">
        <v>86</v>
      </c>
      <c r="B27" s="15" t="s">
        <v>303</v>
      </c>
      <c r="C27" s="16">
        <f t="shared" si="4"/>
        <v>21.99</v>
      </c>
      <c r="D27" s="17">
        <v>2</v>
      </c>
      <c r="E27" s="17">
        <v>0</v>
      </c>
      <c r="F27" s="18">
        <v>43.98</v>
      </c>
      <c r="G27" s="18">
        <v>0</v>
      </c>
      <c r="H27" s="32">
        <f t="shared" si="1"/>
        <v>0</v>
      </c>
      <c r="I27" s="32">
        <f t="shared" si="2"/>
        <v>7.5858329733214949E-2</v>
      </c>
      <c r="J27" s="33">
        <f t="shared" si="5"/>
        <v>3.3362493416667931</v>
      </c>
      <c r="K27" s="33">
        <f t="shared" si="3"/>
        <v>1.6681246708333966</v>
      </c>
      <c r="L27" s="17">
        <v>36</v>
      </c>
      <c r="M27" s="34">
        <f t="shared" si="6"/>
        <v>5.5555555555555552E-2</v>
      </c>
      <c r="N27" s="17">
        <v>31</v>
      </c>
      <c r="O27" s="35">
        <f t="shared" ref="O27:P27" si="35">D27/7</f>
        <v>0.2857142857142857</v>
      </c>
      <c r="P27" s="35">
        <f t="shared" si="35"/>
        <v>0</v>
      </c>
      <c r="Q27" s="30">
        <f t="shared" si="8"/>
        <v>108</v>
      </c>
      <c r="R27" s="30"/>
      <c r="S27" s="22">
        <v>1.25635103926097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8.1727291666666688E-2</v>
      </c>
      <c r="AD27" s="40">
        <f t="shared" si="12"/>
        <v>-0.22556732500000004</v>
      </c>
      <c r="AE27" s="26">
        <v>-5.98</v>
      </c>
      <c r="AF27" s="26">
        <v>-10.930591666666601</v>
      </c>
      <c r="AG27" s="26">
        <v>0</v>
      </c>
    </row>
    <row r="28" spans="1:33" ht="15.75" customHeight="1" x14ac:dyDescent="0.2">
      <c r="A28" s="15" t="s">
        <v>87</v>
      </c>
      <c r="B28" s="15" t="s">
        <v>304</v>
      </c>
      <c r="C28" s="16">
        <f t="shared" si="4"/>
        <v>22.99</v>
      </c>
      <c r="D28" s="17">
        <v>2</v>
      </c>
      <c r="E28" s="17">
        <v>0</v>
      </c>
      <c r="F28" s="18">
        <v>45.98</v>
      </c>
      <c r="G28" s="18">
        <v>0</v>
      </c>
      <c r="H28" s="32">
        <f t="shared" si="1"/>
        <v>0</v>
      </c>
      <c r="I28" s="32">
        <f t="shared" si="2"/>
        <v>0.1095313036465158</v>
      </c>
      <c r="J28" s="33">
        <f t="shared" si="5"/>
        <v>5.0362493416667959</v>
      </c>
      <c r="K28" s="33">
        <f t="shared" si="3"/>
        <v>2.518124670833398</v>
      </c>
      <c r="L28" s="17">
        <v>19</v>
      </c>
      <c r="M28" s="34">
        <f t="shared" si="6"/>
        <v>0.10526315789473684</v>
      </c>
      <c r="N28" s="17">
        <v>29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101</v>
      </c>
      <c r="R28" s="30"/>
      <c r="S28" s="22">
        <v>1.2803970223325061</v>
      </c>
      <c r="T28" s="15" t="s">
        <v>33</v>
      </c>
      <c r="U28" s="23" t="s">
        <v>33</v>
      </c>
      <c r="V28" s="1" t="s">
        <v>305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8.1727291666666688E-2</v>
      </c>
      <c r="AD28" s="40">
        <f t="shared" si="12"/>
        <v>-0.22556732500000004</v>
      </c>
      <c r="AE28" s="26">
        <v>-5.98</v>
      </c>
      <c r="AF28" s="26">
        <v>-10.930591666666601</v>
      </c>
      <c r="AG28" s="26">
        <v>0</v>
      </c>
    </row>
    <row r="29" spans="1:33" ht="15.75" customHeight="1" x14ac:dyDescent="0.2">
      <c r="A29" s="15" t="s">
        <v>90</v>
      </c>
      <c r="B29" s="15" t="s">
        <v>112</v>
      </c>
      <c r="C29" s="16">
        <f t="shared" si="4"/>
        <v>22.99</v>
      </c>
      <c r="D29" s="17">
        <v>6</v>
      </c>
      <c r="E29" s="17">
        <v>0</v>
      </c>
      <c r="F29" s="18">
        <v>137.94</v>
      </c>
      <c r="G29" s="18">
        <v>-13.49</v>
      </c>
      <c r="H29" s="32">
        <f t="shared" si="1"/>
        <v>9.7796143250688708E-2</v>
      </c>
      <c r="I29" s="32">
        <f t="shared" si="2"/>
        <v>1.1735160395827123E-2</v>
      </c>
      <c r="J29" s="33">
        <f t="shared" si="5"/>
        <v>1.6187480250003932</v>
      </c>
      <c r="K29" s="33">
        <f t="shared" si="3"/>
        <v>0.26979133750006551</v>
      </c>
      <c r="L29" s="17">
        <v>39</v>
      </c>
      <c r="M29" s="34">
        <f t="shared" si="6"/>
        <v>0.15384615384615385</v>
      </c>
      <c r="N29" s="17">
        <v>22</v>
      </c>
      <c r="O29" s="35">
        <f t="shared" ref="O29:P29" si="37">D29/7</f>
        <v>0.8571428571428571</v>
      </c>
      <c r="P29" s="35">
        <f t="shared" si="37"/>
        <v>0</v>
      </c>
      <c r="Q29" s="30">
        <f t="shared" si="8"/>
        <v>25</v>
      </c>
      <c r="R29" s="30"/>
      <c r="S29" s="22">
        <v>1.288888888888889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8.1727291666666688E-2</v>
      </c>
      <c r="AD29" s="40">
        <f t="shared" si="12"/>
        <v>-0.67670197500000007</v>
      </c>
      <c r="AE29" s="26">
        <v>-5.98</v>
      </c>
      <c r="AF29" s="26">
        <v>-10.930591666666601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22.99</v>
      </c>
      <c r="D30" s="17">
        <v>4</v>
      </c>
      <c r="E30" s="17">
        <v>0</v>
      </c>
      <c r="F30" s="18">
        <v>91.96</v>
      </c>
      <c r="G30" s="18">
        <v>0</v>
      </c>
      <c r="H30" s="32">
        <f t="shared" si="1"/>
        <v>0</v>
      </c>
      <c r="I30" s="32">
        <f t="shared" si="2"/>
        <v>9.972172824461932E-2</v>
      </c>
      <c r="J30" s="33">
        <f t="shared" si="5"/>
        <v>9.1704101293751918</v>
      </c>
      <c r="K30" s="33">
        <f t="shared" si="3"/>
        <v>2.292602532343798</v>
      </c>
      <c r="L30" s="17">
        <v>13</v>
      </c>
      <c r="M30" s="34">
        <f t="shared" si="6"/>
        <v>0.30769230769230771</v>
      </c>
      <c r="N30" s="17">
        <v>18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31</v>
      </c>
      <c r="R30" s="30"/>
      <c r="S30" s="22">
        <v>1.28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8.1727291666666688E-2</v>
      </c>
      <c r="AD30" s="40">
        <f t="shared" si="12"/>
        <v>-0.45113465000000008</v>
      </c>
      <c r="AE30" s="26">
        <v>-5.98</v>
      </c>
      <c r="AF30" s="26">
        <v>-11.156113805156201</v>
      </c>
      <c r="AG30" s="26">
        <v>0</v>
      </c>
    </row>
    <row r="31" spans="1:33" ht="15.75" customHeight="1" x14ac:dyDescent="0.2">
      <c r="A31" s="15" t="s">
        <v>92</v>
      </c>
      <c r="B31" s="49" t="s">
        <v>119</v>
      </c>
      <c r="C31" s="16">
        <f t="shared" si="4"/>
        <v>22.99</v>
      </c>
      <c r="D31" s="17">
        <v>5</v>
      </c>
      <c r="E31" s="17">
        <v>0</v>
      </c>
      <c r="F31" s="18">
        <v>114.94999999999999</v>
      </c>
      <c r="G31" s="44">
        <v>0</v>
      </c>
      <c r="H31" s="32">
        <f t="shared" si="1"/>
        <v>0</v>
      </c>
      <c r="I31" s="32">
        <f t="shared" si="2"/>
        <v>9.9721728244616961E-2</v>
      </c>
      <c r="J31" s="33">
        <f t="shared" si="5"/>
        <v>11.463012661718718</v>
      </c>
      <c r="K31" s="33">
        <f t="shared" si="3"/>
        <v>2.2926025323437438</v>
      </c>
      <c r="L31" s="17">
        <v>17</v>
      </c>
      <c r="M31" s="34">
        <f t="shared" si="6"/>
        <v>0.29411764705882354</v>
      </c>
      <c r="N31" s="17">
        <v>12</v>
      </c>
      <c r="O31" s="35">
        <f t="shared" ref="O31:P32" si="39">D31/7</f>
        <v>0.7142857142857143</v>
      </c>
      <c r="P31" s="35">
        <f t="shared" si="39"/>
        <v>0</v>
      </c>
      <c r="Q31" s="30">
        <f t="shared" si="8"/>
        <v>16</v>
      </c>
      <c r="R31" s="30"/>
      <c r="S31" s="22">
        <v>1.35640138408304</v>
      </c>
      <c r="T31" s="15">
        <v>228</v>
      </c>
      <c r="U31" s="23" t="s">
        <v>33</v>
      </c>
      <c r="V31" s="1" t="s">
        <v>305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8.1727291666666688E-2</v>
      </c>
      <c r="AD31" s="40">
        <f t="shared" si="12"/>
        <v>-0.56391831250000013</v>
      </c>
      <c r="AE31" s="45">
        <v>-5.98</v>
      </c>
      <c r="AF31" s="45">
        <v>-11.156113805156252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24.99</v>
      </c>
      <c r="D32" s="57">
        <v>3</v>
      </c>
      <c r="E32" s="57">
        <v>1</v>
      </c>
      <c r="F32" s="58">
        <v>74.97</v>
      </c>
      <c r="G32" s="58">
        <v>0</v>
      </c>
      <c r="H32" s="32">
        <f t="shared" si="1"/>
        <v>0</v>
      </c>
      <c r="I32" s="32">
        <f t="shared" si="2"/>
        <v>0.15976800849715084</v>
      </c>
      <c r="J32" s="33">
        <f t="shared" si="5"/>
        <v>11.977807597031397</v>
      </c>
      <c r="K32" s="33">
        <f t="shared" si="3"/>
        <v>3.992602532343799</v>
      </c>
      <c r="L32" s="57">
        <v>35</v>
      </c>
      <c r="M32" s="34">
        <f t="shared" si="6"/>
        <v>8.5714285714285715E-2</v>
      </c>
      <c r="N32" s="57">
        <v>8</v>
      </c>
      <c r="O32" s="35">
        <f t="shared" si="39"/>
        <v>0.42857142857142855</v>
      </c>
      <c r="P32" s="35">
        <f t="shared" si="39"/>
        <v>0.14285714285714285</v>
      </c>
      <c r="Q32" s="30">
        <f t="shared" si="8"/>
        <v>14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1.433070866141732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8.1727291666666688E-2</v>
      </c>
      <c r="AD32" s="40">
        <f t="shared" si="12"/>
        <v>-0.33835098750000003</v>
      </c>
      <c r="AE32" s="63">
        <v>-5.98</v>
      </c>
      <c r="AF32" s="63">
        <v>-11.156113805156201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2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Zinc Round Drawer Handles - 25 Pack of Kitchen Cabinet Hardware")</f>
        <v>Satin Nickel Kitchen Cabinet Knobs - Zinc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Info!B1:BJ5000""),2,FALSE),"""")"),"B07FFCP2G5")</f>
        <v>B07FFCP2G5</v>
      </c>
      <c r="B2" s="3" t="s">
        <v>306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00.5" customHeight="1" x14ac:dyDescent="0.2">
      <c r="A3" s="68" t="s">
        <v>30</v>
      </c>
      <c r="B3" s="69"/>
      <c r="C3" s="4">
        <f>((AE32+AF32)/0.85)*-1</f>
        <v>20.412746241360235</v>
      </c>
      <c r="D3" s="5">
        <f>SUM(D4:D99702)</f>
        <v>343</v>
      </c>
      <c r="E3" s="5"/>
      <c r="F3" s="6">
        <f t="shared" ref="F3:G3" si="0">SUM(F4:F99702)</f>
        <v>9623.590000000002</v>
      </c>
      <c r="G3" s="6">
        <f t="shared" si="0"/>
        <v>-160.62000000000003</v>
      </c>
      <c r="H3" s="7">
        <f t="shared" ref="H3:H32" si="1">G3/F3*-1</f>
        <v>1.669023721916665E-2</v>
      </c>
      <c r="I3" s="8">
        <f t="shared" ref="I3:I32" si="2">J3/F3</f>
        <v>0.20326615227903469</v>
      </c>
      <c r="J3" s="6">
        <f>SUM(J4:J99702)</f>
        <v>1956.1501104109959</v>
      </c>
      <c r="K3" s="6">
        <f t="shared" ref="K3:K32" si="3">J3/D3</f>
        <v>5.703061546387743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3 - Dec
3 - Jan
3 - Feb")</f>
        <v>3 - March
3 - April
3 - May
3 - June
3 - July
3 - Aug
3 - Sept
3 - Oct
3 - Nov
3 -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QTY-36")</f>
        <v>Del QTY-36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QTY-144")</f>
        <v>US QTY-144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37</v>
      </c>
      <c r="X3" s="7">
        <f>W3/D3</f>
        <v>0.10787172011661808</v>
      </c>
      <c r="Y3" s="6"/>
      <c r="Z3" s="5"/>
      <c r="AA3" s="5"/>
      <c r="AB3" s="5"/>
      <c r="AC3" s="5"/>
      <c r="AD3" s="6">
        <f>SUM(AD4:AD99702)</f>
        <v>-36.12383324739281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Info!B2:BZ3000""),37,FALSE)),"""")*-1"),-11.6708343051562)</f>
        <v>-11.6708343051562</v>
      </c>
      <c r="AG3" s="6">
        <f>SUM(AG4:AG99702)</f>
        <v>-8.65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17" si="4">IFERROR(F4/D4," - ")</f>
        <v>30.99</v>
      </c>
      <c r="D4" s="17">
        <v>19</v>
      </c>
      <c r="E4" s="17">
        <v>0</v>
      </c>
      <c r="F4" s="18">
        <v>588.80999999999995</v>
      </c>
      <c r="G4" s="18">
        <v>-25.93</v>
      </c>
      <c r="H4" s="19">
        <f t="shared" si="1"/>
        <v>4.4037974898524145E-2</v>
      </c>
      <c r="I4" s="19">
        <f t="shared" si="2"/>
        <v>0.24232727354114336</v>
      </c>
      <c r="J4" s="18">
        <f t="shared" ref="J4:J32" si="5">F4*0.85+G4+AF4*D4+D4*AE4+AG4+AD4</f>
        <v>142.68472193376061</v>
      </c>
      <c r="K4" s="18">
        <f t="shared" si="3"/>
        <v>7.5097222070400322</v>
      </c>
      <c r="L4" s="17">
        <v>66</v>
      </c>
      <c r="M4" s="20">
        <f t="shared" ref="M4:M32" si="6">IFERROR(D4/L4,"-")</f>
        <v>0.2878787878787879</v>
      </c>
      <c r="N4" s="17">
        <v>75</v>
      </c>
      <c r="O4" s="21">
        <f t="shared" ref="O4:P4" si="7">D4/7</f>
        <v>2.7142857142857144</v>
      </c>
      <c r="P4" s="21">
        <f t="shared" si="7"/>
        <v>0</v>
      </c>
      <c r="Q4" s="17">
        <f t="shared" ref="Q4:Q32" si="8">ROUNDDOWN(N4/(O4+P4),0)</f>
        <v>27</v>
      </c>
      <c r="R4" s="17"/>
      <c r="S4" s="22">
        <v>1.12820512820512</v>
      </c>
      <c r="T4" s="15">
        <v>444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5.2631578947368418E-2</v>
      </c>
      <c r="Y4" s="26">
        <f t="shared" ref="Y4:Y32" si="10">IFERROR(G4/(W4+Z4)*-1,0)</f>
        <v>12.965</v>
      </c>
      <c r="Z4" s="15">
        <v>1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7.6312499999999991E-2</v>
      </c>
      <c r="AD4" s="26">
        <f t="shared" ref="AD4:AD32" si="12">IFERROR(AB4*AC4*D4*2,0)</f>
        <v>-2.0009137499999996</v>
      </c>
      <c r="AE4" s="26">
        <v>-5.8</v>
      </c>
      <c r="AF4" s="26">
        <v>-11.561729700854702</v>
      </c>
      <c r="AG4" s="26">
        <v>0</v>
      </c>
    </row>
    <row r="5" spans="1:33" ht="15.75" customHeight="1" x14ac:dyDescent="0.2">
      <c r="A5" s="29" t="s">
        <v>36</v>
      </c>
      <c r="B5" s="29" t="s">
        <v>307</v>
      </c>
      <c r="C5" s="16">
        <f t="shared" si="4"/>
        <v>33.695882352941176</v>
      </c>
      <c r="D5" s="30">
        <v>17</v>
      </c>
      <c r="E5" s="30">
        <v>0</v>
      </c>
      <c r="F5" s="31">
        <v>572.83000000000004</v>
      </c>
      <c r="G5" s="31">
        <v>-23.23</v>
      </c>
      <c r="H5" s="32">
        <f t="shared" si="1"/>
        <v>4.0553043660422811E-2</v>
      </c>
      <c r="I5" s="32">
        <f t="shared" si="2"/>
        <v>0.29107017673319702</v>
      </c>
      <c r="J5" s="33">
        <f t="shared" si="5"/>
        <v>166.73372933807727</v>
      </c>
      <c r="K5" s="33">
        <f t="shared" si="3"/>
        <v>9.807866431651604</v>
      </c>
      <c r="L5" s="30">
        <v>135</v>
      </c>
      <c r="M5" s="34">
        <f t="shared" si="6"/>
        <v>0.12592592592592591</v>
      </c>
      <c r="N5" s="30">
        <v>101</v>
      </c>
      <c r="O5" s="35">
        <f t="shared" ref="O5:P5" si="13">D5/7</f>
        <v>2.4285714285714284</v>
      </c>
      <c r="P5" s="35">
        <f t="shared" si="13"/>
        <v>0</v>
      </c>
      <c r="Q5" s="30">
        <f t="shared" si="8"/>
        <v>41</v>
      </c>
      <c r="R5" s="30"/>
      <c r="S5" s="36">
        <v>1.32577903682719</v>
      </c>
      <c r="T5" s="29">
        <v>444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7.6400926998841254E-2</v>
      </c>
      <c r="AD5" s="40">
        <f t="shared" si="12"/>
        <v>-1.7923657473928156</v>
      </c>
      <c r="AE5" s="40">
        <v>-5.8</v>
      </c>
      <c r="AF5" s="40">
        <v>-11.561729700854702</v>
      </c>
      <c r="AG5" s="40">
        <v>0</v>
      </c>
    </row>
    <row r="6" spans="1:33" ht="15.75" customHeight="1" x14ac:dyDescent="0.2">
      <c r="A6" s="29" t="s">
        <v>38</v>
      </c>
      <c r="B6" s="29" t="s">
        <v>308</v>
      </c>
      <c r="C6" s="16">
        <f t="shared" si="4"/>
        <v>33.690000000000005</v>
      </c>
      <c r="D6" s="30">
        <v>10</v>
      </c>
      <c r="E6" s="30">
        <v>0</v>
      </c>
      <c r="F6" s="31">
        <v>336.90000000000003</v>
      </c>
      <c r="G6" s="31">
        <v>-2.9299999999999997</v>
      </c>
      <c r="H6" s="32">
        <f t="shared" si="1"/>
        <v>8.6969427129712056E-3</v>
      </c>
      <c r="I6" s="32">
        <f t="shared" si="2"/>
        <v>0.32283939000134454</v>
      </c>
      <c r="J6" s="33">
        <f t="shared" si="5"/>
        <v>108.76459049145299</v>
      </c>
      <c r="K6" s="33">
        <f t="shared" si="3"/>
        <v>10.8764590491453</v>
      </c>
      <c r="L6" s="30">
        <v>102</v>
      </c>
      <c r="M6" s="34">
        <f t="shared" si="6"/>
        <v>9.8039215686274508E-2</v>
      </c>
      <c r="N6" s="30">
        <v>91</v>
      </c>
      <c r="O6" s="35">
        <f t="shared" ref="O6:P6" si="14">D6/7</f>
        <v>1.4285714285714286</v>
      </c>
      <c r="P6" s="35">
        <f t="shared" si="14"/>
        <v>0</v>
      </c>
      <c r="Q6" s="30">
        <f t="shared" si="8"/>
        <v>63</v>
      </c>
      <c r="R6" s="30"/>
      <c r="S6" s="36">
        <v>1.02345415778251</v>
      </c>
      <c r="T6" s="29">
        <v>444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1.4649999999999999</v>
      </c>
      <c r="Z6" s="29">
        <v>2</v>
      </c>
      <c r="AA6" s="29" t="s">
        <v>35</v>
      </c>
      <c r="AB6" s="41">
        <f t="shared" si="11"/>
        <v>-0.69</v>
      </c>
      <c r="AC6" s="42">
        <v>7.6312499999999991E-2</v>
      </c>
      <c r="AD6" s="40">
        <f t="shared" si="12"/>
        <v>-1.0531124999999999</v>
      </c>
      <c r="AE6" s="40">
        <v>-5.8</v>
      </c>
      <c r="AF6" s="40">
        <v>-11.561729700854702</v>
      </c>
      <c r="AG6" s="40">
        <v>0</v>
      </c>
    </row>
    <row r="7" spans="1:33" ht="15.75" customHeight="1" x14ac:dyDescent="0.2">
      <c r="A7" s="29" t="s">
        <v>40</v>
      </c>
      <c r="B7" s="29" t="s">
        <v>309</v>
      </c>
      <c r="C7" s="16">
        <f t="shared" si="4"/>
        <v>32.899090909090916</v>
      </c>
      <c r="D7" s="30">
        <v>11</v>
      </c>
      <c r="E7" s="30">
        <v>0</v>
      </c>
      <c r="F7" s="31">
        <v>361.89000000000004</v>
      </c>
      <c r="G7" s="31">
        <v>0</v>
      </c>
      <c r="H7" s="32">
        <f t="shared" si="1"/>
        <v>0</v>
      </c>
      <c r="I7" s="32">
        <f t="shared" si="2"/>
        <v>0.31907223062421813</v>
      </c>
      <c r="J7" s="33">
        <f t="shared" si="5"/>
        <v>115.46904954059831</v>
      </c>
      <c r="K7" s="33">
        <f t="shared" si="3"/>
        <v>10.497186321872574</v>
      </c>
      <c r="L7" s="30">
        <v>113</v>
      </c>
      <c r="M7" s="34">
        <f t="shared" si="6"/>
        <v>9.7345132743362831E-2</v>
      </c>
      <c r="N7" s="30">
        <v>80</v>
      </c>
      <c r="O7" s="35">
        <f t="shared" ref="O7:P7" si="15">D7/7</f>
        <v>1.5714285714285714</v>
      </c>
      <c r="P7" s="35">
        <f t="shared" si="15"/>
        <v>0</v>
      </c>
      <c r="Q7" s="30">
        <f t="shared" si="8"/>
        <v>50</v>
      </c>
      <c r="R7" s="30"/>
      <c r="S7" s="36">
        <v>1.1247165532879799</v>
      </c>
      <c r="T7" s="29">
        <v>444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7.6312499999999991E-2</v>
      </c>
      <c r="AD7" s="40">
        <f t="shared" si="12"/>
        <v>-1.1584237499999999</v>
      </c>
      <c r="AE7" s="40">
        <v>-5.8</v>
      </c>
      <c r="AF7" s="40">
        <v>-11.561729700854702</v>
      </c>
      <c r="AG7" s="40">
        <v>0</v>
      </c>
    </row>
    <row r="8" spans="1:33" ht="15.75" customHeight="1" x14ac:dyDescent="0.2">
      <c r="A8" s="29" t="s">
        <v>43</v>
      </c>
      <c r="B8" s="29" t="s">
        <v>310</v>
      </c>
      <c r="C8" s="16">
        <f t="shared" si="4"/>
        <v>31.061428571428571</v>
      </c>
      <c r="D8" s="30">
        <v>14</v>
      </c>
      <c r="E8" s="30">
        <v>0</v>
      </c>
      <c r="F8" s="31">
        <v>434.86</v>
      </c>
      <c r="G8" s="31">
        <v>-0.16</v>
      </c>
      <c r="H8" s="32">
        <f t="shared" si="1"/>
        <v>3.6793450765763695E-4</v>
      </c>
      <c r="I8" s="32">
        <f t="shared" si="2"/>
        <v>0.28734912960493031</v>
      </c>
      <c r="J8" s="33">
        <f t="shared" si="5"/>
        <v>124.9566425</v>
      </c>
      <c r="K8" s="33">
        <f t="shared" si="3"/>
        <v>8.9254744642857151</v>
      </c>
      <c r="L8" s="30">
        <v>84</v>
      </c>
      <c r="M8" s="34">
        <f t="shared" si="6"/>
        <v>0.16666666666666666</v>
      </c>
      <c r="N8" s="30">
        <v>65</v>
      </c>
      <c r="O8" s="35">
        <f t="shared" ref="O8:P8" si="16">D8/7</f>
        <v>2</v>
      </c>
      <c r="P8" s="35">
        <f t="shared" si="16"/>
        <v>0</v>
      </c>
      <c r="Q8" s="30">
        <f t="shared" si="8"/>
        <v>32</v>
      </c>
      <c r="R8" s="30"/>
      <c r="S8" s="36">
        <v>1.31683168316831</v>
      </c>
      <c r="T8" s="29">
        <v>444</v>
      </c>
      <c r="U8" s="37" t="s">
        <v>33</v>
      </c>
      <c r="V8" s="38" t="s">
        <v>33</v>
      </c>
      <c r="W8" s="29">
        <v>10</v>
      </c>
      <c r="X8" s="39">
        <f t="shared" si="9"/>
        <v>0.7142857142857143</v>
      </c>
      <c r="Y8" s="40">
        <f t="shared" si="10"/>
        <v>1.6E-2</v>
      </c>
      <c r="Z8" s="29">
        <v>0</v>
      </c>
      <c r="AA8" s="29" t="s">
        <v>35</v>
      </c>
      <c r="AB8" s="41">
        <f t="shared" si="11"/>
        <v>-0.69</v>
      </c>
      <c r="AC8" s="42">
        <v>7.6312499999999991E-2</v>
      </c>
      <c r="AD8" s="40">
        <f t="shared" si="12"/>
        <v>-1.4743574999999998</v>
      </c>
      <c r="AE8" s="40">
        <v>-5.8</v>
      </c>
      <c r="AF8" s="40">
        <v>-11.56</v>
      </c>
      <c r="AG8" s="40">
        <v>0</v>
      </c>
    </row>
    <row r="9" spans="1:33" ht="15.75" customHeight="1" x14ac:dyDescent="0.2">
      <c r="A9" s="29" t="s">
        <v>46</v>
      </c>
      <c r="B9" s="29" t="s">
        <v>311</v>
      </c>
      <c r="C9" s="16">
        <f t="shared" si="4"/>
        <v>37.49</v>
      </c>
      <c r="D9" s="30">
        <v>4</v>
      </c>
      <c r="E9" s="30">
        <v>0</v>
      </c>
      <c r="F9" s="31">
        <v>149.96</v>
      </c>
      <c r="G9" s="31">
        <v>-0.08</v>
      </c>
      <c r="H9" s="32">
        <f t="shared" si="1"/>
        <v>5.3347559349159772E-4</v>
      </c>
      <c r="I9" s="32">
        <f t="shared" si="2"/>
        <v>0.38013252736342229</v>
      </c>
      <c r="J9" s="33">
        <f t="shared" si="5"/>
        <v>57.004673803418811</v>
      </c>
      <c r="K9" s="33">
        <f t="shared" si="3"/>
        <v>14.251168450854703</v>
      </c>
      <c r="L9" s="30">
        <v>78</v>
      </c>
      <c r="M9" s="34">
        <f t="shared" si="6"/>
        <v>5.128205128205128E-2</v>
      </c>
      <c r="N9" s="30">
        <v>62</v>
      </c>
      <c r="O9" s="35">
        <f t="shared" ref="O9:P9" si="17">D9/7</f>
        <v>0.5714285714285714</v>
      </c>
      <c r="P9" s="35">
        <f t="shared" si="17"/>
        <v>0</v>
      </c>
      <c r="Q9" s="30">
        <f t="shared" si="8"/>
        <v>108</v>
      </c>
      <c r="R9" s="30"/>
      <c r="S9" s="36">
        <v>1.2463768115942</v>
      </c>
      <c r="T9" s="29">
        <v>7644</v>
      </c>
      <c r="U9" s="37">
        <v>2700</v>
      </c>
      <c r="V9" s="38" t="s">
        <v>312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7.6312499999999991E-2</v>
      </c>
      <c r="AD9" s="40">
        <f t="shared" si="12"/>
        <v>-0.42124499999999993</v>
      </c>
      <c r="AE9" s="40">
        <v>-5.8</v>
      </c>
      <c r="AF9" s="40">
        <v>-11.690020299145299</v>
      </c>
      <c r="AG9" s="40">
        <v>0</v>
      </c>
    </row>
    <row r="10" spans="1:33" ht="15.75" customHeight="1" x14ac:dyDescent="0.2">
      <c r="A10" s="29" t="s">
        <v>49</v>
      </c>
      <c r="B10" s="29" t="s">
        <v>313</v>
      </c>
      <c r="C10" s="16">
        <f t="shared" si="4"/>
        <v>33.535454545454549</v>
      </c>
      <c r="D10" s="30">
        <v>11</v>
      </c>
      <c r="E10" s="30">
        <v>3</v>
      </c>
      <c r="F10" s="31">
        <v>368.89000000000004</v>
      </c>
      <c r="G10" s="31">
        <v>-7.0000000000000007E-2</v>
      </c>
      <c r="H10" s="32">
        <f t="shared" si="1"/>
        <v>1.8975846458293801E-4</v>
      </c>
      <c r="I10" s="32">
        <f t="shared" si="2"/>
        <v>0.32513175461357513</v>
      </c>
      <c r="J10" s="33">
        <f t="shared" si="5"/>
        <v>119.93785295940175</v>
      </c>
      <c r="K10" s="33">
        <f t="shared" si="3"/>
        <v>10.903441178127432</v>
      </c>
      <c r="L10" s="30">
        <v>53</v>
      </c>
      <c r="M10" s="34">
        <f t="shared" si="6"/>
        <v>0.20754716981132076</v>
      </c>
      <c r="N10" s="30">
        <v>182</v>
      </c>
      <c r="O10" s="35">
        <f t="shared" ref="O10:P10" si="18">D10/7</f>
        <v>1.5714285714285714</v>
      </c>
      <c r="P10" s="35">
        <f t="shared" si="18"/>
        <v>0.42857142857142855</v>
      </c>
      <c r="Q10" s="30">
        <f t="shared" si="8"/>
        <v>91</v>
      </c>
      <c r="R10" s="30"/>
      <c r="S10" s="36">
        <v>1.0960000000000001</v>
      </c>
      <c r="T10" s="29">
        <v>3324</v>
      </c>
      <c r="U10" s="37">
        <v>2700</v>
      </c>
      <c r="V10" s="38" t="s">
        <v>314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7.6312499999999991E-2</v>
      </c>
      <c r="AD10" s="40">
        <f t="shared" si="12"/>
        <v>-1.1584237499999999</v>
      </c>
      <c r="AE10" s="40">
        <v>-5.8</v>
      </c>
      <c r="AF10" s="40">
        <v>-11.690020299145299</v>
      </c>
      <c r="AG10" s="40">
        <v>0</v>
      </c>
    </row>
    <row r="11" spans="1:33" ht="15.75" customHeight="1" x14ac:dyDescent="0.2">
      <c r="A11" s="29" t="s">
        <v>52</v>
      </c>
      <c r="B11" s="29" t="s">
        <v>244</v>
      </c>
      <c r="C11" s="16">
        <f t="shared" si="4"/>
        <v>32.790000000000006</v>
      </c>
      <c r="D11" s="30">
        <v>5</v>
      </c>
      <c r="E11" s="30">
        <v>0</v>
      </c>
      <c r="F11" s="31">
        <v>163.95000000000002</v>
      </c>
      <c r="G11" s="31">
        <v>0</v>
      </c>
      <c r="H11" s="32">
        <f t="shared" si="1"/>
        <v>0</v>
      </c>
      <c r="I11" s="32">
        <f t="shared" si="2"/>
        <v>0.3133933653813572</v>
      </c>
      <c r="J11" s="33">
        <f t="shared" si="5"/>
        <v>51.380842254273517</v>
      </c>
      <c r="K11" s="33">
        <f t="shared" si="3"/>
        <v>10.276168450854703</v>
      </c>
      <c r="L11" s="30">
        <v>59</v>
      </c>
      <c r="M11" s="34">
        <f t="shared" si="6"/>
        <v>8.4745762711864403E-2</v>
      </c>
      <c r="N11" s="30">
        <v>178</v>
      </c>
      <c r="O11" s="35">
        <f t="shared" ref="O11:P11" si="19">D11/7</f>
        <v>0.7142857142857143</v>
      </c>
      <c r="P11" s="35">
        <f t="shared" si="19"/>
        <v>0</v>
      </c>
      <c r="Q11" s="30">
        <f t="shared" si="8"/>
        <v>249</v>
      </c>
      <c r="R11" s="30"/>
      <c r="S11" s="36">
        <v>1.0505050505050499</v>
      </c>
      <c r="T11" s="29">
        <v>732</v>
      </c>
      <c r="U11" s="37">
        <v>180</v>
      </c>
      <c r="V11" s="38" t="s">
        <v>315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7.6312499999999991E-2</v>
      </c>
      <c r="AD11" s="40">
        <f t="shared" si="12"/>
        <v>-0.52655624999999995</v>
      </c>
      <c r="AE11" s="40">
        <v>-5.8</v>
      </c>
      <c r="AF11" s="40">
        <v>-11.690020299145299</v>
      </c>
      <c r="AG11" s="40">
        <v>0</v>
      </c>
    </row>
    <row r="12" spans="1:33" ht="15.75" customHeight="1" x14ac:dyDescent="0.2">
      <c r="A12" s="29" t="s">
        <v>55</v>
      </c>
      <c r="B12" s="29" t="s">
        <v>309</v>
      </c>
      <c r="C12" s="16">
        <f t="shared" si="4"/>
        <v>30.29</v>
      </c>
      <c r="D12" s="30">
        <v>10</v>
      </c>
      <c r="E12" s="30">
        <v>0</v>
      </c>
      <c r="F12" s="31">
        <v>302.89999999999998</v>
      </c>
      <c r="G12" s="31">
        <v>-0.16</v>
      </c>
      <c r="H12" s="32">
        <f t="shared" si="1"/>
        <v>5.282271376691978E-4</v>
      </c>
      <c r="I12" s="32">
        <f t="shared" si="2"/>
        <v>0.26857604657823358</v>
      </c>
      <c r="J12" s="33">
        <f t="shared" si="5"/>
        <v>81.351684508546953</v>
      </c>
      <c r="K12" s="33">
        <f t="shared" si="3"/>
        <v>8.135168450854696</v>
      </c>
      <c r="L12" s="30">
        <v>62</v>
      </c>
      <c r="M12" s="34">
        <f t="shared" si="6"/>
        <v>0.16129032258064516</v>
      </c>
      <c r="N12" s="30">
        <v>170</v>
      </c>
      <c r="O12" s="35">
        <f t="shared" ref="O12:P12" si="20">D12/7</f>
        <v>1.4285714285714286</v>
      </c>
      <c r="P12" s="35">
        <f t="shared" si="20"/>
        <v>0</v>
      </c>
      <c r="Q12" s="30">
        <f t="shared" si="8"/>
        <v>119</v>
      </c>
      <c r="R12" s="30"/>
      <c r="S12" s="36">
        <v>1.1452991452991399</v>
      </c>
      <c r="T12" s="29">
        <v>288</v>
      </c>
      <c r="U12" s="37">
        <v>180</v>
      </c>
      <c r="V12" s="38" t="s">
        <v>316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7.6312499999999991E-2</v>
      </c>
      <c r="AD12" s="40">
        <f t="shared" si="12"/>
        <v>-1.0531124999999999</v>
      </c>
      <c r="AE12" s="40">
        <v>-5.8</v>
      </c>
      <c r="AF12" s="40">
        <v>-11.690020299145299</v>
      </c>
      <c r="AG12" s="40">
        <v>0</v>
      </c>
    </row>
    <row r="13" spans="1:33" ht="15.75" customHeight="1" x14ac:dyDescent="0.2">
      <c r="A13" s="29" t="s">
        <v>58</v>
      </c>
      <c r="B13" s="29" t="s">
        <v>264</v>
      </c>
      <c r="C13" s="16">
        <f t="shared" si="4"/>
        <v>27.990000000000006</v>
      </c>
      <c r="D13" s="30">
        <v>14</v>
      </c>
      <c r="E13" s="30">
        <v>0</v>
      </c>
      <c r="F13" s="33">
        <v>391.86000000000007</v>
      </c>
      <c r="G13" s="31">
        <v>-0.15000000000000002</v>
      </c>
      <c r="H13" s="32">
        <f t="shared" si="1"/>
        <v>3.8278977185729598E-4</v>
      </c>
      <c r="I13" s="32">
        <f t="shared" si="2"/>
        <v>0.21857566265162984</v>
      </c>
      <c r="J13" s="33">
        <f t="shared" si="5"/>
        <v>85.651059166667679</v>
      </c>
      <c r="K13" s="33">
        <f t="shared" si="3"/>
        <v>6.1179327976191198</v>
      </c>
      <c r="L13" s="30">
        <v>54</v>
      </c>
      <c r="M13" s="34">
        <f t="shared" si="6"/>
        <v>0.25925925925925924</v>
      </c>
      <c r="N13" s="30">
        <v>153</v>
      </c>
      <c r="O13" s="35">
        <f t="shared" ref="O13:P13" si="21">D13/7</f>
        <v>2</v>
      </c>
      <c r="P13" s="35">
        <f t="shared" si="21"/>
        <v>0</v>
      </c>
      <c r="Q13" s="30">
        <f t="shared" si="8"/>
        <v>76</v>
      </c>
      <c r="R13" s="30"/>
      <c r="S13" s="36">
        <v>1.2279909706546199</v>
      </c>
      <c r="T13" s="29">
        <v>288</v>
      </c>
      <c r="U13" s="37">
        <v>180</v>
      </c>
      <c r="V13" s="38" t="s">
        <v>317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7.6312499999999991E-2</v>
      </c>
      <c r="AD13" s="40">
        <f t="shared" si="12"/>
        <v>-1.4743574999999998</v>
      </c>
      <c r="AE13" s="40">
        <v>-5.8</v>
      </c>
      <c r="AF13" s="40">
        <v>-11.757541666666601</v>
      </c>
      <c r="AG13" s="40">
        <v>0</v>
      </c>
    </row>
    <row r="14" spans="1:33" ht="15.75" customHeight="1" x14ac:dyDescent="0.2">
      <c r="A14" s="29" t="s">
        <v>61</v>
      </c>
      <c r="B14" s="29" t="s">
        <v>318</v>
      </c>
      <c r="C14" s="16">
        <f t="shared" si="4"/>
        <v>28.899090909090912</v>
      </c>
      <c r="D14" s="30">
        <v>11</v>
      </c>
      <c r="E14" s="30">
        <v>0</v>
      </c>
      <c r="F14" s="33">
        <v>317.89000000000004</v>
      </c>
      <c r="G14" s="31">
        <v>-0.08</v>
      </c>
      <c r="H14" s="32">
        <f t="shared" si="1"/>
        <v>2.5165937903048224E-4</v>
      </c>
      <c r="I14" s="32">
        <f t="shared" si="2"/>
        <v>0.23855773354514898</v>
      </c>
      <c r="J14" s="33">
        <f t="shared" si="5"/>
        <v>75.835117916667414</v>
      </c>
      <c r="K14" s="33">
        <f t="shared" si="3"/>
        <v>6.8941016287879471</v>
      </c>
      <c r="L14" s="30">
        <v>48</v>
      </c>
      <c r="M14" s="34">
        <f t="shared" si="6"/>
        <v>0.22916666666666666</v>
      </c>
      <c r="N14" s="30">
        <v>143</v>
      </c>
      <c r="O14" s="35">
        <f t="shared" ref="O14:P14" si="22">D14/7</f>
        <v>1.5714285714285714</v>
      </c>
      <c r="P14" s="35">
        <f t="shared" si="22"/>
        <v>0</v>
      </c>
      <c r="Q14" s="30">
        <f t="shared" si="8"/>
        <v>91</v>
      </c>
      <c r="R14" s="30"/>
      <c r="S14" s="36">
        <v>1.0054644808743101</v>
      </c>
      <c r="T14" s="29">
        <v>660</v>
      </c>
      <c r="U14" s="37">
        <v>180</v>
      </c>
      <c r="V14" s="38" t="s">
        <v>317</v>
      </c>
      <c r="W14" s="29">
        <v>1</v>
      </c>
      <c r="X14" s="39">
        <f t="shared" si="9"/>
        <v>9.0909090909090912E-2</v>
      </c>
      <c r="Y14" s="40">
        <f t="shared" si="10"/>
        <v>0.08</v>
      </c>
      <c r="Z14" s="29">
        <v>0</v>
      </c>
      <c r="AA14" s="29" t="s">
        <v>35</v>
      </c>
      <c r="AB14" s="41">
        <f t="shared" si="11"/>
        <v>-0.69</v>
      </c>
      <c r="AC14" s="42">
        <v>7.6312499999999991E-2</v>
      </c>
      <c r="AD14" s="40">
        <f t="shared" si="12"/>
        <v>-1.1584237499999999</v>
      </c>
      <c r="AE14" s="40">
        <v>-5.8</v>
      </c>
      <c r="AF14" s="40">
        <v>-11.757541666666601</v>
      </c>
      <c r="AG14" s="40">
        <v>0</v>
      </c>
    </row>
    <row r="15" spans="1:33" ht="15.75" customHeight="1" x14ac:dyDescent="0.2">
      <c r="A15" s="29" t="s">
        <v>62</v>
      </c>
      <c r="B15" s="29" t="s">
        <v>319</v>
      </c>
      <c r="C15" s="16">
        <f t="shared" si="4"/>
        <v>28.72333333333334</v>
      </c>
      <c r="D15" s="30">
        <v>15</v>
      </c>
      <c r="E15" s="30">
        <v>0</v>
      </c>
      <c r="F15" s="33">
        <v>430.85000000000008</v>
      </c>
      <c r="G15" s="31">
        <v>-0.16</v>
      </c>
      <c r="H15" s="32">
        <f t="shared" si="1"/>
        <v>3.7135894162701629E-4</v>
      </c>
      <c r="I15" s="32">
        <f t="shared" si="2"/>
        <v>0.23469816931646986</v>
      </c>
      <c r="J15" s="33">
        <f t="shared" si="5"/>
        <v>101.11970625000106</v>
      </c>
      <c r="K15" s="33">
        <f t="shared" si="3"/>
        <v>6.7413137500000708</v>
      </c>
      <c r="L15" s="30">
        <v>51</v>
      </c>
      <c r="M15" s="34">
        <f t="shared" si="6"/>
        <v>0.29411764705882354</v>
      </c>
      <c r="N15" s="30">
        <v>130</v>
      </c>
      <c r="O15" s="35">
        <f t="shared" ref="O15:P15" si="23">D15/7</f>
        <v>2.1428571428571428</v>
      </c>
      <c r="P15" s="35">
        <f t="shared" si="23"/>
        <v>0</v>
      </c>
      <c r="Q15" s="30">
        <f t="shared" si="8"/>
        <v>60</v>
      </c>
      <c r="R15" s="30"/>
      <c r="S15" s="36">
        <v>1.16862745098039</v>
      </c>
      <c r="T15" s="29">
        <v>660</v>
      </c>
      <c r="U15" s="37">
        <v>180</v>
      </c>
      <c r="V15" s="38" t="s">
        <v>317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7.6312499999999991E-2</v>
      </c>
      <c r="AD15" s="40">
        <f t="shared" si="12"/>
        <v>-1.5796687499999997</v>
      </c>
      <c r="AE15" s="40">
        <v>-5.8</v>
      </c>
      <c r="AF15" s="40">
        <v>-11.757541666666601</v>
      </c>
      <c r="AG15" s="40">
        <v>0</v>
      </c>
    </row>
    <row r="16" spans="1:33" ht="15.75" customHeight="1" x14ac:dyDescent="0.2">
      <c r="A16" s="29" t="s">
        <v>63</v>
      </c>
      <c r="B16" s="29" t="s">
        <v>320</v>
      </c>
      <c r="C16" s="16">
        <f t="shared" si="4"/>
        <v>28.240000000000002</v>
      </c>
      <c r="D16" s="30">
        <v>8</v>
      </c>
      <c r="E16" s="30">
        <v>0</v>
      </c>
      <c r="F16" s="33">
        <v>225.92000000000002</v>
      </c>
      <c r="G16" s="31">
        <v>-0.08</v>
      </c>
      <c r="H16" s="32">
        <f t="shared" si="1"/>
        <v>3.5410764872521243E-4</v>
      </c>
      <c r="I16" s="32">
        <f t="shared" si="2"/>
        <v>0.22419076074126768</v>
      </c>
      <c r="J16" s="33">
        <f t="shared" si="5"/>
        <v>50.649176666667195</v>
      </c>
      <c r="K16" s="33">
        <f t="shared" si="3"/>
        <v>6.3311470833333994</v>
      </c>
      <c r="L16" s="30">
        <v>58</v>
      </c>
      <c r="M16" s="34">
        <f t="shared" si="6"/>
        <v>0.13793103448275862</v>
      </c>
      <c r="N16" s="30">
        <v>121</v>
      </c>
      <c r="O16" s="35">
        <f t="shared" ref="O16:P16" si="24">D16/7</f>
        <v>1.1428571428571428</v>
      </c>
      <c r="P16" s="35">
        <f t="shared" si="24"/>
        <v>0</v>
      </c>
      <c r="Q16" s="30">
        <f t="shared" si="8"/>
        <v>105</v>
      </c>
      <c r="R16" s="30"/>
      <c r="S16" s="36">
        <v>1.26004228329809</v>
      </c>
      <c r="T16" s="29">
        <v>660</v>
      </c>
      <c r="U16" s="37">
        <v>180</v>
      </c>
      <c r="V16" s="38" t="s">
        <v>321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7.6312499999999991E-2</v>
      </c>
      <c r="AD16" s="40">
        <f t="shared" si="12"/>
        <v>-0.84248999999999985</v>
      </c>
      <c r="AE16" s="40">
        <v>-5.8</v>
      </c>
      <c r="AF16" s="40">
        <v>-11.757541666666601</v>
      </c>
      <c r="AG16" s="40">
        <v>0</v>
      </c>
    </row>
    <row r="17" spans="1:33" ht="15.75" customHeight="1" x14ac:dyDescent="0.2">
      <c r="A17" s="29" t="s">
        <v>66</v>
      </c>
      <c r="B17" s="29" t="s">
        <v>322</v>
      </c>
      <c r="C17" s="16">
        <f t="shared" si="4"/>
        <v>27.418571428571429</v>
      </c>
      <c r="D17" s="30">
        <v>7</v>
      </c>
      <c r="E17" s="30">
        <v>0</v>
      </c>
      <c r="F17" s="33">
        <v>191.93</v>
      </c>
      <c r="G17" s="31">
        <v>0</v>
      </c>
      <c r="H17" s="32">
        <f t="shared" si="1"/>
        <v>0</v>
      </c>
      <c r="I17" s="32">
        <f t="shared" si="2"/>
        <v>0.20580695870022295</v>
      </c>
      <c r="J17" s="33">
        <f t="shared" si="5"/>
        <v>39.500529583333794</v>
      </c>
      <c r="K17" s="33">
        <f t="shared" si="3"/>
        <v>5.642932797619113</v>
      </c>
      <c r="L17" s="30">
        <v>48</v>
      </c>
      <c r="M17" s="34">
        <f t="shared" si="6"/>
        <v>0.14583333333333334</v>
      </c>
      <c r="N17" s="30">
        <v>114</v>
      </c>
      <c r="O17" s="35">
        <f t="shared" ref="O17:P17" si="25">D17/7</f>
        <v>1</v>
      </c>
      <c r="P17" s="35">
        <f t="shared" si="25"/>
        <v>0</v>
      </c>
      <c r="Q17" s="30">
        <f t="shared" si="8"/>
        <v>114</v>
      </c>
      <c r="R17" s="30"/>
      <c r="S17" s="36">
        <v>1.3544018058690701</v>
      </c>
      <c r="T17" s="29">
        <v>660</v>
      </c>
      <c r="U17" s="37">
        <v>180</v>
      </c>
      <c r="V17" s="38" t="s">
        <v>323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7.6312499999999991E-2</v>
      </c>
      <c r="AD17" s="40">
        <f t="shared" si="12"/>
        <v>-0.73717874999999988</v>
      </c>
      <c r="AE17" s="40">
        <v>-5.8</v>
      </c>
      <c r="AF17" s="40">
        <v>-11.757541666666601</v>
      </c>
      <c r="AG17" s="40">
        <v>0</v>
      </c>
    </row>
    <row r="18" spans="1:33" ht="15.75" customHeight="1" x14ac:dyDescent="0.2">
      <c r="A18" s="29" t="s">
        <v>68</v>
      </c>
      <c r="B18" s="29" t="s">
        <v>324</v>
      </c>
      <c r="C18" s="16">
        <v>30.84</v>
      </c>
      <c r="D18" s="30">
        <v>7</v>
      </c>
      <c r="E18" s="30">
        <v>0</v>
      </c>
      <c r="F18" s="33">
        <v>173.93</v>
      </c>
      <c r="G18" s="31">
        <v>-0.08</v>
      </c>
      <c r="H18" s="32">
        <f t="shared" si="1"/>
        <v>4.599551543724487E-4</v>
      </c>
      <c r="I18" s="32">
        <f t="shared" si="2"/>
        <v>0.12488086921942029</v>
      </c>
      <c r="J18" s="33">
        <f t="shared" si="5"/>
        <v>21.720529583333771</v>
      </c>
      <c r="K18" s="33">
        <f t="shared" si="3"/>
        <v>3.1029327976191103</v>
      </c>
      <c r="L18" s="30">
        <v>32</v>
      </c>
      <c r="M18" s="34">
        <f t="shared" si="6"/>
        <v>0.21875</v>
      </c>
      <c r="N18" s="30">
        <v>119</v>
      </c>
      <c r="O18" s="35">
        <f t="shared" ref="O18:P18" si="26">D18/7</f>
        <v>1</v>
      </c>
      <c r="P18" s="35">
        <f t="shared" si="26"/>
        <v>0</v>
      </c>
      <c r="Q18" s="30">
        <f t="shared" si="8"/>
        <v>119</v>
      </c>
      <c r="R18" s="30"/>
      <c r="S18" s="36">
        <v>1.13274336283185</v>
      </c>
      <c r="T18" s="29">
        <v>372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7.6312499999999991E-2</v>
      </c>
      <c r="AD18" s="40">
        <f t="shared" si="12"/>
        <v>-0.73717874999999988</v>
      </c>
      <c r="AE18" s="40">
        <v>-5.8</v>
      </c>
      <c r="AF18" s="40">
        <v>-11.757541666666601</v>
      </c>
      <c r="AG18" s="40">
        <v>-2.4</v>
      </c>
    </row>
    <row r="19" spans="1:33" ht="15.75" customHeight="1" x14ac:dyDescent="0.2">
      <c r="A19" s="29" t="s">
        <v>71</v>
      </c>
      <c r="B19" s="29" t="s">
        <v>285</v>
      </c>
      <c r="C19" s="16">
        <f t="shared" ref="C19:C32" si="27">IFERROR(F19/D19," - ")</f>
        <v>25.53166666666667</v>
      </c>
      <c r="D19" s="30">
        <v>24</v>
      </c>
      <c r="E19" s="30">
        <v>0</v>
      </c>
      <c r="F19" s="33">
        <v>612.7600000000001</v>
      </c>
      <c r="G19" s="31">
        <v>-29.92</v>
      </c>
      <c r="H19" s="32">
        <f t="shared" si="1"/>
        <v>4.8828252496899267E-2</v>
      </c>
      <c r="I19" s="32">
        <f t="shared" si="2"/>
        <v>9.9170197140805633E-2</v>
      </c>
      <c r="J19" s="33">
        <f t="shared" si="5"/>
        <v>60.767530000000072</v>
      </c>
      <c r="K19" s="33">
        <f t="shared" si="3"/>
        <v>2.5319804166666695</v>
      </c>
      <c r="L19" s="30">
        <v>89</v>
      </c>
      <c r="M19" s="34">
        <f t="shared" si="6"/>
        <v>0.2696629213483146</v>
      </c>
      <c r="N19" s="30">
        <v>193</v>
      </c>
      <c r="O19" s="35">
        <f t="shared" ref="O19:P19" si="28">D19/7</f>
        <v>3.4285714285714284</v>
      </c>
      <c r="P19" s="35">
        <f t="shared" si="28"/>
        <v>0</v>
      </c>
      <c r="Q19" s="30">
        <f t="shared" si="8"/>
        <v>56</v>
      </c>
      <c r="R19" s="30"/>
      <c r="S19" s="36">
        <v>0.81632653061224403</v>
      </c>
      <c r="T19" s="29">
        <v>372</v>
      </c>
      <c r="U19" s="37" t="s">
        <v>33</v>
      </c>
      <c r="V19" s="38" t="s">
        <v>33</v>
      </c>
      <c r="W19" s="29">
        <v>4</v>
      </c>
      <c r="X19" s="39">
        <f t="shared" si="9"/>
        <v>0.16666666666666666</v>
      </c>
      <c r="Y19" s="40">
        <f t="shared" si="10"/>
        <v>4.2742857142857149</v>
      </c>
      <c r="Z19" s="29">
        <v>3</v>
      </c>
      <c r="AA19" s="29" t="s">
        <v>35</v>
      </c>
      <c r="AB19" s="41">
        <f t="shared" si="11"/>
        <v>-0.69</v>
      </c>
      <c r="AC19" s="42">
        <v>7.6312499999999991E-2</v>
      </c>
      <c r="AD19" s="40">
        <f t="shared" si="12"/>
        <v>-2.5274699999999997</v>
      </c>
      <c r="AE19" s="40">
        <v>-5.8</v>
      </c>
      <c r="AF19" s="40">
        <v>-11.757541666666668</v>
      </c>
      <c r="AG19" s="40">
        <v>-6.25</v>
      </c>
    </row>
    <row r="20" spans="1:33" ht="15.75" customHeight="1" x14ac:dyDescent="0.2">
      <c r="A20" s="29" t="s">
        <v>73</v>
      </c>
      <c r="B20" s="29" t="s">
        <v>325</v>
      </c>
      <c r="C20" s="16">
        <f t="shared" si="27"/>
        <v>25.823333333333338</v>
      </c>
      <c r="D20" s="30">
        <v>24</v>
      </c>
      <c r="E20" s="30">
        <v>0</v>
      </c>
      <c r="F20" s="33">
        <v>619.7600000000001</v>
      </c>
      <c r="G20" s="31">
        <v>-31.96</v>
      </c>
      <c r="H20" s="32">
        <f t="shared" si="1"/>
        <v>5.1568349038337416E-2</v>
      </c>
      <c r="I20" s="32">
        <f t="shared" si="2"/>
        <v>0.11444354266167554</v>
      </c>
      <c r="J20" s="33">
        <f t="shared" si="5"/>
        <v>70.927530000000047</v>
      </c>
      <c r="K20" s="33">
        <f t="shared" si="3"/>
        <v>2.955313750000002</v>
      </c>
      <c r="L20" s="30">
        <v>90</v>
      </c>
      <c r="M20" s="34">
        <f t="shared" si="6"/>
        <v>0.26666666666666666</v>
      </c>
      <c r="N20" s="30">
        <v>170</v>
      </c>
      <c r="O20" s="35">
        <f t="shared" ref="O20:P20" si="29">D20/7</f>
        <v>3.4285714285714284</v>
      </c>
      <c r="P20" s="35">
        <f t="shared" si="29"/>
        <v>0</v>
      </c>
      <c r="Q20" s="30">
        <f t="shared" si="8"/>
        <v>49</v>
      </c>
      <c r="R20" s="30"/>
      <c r="S20" s="36">
        <v>1.0137931034482699</v>
      </c>
      <c r="T20" s="29">
        <v>372</v>
      </c>
      <c r="U20" s="37" t="s">
        <v>33</v>
      </c>
      <c r="V20" s="38" t="s">
        <v>33</v>
      </c>
      <c r="W20" s="29">
        <v>6</v>
      </c>
      <c r="X20" s="39">
        <f t="shared" si="9"/>
        <v>0.25</v>
      </c>
      <c r="Y20" s="40">
        <f t="shared" si="10"/>
        <v>2.9054545454545457</v>
      </c>
      <c r="Z20" s="29">
        <v>5</v>
      </c>
      <c r="AA20" s="29" t="s">
        <v>35</v>
      </c>
      <c r="AB20" s="41">
        <f t="shared" si="11"/>
        <v>-0.69</v>
      </c>
      <c r="AC20" s="42">
        <v>7.6312499999999991E-2</v>
      </c>
      <c r="AD20" s="40">
        <f t="shared" si="12"/>
        <v>-2.5274699999999997</v>
      </c>
      <c r="AE20" s="40">
        <v>-5.8</v>
      </c>
      <c r="AF20" s="40">
        <v>-11.757541666666668</v>
      </c>
      <c r="AG20" s="40">
        <v>0</v>
      </c>
    </row>
    <row r="21" spans="1:33" ht="15.75" customHeight="1" x14ac:dyDescent="0.2">
      <c r="A21" s="29" t="s">
        <v>75</v>
      </c>
      <c r="B21" s="29" t="s">
        <v>326</v>
      </c>
      <c r="C21" s="16">
        <f t="shared" si="27"/>
        <v>25.021250000000002</v>
      </c>
      <c r="D21" s="30">
        <v>32</v>
      </c>
      <c r="E21" s="30">
        <v>0</v>
      </c>
      <c r="F21" s="33">
        <v>800.68000000000006</v>
      </c>
      <c r="G21" s="31">
        <v>-39.460000000000008</v>
      </c>
      <c r="H21" s="32">
        <f t="shared" si="1"/>
        <v>4.9283109357046516E-2</v>
      </c>
      <c r="I21" s="32">
        <f t="shared" si="2"/>
        <v>9.4802800952523678E-2</v>
      </c>
      <c r="J21" s="33">
        <f t="shared" si="5"/>
        <v>75.906706666666665</v>
      </c>
      <c r="K21" s="33">
        <f t="shared" si="3"/>
        <v>2.3720845833333333</v>
      </c>
      <c r="L21" s="30">
        <v>46</v>
      </c>
      <c r="M21" s="34">
        <f t="shared" si="6"/>
        <v>0.69565217391304346</v>
      </c>
      <c r="N21" s="30">
        <v>149</v>
      </c>
      <c r="O21" s="35">
        <f t="shared" ref="O21:P21" si="30">D21/7</f>
        <v>4.5714285714285712</v>
      </c>
      <c r="P21" s="35">
        <f t="shared" si="30"/>
        <v>0</v>
      </c>
      <c r="Q21" s="30">
        <f t="shared" si="8"/>
        <v>32</v>
      </c>
      <c r="R21" s="30"/>
      <c r="S21" s="36">
        <v>1.19769673704414</v>
      </c>
      <c r="T21" s="29">
        <v>372</v>
      </c>
      <c r="U21" s="37" t="s">
        <v>33</v>
      </c>
      <c r="V21" s="38" t="s">
        <v>33</v>
      </c>
      <c r="W21" s="29">
        <v>14</v>
      </c>
      <c r="X21" s="39">
        <f t="shared" si="9"/>
        <v>0.4375</v>
      </c>
      <c r="Y21" s="40">
        <f t="shared" si="10"/>
        <v>1.644166666666667</v>
      </c>
      <c r="Z21" s="29">
        <v>10</v>
      </c>
      <c r="AA21" s="29" t="s">
        <v>35</v>
      </c>
      <c r="AB21" s="41">
        <f t="shared" si="11"/>
        <v>-0.69</v>
      </c>
      <c r="AC21" s="42">
        <v>7.6312499999999991E-2</v>
      </c>
      <c r="AD21" s="40">
        <f t="shared" si="12"/>
        <v>-3.3699599999999994</v>
      </c>
      <c r="AE21" s="40">
        <v>-5.8</v>
      </c>
      <c r="AF21" s="40">
        <v>-11.757541666666668</v>
      </c>
      <c r="AG21" s="40">
        <v>0</v>
      </c>
    </row>
    <row r="22" spans="1:33" ht="15.75" customHeight="1" x14ac:dyDescent="0.2">
      <c r="A22" s="29" t="s">
        <v>77</v>
      </c>
      <c r="B22" s="29" t="s">
        <v>255</v>
      </c>
      <c r="C22" s="16">
        <f t="shared" si="27"/>
        <v>25.451538461538462</v>
      </c>
      <c r="D22" s="30">
        <v>26</v>
      </c>
      <c r="E22" s="30">
        <v>1</v>
      </c>
      <c r="F22" s="31">
        <v>661.74</v>
      </c>
      <c r="G22" s="31">
        <v>-5.75</v>
      </c>
      <c r="H22" s="32">
        <f t="shared" si="1"/>
        <v>8.6892132861849068E-3</v>
      </c>
      <c r="I22" s="32">
        <f t="shared" si="2"/>
        <v>0.14733101243187155</v>
      </c>
      <c r="J22" s="33">
        <f t="shared" si="5"/>
        <v>97.494824166666689</v>
      </c>
      <c r="K22" s="33">
        <f t="shared" si="3"/>
        <v>3.7498009294871801</v>
      </c>
      <c r="L22" s="30">
        <v>72</v>
      </c>
      <c r="M22" s="34">
        <f t="shared" si="6"/>
        <v>0.3611111111111111</v>
      </c>
      <c r="N22" s="30">
        <v>107</v>
      </c>
      <c r="O22" s="35">
        <f t="shared" ref="O22:P22" si="31">D22/7</f>
        <v>3.7142857142857144</v>
      </c>
      <c r="P22" s="35">
        <f t="shared" si="31"/>
        <v>0.14285714285714285</v>
      </c>
      <c r="Q22" s="30">
        <f t="shared" si="8"/>
        <v>27</v>
      </c>
      <c r="R22" s="30"/>
      <c r="S22" s="36">
        <v>1.6566523605150201</v>
      </c>
      <c r="T22" s="29">
        <v>468</v>
      </c>
      <c r="U22" s="37">
        <v>96</v>
      </c>
      <c r="V22" s="38" t="s">
        <v>327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7.6312499999999991E-2</v>
      </c>
      <c r="AD22" s="40">
        <f t="shared" si="12"/>
        <v>-2.7380924999999996</v>
      </c>
      <c r="AE22" s="40">
        <v>-5.8</v>
      </c>
      <c r="AF22" s="40">
        <v>-11.757541666666668</v>
      </c>
      <c r="AG22" s="40">
        <v>0</v>
      </c>
    </row>
    <row r="23" spans="1:33" ht="15.75" customHeight="1" x14ac:dyDescent="0.2">
      <c r="A23" s="29" t="s">
        <v>78</v>
      </c>
      <c r="B23" s="29" t="s">
        <v>328</v>
      </c>
      <c r="C23" s="16">
        <f t="shared" si="27"/>
        <v>29.589999999999996</v>
      </c>
      <c r="D23" s="30">
        <v>5</v>
      </c>
      <c r="E23" s="30">
        <v>2</v>
      </c>
      <c r="F23" s="33">
        <v>147.94999999999999</v>
      </c>
      <c r="G23" s="31">
        <v>-0.08</v>
      </c>
      <c r="H23" s="32">
        <f t="shared" si="1"/>
        <v>5.4072321730314304E-4</v>
      </c>
      <c r="I23" s="32">
        <f t="shared" si="2"/>
        <v>0.25253961079193415</v>
      </c>
      <c r="J23" s="33">
        <f t="shared" si="5"/>
        <v>37.363235416666654</v>
      </c>
      <c r="K23" s="33">
        <f t="shared" si="3"/>
        <v>7.4726470833333307</v>
      </c>
      <c r="L23" s="30">
        <v>45</v>
      </c>
      <c r="M23" s="34">
        <f t="shared" si="6"/>
        <v>0.1111111111111111</v>
      </c>
      <c r="N23" s="30">
        <v>102</v>
      </c>
      <c r="O23" s="35">
        <f t="shared" ref="O23:P23" si="32">D23/7</f>
        <v>0.7142857142857143</v>
      </c>
      <c r="P23" s="35">
        <f t="shared" si="32"/>
        <v>0.2857142857142857</v>
      </c>
      <c r="Q23" s="30">
        <f t="shared" si="8"/>
        <v>102</v>
      </c>
      <c r="R23" s="30"/>
      <c r="S23" s="36">
        <v>1.12426035502958</v>
      </c>
      <c r="T23" s="29">
        <v>588</v>
      </c>
      <c r="U23" s="37" t="s">
        <v>33</v>
      </c>
      <c r="V23" s="38" t="s">
        <v>329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7.6312499999999991E-2</v>
      </c>
      <c r="AD23" s="40">
        <f t="shared" si="12"/>
        <v>-0.52655624999999995</v>
      </c>
      <c r="AE23" s="40">
        <v>-5.8</v>
      </c>
      <c r="AF23" s="40">
        <v>-11.757541666666668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27"/>
        <v>27.262727272727272</v>
      </c>
      <c r="D24" s="30">
        <v>11</v>
      </c>
      <c r="E24" s="30">
        <v>0</v>
      </c>
      <c r="F24" s="33">
        <v>299.89</v>
      </c>
      <c r="G24" s="33">
        <v>-0.08</v>
      </c>
      <c r="H24" s="32">
        <f t="shared" si="1"/>
        <v>2.6676448030944679E-4</v>
      </c>
      <c r="I24" s="32">
        <f t="shared" si="2"/>
        <v>0.20185774089388323</v>
      </c>
      <c r="J24" s="33">
        <f t="shared" si="5"/>
        <v>60.535117916666636</v>
      </c>
      <c r="K24" s="33">
        <f t="shared" si="3"/>
        <v>5.5031925378787854</v>
      </c>
      <c r="L24" s="30">
        <v>38</v>
      </c>
      <c r="M24" s="34">
        <f t="shared" si="6"/>
        <v>0.28947368421052633</v>
      </c>
      <c r="N24" s="30">
        <v>92</v>
      </c>
      <c r="O24" s="35">
        <f t="shared" ref="O24:P24" si="33">D24/7</f>
        <v>1.5714285714285714</v>
      </c>
      <c r="P24" s="35">
        <f t="shared" si="33"/>
        <v>0</v>
      </c>
      <c r="Q24" s="30">
        <f t="shared" si="8"/>
        <v>58</v>
      </c>
      <c r="R24" s="30"/>
      <c r="S24" s="36">
        <v>1.2218649517684801</v>
      </c>
      <c r="T24" s="29">
        <v>588</v>
      </c>
      <c r="U24" s="37" t="s">
        <v>33</v>
      </c>
      <c r="V24" s="38" t="s">
        <v>329</v>
      </c>
      <c r="W24" s="29">
        <v>1</v>
      </c>
      <c r="X24" s="39">
        <f t="shared" si="9"/>
        <v>9.0909090909090912E-2</v>
      </c>
      <c r="Y24" s="40">
        <f t="shared" si="10"/>
        <v>0.08</v>
      </c>
      <c r="Z24" s="29">
        <v>0</v>
      </c>
      <c r="AA24" s="29" t="s">
        <v>35</v>
      </c>
      <c r="AB24" s="41">
        <f t="shared" si="11"/>
        <v>-0.69</v>
      </c>
      <c r="AC24" s="42">
        <v>7.6312499999999991E-2</v>
      </c>
      <c r="AD24" s="40">
        <f t="shared" si="12"/>
        <v>-1.1584237499999999</v>
      </c>
      <c r="AE24" s="40">
        <v>-5.8</v>
      </c>
      <c r="AF24" s="40">
        <v>-11.757541666666668</v>
      </c>
      <c r="AG24" s="40">
        <v>0</v>
      </c>
    </row>
    <row r="25" spans="1:33" ht="15.75" customHeight="1" x14ac:dyDescent="0.2">
      <c r="A25" s="15" t="s">
        <v>82</v>
      </c>
      <c r="B25" s="29" t="s">
        <v>32</v>
      </c>
      <c r="C25" s="16">
        <f t="shared" si="27"/>
        <v>25.74</v>
      </c>
      <c r="D25" s="17">
        <v>8</v>
      </c>
      <c r="E25" s="17">
        <v>4</v>
      </c>
      <c r="F25" s="18">
        <v>205.92</v>
      </c>
      <c r="G25" s="18">
        <v>-0.1</v>
      </c>
      <c r="H25" s="32">
        <f t="shared" si="1"/>
        <v>4.8562548562548568E-4</v>
      </c>
      <c r="I25" s="32">
        <f t="shared" si="2"/>
        <v>0.16321634615384614</v>
      </c>
      <c r="J25" s="33">
        <f t="shared" si="5"/>
        <v>33.609509999999993</v>
      </c>
      <c r="K25" s="33">
        <f t="shared" si="3"/>
        <v>4.2011887499999991</v>
      </c>
      <c r="L25" s="17">
        <v>70</v>
      </c>
      <c r="M25" s="34">
        <f t="shared" si="6"/>
        <v>0.11428571428571428</v>
      </c>
      <c r="N25" s="17">
        <v>83</v>
      </c>
      <c r="O25" s="35">
        <f t="shared" ref="O25:P25" si="34">D25/7</f>
        <v>1.1428571428571428</v>
      </c>
      <c r="P25" s="35">
        <f t="shared" si="34"/>
        <v>0.5714285714285714</v>
      </c>
      <c r="Q25" s="30">
        <f t="shared" si="8"/>
        <v>48</v>
      </c>
      <c r="R25" s="30"/>
      <c r="S25" s="22">
        <v>1.4296028880866429</v>
      </c>
      <c r="T25" s="29">
        <v>588</v>
      </c>
      <c r="U25" s="37" t="s">
        <v>33</v>
      </c>
      <c r="V25" s="38" t="s">
        <v>330</v>
      </c>
      <c r="W25" s="15">
        <v>0</v>
      </c>
      <c r="X25" s="39">
        <f t="shared" si="9"/>
        <v>0</v>
      </c>
      <c r="Y25" s="40">
        <f t="shared" si="10"/>
        <v>0.05</v>
      </c>
      <c r="Z25" s="15">
        <v>2</v>
      </c>
      <c r="AA25" s="29" t="s">
        <v>35</v>
      </c>
      <c r="AB25" s="41">
        <f t="shared" si="11"/>
        <v>-0.69</v>
      </c>
      <c r="AC25" s="42">
        <v>7.6312499999999991E-2</v>
      </c>
      <c r="AD25" s="40">
        <f t="shared" si="12"/>
        <v>-0.84248999999999985</v>
      </c>
      <c r="AE25" s="26">
        <v>-5.8</v>
      </c>
      <c r="AF25" s="26">
        <v>-11.76</v>
      </c>
      <c r="AG25" s="26">
        <v>0</v>
      </c>
    </row>
    <row r="26" spans="1:33" ht="15.75" customHeight="1" x14ac:dyDescent="0.2">
      <c r="A26" s="15" t="s">
        <v>84</v>
      </c>
      <c r="B26" s="29" t="s">
        <v>32</v>
      </c>
      <c r="C26" s="16">
        <f t="shared" si="27"/>
        <v>20.491999999999997</v>
      </c>
      <c r="D26" s="17">
        <v>10</v>
      </c>
      <c r="E26" s="17">
        <v>1</v>
      </c>
      <c r="F26" s="18">
        <v>204.92</v>
      </c>
      <c r="G26" s="18">
        <v>0</v>
      </c>
      <c r="H26" s="32">
        <f t="shared" si="1"/>
        <v>0</v>
      </c>
      <c r="I26" s="32">
        <f t="shared" si="2"/>
        <v>-6.0830039364923403E-3</v>
      </c>
      <c r="J26" s="33">
        <f t="shared" si="5"/>
        <v>-1.2465291666660103</v>
      </c>
      <c r="K26" s="33">
        <f t="shared" si="3"/>
        <v>-0.12465291666660103</v>
      </c>
      <c r="L26" s="17">
        <v>44</v>
      </c>
      <c r="M26" s="34">
        <f t="shared" si="6"/>
        <v>0.22727272727272727</v>
      </c>
      <c r="N26" s="17">
        <v>74</v>
      </c>
      <c r="O26" s="35">
        <f t="shared" ref="O26:P26" si="35">D26/7</f>
        <v>1.4285714285714286</v>
      </c>
      <c r="P26" s="35">
        <f t="shared" si="35"/>
        <v>0.14285714285714285</v>
      </c>
      <c r="Q26" s="30">
        <f t="shared" si="8"/>
        <v>47</v>
      </c>
      <c r="R26" s="30"/>
      <c r="S26" s="22">
        <v>1.568788501026694</v>
      </c>
      <c r="T26" s="29">
        <v>216</v>
      </c>
      <c r="U26" s="37">
        <v>96</v>
      </c>
      <c r="V26" s="38" t="s">
        <v>331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7.6312499999999991E-2</v>
      </c>
      <c r="AD26" s="40">
        <f t="shared" si="12"/>
        <v>-1.0531124999999999</v>
      </c>
      <c r="AE26" s="26">
        <v>-5.68</v>
      </c>
      <c r="AF26" s="26">
        <v>-11.757541666666601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27"/>
        <v>25.561428571428571</v>
      </c>
      <c r="D27" s="17">
        <v>7</v>
      </c>
      <c r="E27" s="17">
        <v>2</v>
      </c>
      <c r="F27" s="18">
        <v>178.93</v>
      </c>
      <c r="G27" s="18">
        <v>0</v>
      </c>
      <c r="H27" s="32">
        <f t="shared" si="1"/>
        <v>0</v>
      </c>
      <c r="I27" s="32">
        <f t="shared" si="2"/>
        <v>0.16369825956146977</v>
      </c>
      <c r="J27" s="33">
        <f t="shared" si="5"/>
        <v>29.290529583333786</v>
      </c>
      <c r="K27" s="33">
        <f t="shared" si="3"/>
        <v>4.184361369047684</v>
      </c>
      <c r="L27" s="17">
        <v>45</v>
      </c>
      <c r="M27" s="34">
        <f t="shared" si="6"/>
        <v>0.15555555555555556</v>
      </c>
      <c r="N27" s="17">
        <v>66</v>
      </c>
      <c r="O27" s="35">
        <f t="shared" ref="O27:P27" si="36">D27/7</f>
        <v>1</v>
      </c>
      <c r="P27" s="35">
        <f t="shared" si="36"/>
        <v>0.2857142857142857</v>
      </c>
      <c r="Q27" s="30">
        <f t="shared" si="8"/>
        <v>51</v>
      </c>
      <c r="R27" s="30"/>
      <c r="S27" s="22">
        <v>1.3667262969588549</v>
      </c>
      <c r="T27" s="29">
        <v>96</v>
      </c>
      <c r="U27" s="37">
        <v>96</v>
      </c>
      <c r="V27" s="38" t="s">
        <v>332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7.6312499999999991E-2</v>
      </c>
      <c r="AD27" s="40">
        <f t="shared" si="12"/>
        <v>-0.73717874999999988</v>
      </c>
      <c r="AE27" s="26">
        <v>-5.68</v>
      </c>
      <c r="AF27" s="26">
        <v>-11.757541666666601</v>
      </c>
      <c r="AG27" s="26">
        <v>0</v>
      </c>
    </row>
    <row r="28" spans="1:33" ht="15.75" customHeight="1" x14ac:dyDescent="0.2">
      <c r="A28" s="15" t="s">
        <v>87</v>
      </c>
      <c r="B28" s="15" t="s">
        <v>333</v>
      </c>
      <c r="C28" s="16">
        <f t="shared" si="27"/>
        <v>26.418571428571429</v>
      </c>
      <c r="D28" s="17">
        <v>7</v>
      </c>
      <c r="E28" s="17">
        <v>0</v>
      </c>
      <c r="F28" s="18">
        <v>184.93</v>
      </c>
      <c r="G28" s="18">
        <v>0</v>
      </c>
      <c r="H28" s="32">
        <f t="shared" si="1"/>
        <v>0</v>
      </c>
      <c r="I28" s="32">
        <f t="shared" si="2"/>
        <v>0.12791227576425576</v>
      </c>
      <c r="J28" s="33">
        <f t="shared" si="5"/>
        <v>23.654817157083819</v>
      </c>
      <c r="K28" s="33">
        <f t="shared" si="3"/>
        <v>3.3792595938691172</v>
      </c>
      <c r="L28" s="17">
        <v>41</v>
      </c>
      <c r="M28" s="34">
        <f t="shared" si="6"/>
        <v>0.17073170731707318</v>
      </c>
      <c r="N28" s="17">
        <v>57</v>
      </c>
      <c r="O28" s="35">
        <f t="shared" ref="O28:P28" si="37">D28/7</f>
        <v>1</v>
      </c>
      <c r="P28" s="35">
        <f t="shared" si="37"/>
        <v>0</v>
      </c>
      <c r="Q28" s="30">
        <f t="shared" si="8"/>
        <v>57</v>
      </c>
      <c r="R28" s="30"/>
      <c r="S28" s="22">
        <v>1.422924901185771</v>
      </c>
      <c r="T28" s="29" t="s">
        <v>33</v>
      </c>
      <c r="U28" s="23">
        <v>96</v>
      </c>
      <c r="V28" s="1" t="s">
        <v>334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7.6312499999999991E-2</v>
      </c>
      <c r="AD28" s="40">
        <f t="shared" si="12"/>
        <v>-0.73717874999999988</v>
      </c>
      <c r="AE28" s="26">
        <v>-5.68</v>
      </c>
      <c r="AF28" s="26">
        <v>-13.291214870416599</v>
      </c>
      <c r="AG28" s="26">
        <v>0</v>
      </c>
    </row>
    <row r="29" spans="1:33" ht="15.75" customHeight="1" x14ac:dyDescent="0.2">
      <c r="A29" s="15" t="s">
        <v>90</v>
      </c>
      <c r="B29" s="15" t="s">
        <v>335</v>
      </c>
      <c r="C29" s="16">
        <f t="shared" si="27"/>
        <v>26.656666666666666</v>
      </c>
      <c r="D29" s="17">
        <v>6</v>
      </c>
      <c r="E29" s="17">
        <v>1</v>
      </c>
      <c r="F29" s="18">
        <v>159.94</v>
      </c>
      <c r="G29" s="18">
        <v>0</v>
      </c>
      <c r="H29" s="32">
        <f t="shared" si="1"/>
        <v>0</v>
      </c>
      <c r="I29" s="32">
        <f t="shared" si="2"/>
        <v>0.1343619061992021</v>
      </c>
      <c r="J29" s="33">
        <f t="shared" si="5"/>
        <v>21.489843277500384</v>
      </c>
      <c r="K29" s="33">
        <f t="shared" si="3"/>
        <v>3.581640546250064</v>
      </c>
      <c r="L29" s="17">
        <v>40</v>
      </c>
      <c r="M29" s="34">
        <f t="shared" si="6"/>
        <v>0.15</v>
      </c>
      <c r="N29" s="17">
        <v>49</v>
      </c>
      <c r="O29" s="35">
        <f t="shared" ref="O29:P29" si="38">D29/7</f>
        <v>0.8571428571428571</v>
      </c>
      <c r="P29" s="35">
        <f t="shared" si="38"/>
        <v>0.14285714285714285</v>
      </c>
      <c r="Q29" s="30">
        <f t="shared" si="8"/>
        <v>49</v>
      </c>
      <c r="R29" s="30"/>
      <c r="S29" s="22">
        <v>1.607142857142857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7.6312499999999991E-2</v>
      </c>
      <c r="AD29" s="40">
        <f t="shared" si="12"/>
        <v>-0.63186749999999992</v>
      </c>
      <c r="AE29" s="26">
        <v>-5.68</v>
      </c>
      <c r="AF29" s="26">
        <v>-13.291214870416599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27"/>
        <v>26.704285714285714</v>
      </c>
      <c r="D30" s="17">
        <v>7</v>
      </c>
      <c r="E30" s="17">
        <v>2</v>
      </c>
      <c r="F30" s="18">
        <v>186.93</v>
      </c>
      <c r="G30" s="18">
        <v>0</v>
      </c>
      <c r="H30" s="32">
        <f t="shared" si="1"/>
        <v>0</v>
      </c>
      <c r="I30" s="32">
        <f t="shared" si="2"/>
        <v>0.19631670204839571</v>
      </c>
      <c r="J30" s="33">
        <f t="shared" si="5"/>
        <v>36.697481113906612</v>
      </c>
      <c r="K30" s="33">
        <f t="shared" si="3"/>
        <v>5.242497301986659</v>
      </c>
      <c r="L30" s="17">
        <v>20</v>
      </c>
      <c r="M30" s="34">
        <f t="shared" si="6"/>
        <v>0.35</v>
      </c>
      <c r="N30" s="17">
        <v>40</v>
      </c>
      <c r="O30" s="35">
        <f t="shared" ref="O30:P30" si="39">D30/7</f>
        <v>1</v>
      </c>
      <c r="P30" s="35">
        <f t="shared" si="39"/>
        <v>0.2857142857142857</v>
      </c>
      <c r="Q30" s="30">
        <f t="shared" si="8"/>
        <v>31</v>
      </c>
      <c r="R30" s="30"/>
      <c r="S30" s="22">
        <v>1.6651162790697669</v>
      </c>
      <c r="T30" s="29">
        <v>96</v>
      </c>
      <c r="U30" s="37">
        <v>96</v>
      </c>
      <c r="V30" s="38" t="s">
        <v>336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7.6312499999999991E-2</v>
      </c>
      <c r="AD30" s="40">
        <f t="shared" si="12"/>
        <v>-0.73717874999999988</v>
      </c>
      <c r="AE30" s="26">
        <v>-5.68</v>
      </c>
      <c r="AF30" s="26">
        <v>-11.6708343051562</v>
      </c>
      <c r="AG30" s="26">
        <v>0</v>
      </c>
    </row>
    <row r="31" spans="1:33" ht="15.75" customHeight="1" x14ac:dyDescent="0.2">
      <c r="A31" s="15" t="s">
        <v>92</v>
      </c>
      <c r="B31" s="49" t="s">
        <v>337</v>
      </c>
      <c r="C31" s="16">
        <f t="shared" si="27"/>
        <v>26.99</v>
      </c>
      <c r="D31" s="17">
        <v>2</v>
      </c>
      <c r="E31" s="17">
        <v>0</v>
      </c>
      <c r="F31" s="18">
        <v>53.98</v>
      </c>
      <c r="G31" s="44">
        <v>-0.08</v>
      </c>
      <c r="H31" s="32">
        <f t="shared" si="1"/>
        <v>1.4820303816228235E-3</v>
      </c>
      <c r="I31" s="32">
        <f t="shared" si="2"/>
        <v>0.20175451814908299</v>
      </c>
      <c r="J31" s="33">
        <f t="shared" si="5"/>
        <v>10.890708889687499</v>
      </c>
      <c r="K31" s="33">
        <f t="shared" si="3"/>
        <v>5.4453544448437494</v>
      </c>
      <c r="L31" s="17">
        <v>26</v>
      </c>
      <c r="M31" s="34">
        <f t="shared" si="6"/>
        <v>7.6923076923076927E-2</v>
      </c>
      <c r="N31" s="17">
        <v>38</v>
      </c>
      <c r="O31" s="35">
        <f t="shared" ref="O31:P32" si="40">D31/7</f>
        <v>0.2857142857142857</v>
      </c>
      <c r="P31" s="35">
        <f t="shared" si="40"/>
        <v>0</v>
      </c>
      <c r="Q31" s="30">
        <f t="shared" si="8"/>
        <v>133</v>
      </c>
      <c r="R31" s="30"/>
      <c r="S31" s="22">
        <v>1.93513513513513</v>
      </c>
      <c r="T31" s="15">
        <v>276</v>
      </c>
      <c r="U31" s="23">
        <v>96</v>
      </c>
      <c r="V31" s="1" t="s">
        <v>835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7.6312499999999991E-2</v>
      </c>
      <c r="AD31" s="40">
        <f t="shared" si="12"/>
        <v>-0.21062249999999996</v>
      </c>
      <c r="AE31" s="45">
        <v>-5.68</v>
      </c>
      <c r="AF31" s="45">
        <v>-11.67083430515625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27"/>
        <v>26.535454545454545</v>
      </c>
      <c r="D32" s="57">
        <v>11</v>
      </c>
      <c r="E32" s="57">
        <v>0</v>
      </c>
      <c r="F32" s="58">
        <v>291.89</v>
      </c>
      <c r="G32" s="58">
        <v>-0.08</v>
      </c>
      <c r="H32" s="32">
        <f t="shared" si="1"/>
        <v>2.7407585049162356E-4</v>
      </c>
      <c r="I32" s="32">
        <f t="shared" si="2"/>
        <v>0.19188358249094445</v>
      </c>
      <c r="J32" s="33">
        <f t="shared" si="5"/>
        <v>56.008898893281774</v>
      </c>
      <c r="K32" s="33">
        <f t="shared" si="3"/>
        <v>5.0917180812074339</v>
      </c>
      <c r="L32" s="57">
        <v>31</v>
      </c>
      <c r="M32" s="34">
        <f t="shared" si="6"/>
        <v>0.35483870967741937</v>
      </c>
      <c r="N32" s="57">
        <v>30</v>
      </c>
      <c r="O32" s="35">
        <f t="shared" si="40"/>
        <v>1.5714285714285714</v>
      </c>
      <c r="P32" s="35">
        <f t="shared" si="40"/>
        <v>0</v>
      </c>
      <c r="Q32" s="30">
        <f t="shared" si="8"/>
        <v>19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1.570731707317073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7.6312499999999991E-2</v>
      </c>
      <c r="AD32" s="40">
        <f t="shared" si="12"/>
        <v>-1.1584237499999999</v>
      </c>
      <c r="AE32" s="63">
        <v>-5.68</v>
      </c>
      <c r="AF32" s="63">
        <v>-11.6708343051562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Round Drawer Handles - 10 Pack of Kitchen Cabinet Hardware")</f>
        <v>Brushed Gold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Info!B1:BJ5000""),2,FALSE),"""")"),"B08LDWGKF7")</f>
        <v>B08LDWGKF7</v>
      </c>
      <c r="B2" s="3" t="s">
        <v>338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10.955860641176471</v>
      </c>
      <c r="D3" s="5">
        <f>SUM(D4:D99702)</f>
        <v>45</v>
      </c>
      <c r="E3" s="5"/>
      <c r="F3" s="6">
        <f t="shared" ref="F3:G3" si="0">SUM(F4:F99702)</f>
        <v>765.55000000000007</v>
      </c>
      <c r="G3" s="6">
        <f t="shared" si="0"/>
        <v>-320.47000000000003</v>
      </c>
      <c r="H3" s="7">
        <f>G3/F3*-1</f>
        <v>0.41861406831689635</v>
      </c>
      <c r="I3" s="8">
        <f>J3/F3</f>
        <v>-0.12329793046788258</v>
      </c>
      <c r="J3" s="6">
        <f>SUM(J4:J99702)</f>
        <v>-94.390730669687514</v>
      </c>
      <c r="K3" s="6">
        <f>J3/D3</f>
        <v>-2.0975717926597226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20</v>
      </c>
      <c r="X3" s="7">
        <f>W3/D3</f>
        <v>0.44444444444444442</v>
      </c>
      <c r="Y3" s="6"/>
      <c r="Z3" s="5"/>
      <c r="AA3" s="5"/>
      <c r="AB3" s="5"/>
      <c r="AC3" s="5"/>
      <c r="AD3" s="6">
        <f>SUM(AD4:AD99702)</f>
        <v>-1.6450866796875001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Info!B2:BZ3000""),37,FALSE)),"""")*-1"),-4.362481545)</f>
        <v>-4.3624815449999996</v>
      </c>
      <c r="AG3" s="6">
        <f>SUM(AG4:AG99702)</f>
        <v>-1.6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2</v>
      </c>
      <c r="E27" s="17">
        <v>0</v>
      </c>
      <c r="F27" s="18">
        <v>35.979999999999997</v>
      </c>
      <c r="G27" s="18">
        <v>-34.06</v>
      </c>
      <c r="H27" s="32">
        <f t="shared" ref="H27:H32" si="2">G27/F27*-1</f>
        <v>0.94663702056698185</v>
      </c>
      <c r="I27" s="32">
        <f t="shared" ref="I27:I32" si="3">J27/F27</f>
        <v>-0.62195149982050235</v>
      </c>
      <c r="J27" s="33">
        <f t="shared" ref="J27:J32" si="4">F27*0.85+G27+AF27*D27+D27*AE27+AG27+AD27</f>
        <v>-22.377814963541674</v>
      </c>
      <c r="K27" s="33">
        <f t="shared" ref="K27:K32" si="5">J27/D27</f>
        <v>-11.188907481770837</v>
      </c>
      <c r="L27" s="17">
        <v>17</v>
      </c>
      <c r="M27" s="34">
        <f t="shared" ref="M27:M32" si="6">IFERROR(D27/L27,"-")</f>
        <v>0.11764705882352941</v>
      </c>
      <c r="N27" s="17">
        <v>58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203</v>
      </c>
      <c r="R27" s="30"/>
      <c r="S27" s="22">
        <v>0.10344827586206901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2.649092881944445E-2</v>
      </c>
      <c r="AD27" s="40">
        <f t="shared" ref="AD27:AD32" si="11">IFERROR(AB27*AC27*D27*2,0)</f>
        <v>-7.3114963541666675E-2</v>
      </c>
      <c r="AE27" s="26">
        <v>-4.95</v>
      </c>
      <c r="AF27" s="26">
        <v>-4.4638499999999999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17.990000000000002</v>
      </c>
      <c r="D28" s="17">
        <v>20</v>
      </c>
      <c r="E28" s="17">
        <v>0</v>
      </c>
      <c r="F28" s="18">
        <v>359.8</v>
      </c>
      <c r="G28" s="18">
        <v>-126.82</v>
      </c>
      <c r="H28" s="32">
        <f t="shared" si="2"/>
        <v>0.35247359644246801</v>
      </c>
      <c r="I28" s="32">
        <f t="shared" si="3"/>
        <v>-2.778807569598854E-2</v>
      </c>
      <c r="J28" s="33">
        <f t="shared" si="4"/>
        <v>-9.9981496354166772</v>
      </c>
      <c r="K28" s="33">
        <f t="shared" si="5"/>
        <v>-0.49990748177083388</v>
      </c>
      <c r="L28" s="17">
        <v>73</v>
      </c>
      <c r="M28" s="34">
        <f t="shared" si="6"/>
        <v>0.27397260273972601</v>
      </c>
      <c r="N28" s="17">
        <v>34</v>
      </c>
      <c r="O28" s="35">
        <f t="shared" ref="O28:P28" si="12">D28/7</f>
        <v>2.8571428571428572</v>
      </c>
      <c r="P28" s="35">
        <f t="shared" si="12"/>
        <v>0</v>
      </c>
      <c r="Q28" s="30">
        <f t="shared" si="8"/>
        <v>11</v>
      </c>
      <c r="R28" s="30"/>
      <c r="S28" s="22">
        <v>0.67346938775510212</v>
      </c>
      <c r="T28" s="15" t="s">
        <v>33</v>
      </c>
      <c r="U28" s="23" t="s">
        <v>33</v>
      </c>
      <c r="V28" s="1" t="s">
        <v>339</v>
      </c>
      <c r="W28" s="15">
        <v>16</v>
      </c>
      <c r="X28" s="39">
        <f t="shared" si="9"/>
        <v>0.8</v>
      </c>
      <c r="Y28" s="40">
        <f t="shared" ref="Y28:Y32" si="13">IFERROR(G28/(W28+Z28)*-1,0)</f>
        <v>4.5292857142857139</v>
      </c>
      <c r="Z28" s="15">
        <v>12</v>
      </c>
      <c r="AA28" s="29" t="s">
        <v>35</v>
      </c>
      <c r="AB28" s="41">
        <f t="shared" si="10"/>
        <v>-0.69</v>
      </c>
      <c r="AC28" s="42">
        <v>2.649092881944445E-2</v>
      </c>
      <c r="AD28" s="40">
        <f t="shared" si="11"/>
        <v>-0.73114963541666678</v>
      </c>
      <c r="AE28" s="26">
        <v>-4.95</v>
      </c>
      <c r="AF28" s="26">
        <v>-4.4638499999999999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1</v>
      </c>
      <c r="E29" s="17">
        <v>0</v>
      </c>
      <c r="F29" s="18">
        <v>17.989999999999998</v>
      </c>
      <c r="G29" s="18">
        <v>-38.659999999999989</v>
      </c>
      <c r="H29" s="32">
        <f t="shared" si="2"/>
        <v>2.1489716509171757</v>
      </c>
      <c r="I29" s="32">
        <f t="shared" si="3"/>
        <v>-1.8242861301706965</v>
      </c>
      <c r="J29" s="33">
        <f t="shared" si="4"/>
        <v>-32.818907481770829</v>
      </c>
      <c r="K29" s="33">
        <f t="shared" si="5"/>
        <v>-32.818907481770829</v>
      </c>
      <c r="L29" s="17">
        <v>29</v>
      </c>
      <c r="M29" s="34">
        <f t="shared" si="6"/>
        <v>3.4482758620689655E-2</v>
      </c>
      <c r="N29" s="17">
        <v>36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252</v>
      </c>
      <c r="R29" s="30"/>
      <c r="S29" s="22">
        <v>1.783783783783784</v>
      </c>
      <c r="T29" s="15" t="s">
        <v>33</v>
      </c>
      <c r="U29" s="23" t="s">
        <v>33</v>
      </c>
      <c r="V29" s="1" t="s">
        <v>33</v>
      </c>
      <c r="W29" s="15">
        <v>1</v>
      </c>
      <c r="X29" s="39">
        <f t="shared" si="9"/>
        <v>1</v>
      </c>
      <c r="Y29" s="40">
        <f t="shared" si="13"/>
        <v>38.659999999999989</v>
      </c>
      <c r="Z29" s="15">
        <v>0</v>
      </c>
      <c r="AA29" s="29" t="s">
        <v>35</v>
      </c>
      <c r="AB29" s="41">
        <f t="shared" si="10"/>
        <v>-0.69</v>
      </c>
      <c r="AC29" s="42">
        <v>2.649092881944445E-2</v>
      </c>
      <c r="AD29" s="40">
        <f t="shared" si="11"/>
        <v>-3.6557481770833337E-2</v>
      </c>
      <c r="AE29" s="26">
        <v>-4.95</v>
      </c>
      <c r="AF29" s="26">
        <v>-4.4638499999999999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15.989999999999998</v>
      </c>
      <c r="D30" s="17">
        <v>7</v>
      </c>
      <c r="E30" s="17">
        <v>0</v>
      </c>
      <c r="F30" s="18">
        <v>111.92999999999999</v>
      </c>
      <c r="G30" s="18">
        <v>-60.889999999999993</v>
      </c>
      <c r="H30" s="32">
        <f t="shared" si="2"/>
        <v>0.54400071473242206</v>
      </c>
      <c r="I30" s="32">
        <f t="shared" si="3"/>
        <v>-0.27868107913334972</v>
      </c>
      <c r="J30" s="33">
        <f t="shared" si="4"/>
        <v>-31.192773187395833</v>
      </c>
      <c r="K30" s="33">
        <f t="shared" si="5"/>
        <v>-4.4561104553422615</v>
      </c>
      <c r="L30" s="17">
        <v>21</v>
      </c>
      <c r="M30" s="34">
        <f t="shared" si="6"/>
        <v>0.33333333333333331</v>
      </c>
      <c r="N30" s="17">
        <v>31</v>
      </c>
      <c r="O30" s="35">
        <f t="shared" ref="O30:P30" si="15">D30/7</f>
        <v>1</v>
      </c>
      <c r="P30" s="35">
        <f t="shared" si="15"/>
        <v>0</v>
      </c>
      <c r="Q30" s="30">
        <f t="shared" si="8"/>
        <v>31</v>
      </c>
      <c r="R30" s="30"/>
      <c r="S30" s="22">
        <v>1.916666666666667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0.14285714285714285</v>
      </c>
      <c r="Y30" s="40">
        <f t="shared" si="13"/>
        <v>8.6985714285714284</v>
      </c>
      <c r="Z30" s="15">
        <v>6</v>
      </c>
      <c r="AA30" s="29" t="s">
        <v>35</v>
      </c>
      <c r="AB30" s="41">
        <f t="shared" si="10"/>
        <v>-0.69</v>
      </c>
      <c r="AC30" s="42">
        <v>2.649092881944445E-2</v>
      </c>
      <c r="AD30" s="40">
        <f t="shared" si="11"/>
        <v>-0.25590237239583336</v>
      </c>
      <c r="AE30" s="26">
        <v>-4.95</v>
      </c>
      <c r="AF30" s="26">
        <v>-4.3624815449999996</v>
      </c>
      <c r="AG30" s="26">
        <v>0</v>
      </c>
    </row>
    <row r="31" spans="1:33" ht="15.75" customHeight="1" x14ac:dyDescent="0.2">
      <c r="A31" s="15" t="s">
        <v>92</v>
      </c>
      <c r="B31" s="49" t="s">
        <v>340</v>
      </c>
      <c r="C31" s="16">
        <f t="shared" si="1"/>
        <v>15.99</v>
      </c>
      <c r="D31" s="17">
        <v>3</v>
      </c>
      <c r="E31" s="17">
        <v>0</v>
      </c>
      <c r="F31" s="18">
        <v>47.97</v>
      </c>
      <c r="G31" s="44">
        <v>-44.01</v>
      </c>
      <c r="H31" s="32">
        <f t="shared" si="2"/>
        <v>0.91744840525328331</v>
      </c>
      <c r="I31" s="32">
        <f t="shared" si="3"/>
        <v>-0.65212876965421096</v>
      </c>
      <c r="J31" s="33">
        <f t="shared" si="4"/>
        <v>-31.282617080312502</v>
      </c>
      <c r="K31" s="33">
        <f t="shared" si="5"/>
        <v>-10.427539026770834</v>
      </c>
      <c r="L31" s="17">
        <v>16</v>
      </c>
      <c r="M31" s="34">
        <f t="shared" si="6"/>
        <v>0.1875</v>
      </c>
      <c r="N31" s="17">
        <v>33</v>
      </c>
      <c r="O31" s="35">
        <f t="shared" ref="O31:P32" si="16">D31/7</f>
        <v>0.42857142857142855</v>
      </c>
      <c r="P31" s="35">
        <f t="shared" si="16"/>
        <v>0</v>
      </c>
      <c r="Q31" s="30">
        <f t="shared" si="8"/>
        <v>77</v>
      </c>
      <c r="R31" s="30"/>
      <c r="S31" s="22">
        <v>1.30526315789473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0.33333333333333331</v>
      </c>
      <c r="Y31" s="40">
        <f t="shared" si="13"/>
        <v>14.67</v>
      </c>
      <c r="Z31" s="15">
        <v>2</v>
      </c>
      <c r="AA31" s="15" t="s">
        <v>35</v>
      </c>
      <c r="AB31" s="41">
        <f t="shared" si="10"/>
        <v>-0.69</v>
      </c>
      <c r="AC31" s="28">
        <v>2.649092881944445E-2</v>
      </c>
      <c r="AD31" s="40">
        <f t="shared" si="11"/>
        <v>-0.10967244531250001</v>
      </c>
      <c r="AE31" s="45">
        <v>-4.95</v>
      </c>
      <c r="AF31" s="45">
        <v>-4.3624815449999996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15.99</v>
      </c>
      <c r="D32" s="57">
        <v>12</v>
      </c>
      <c r="E32" s="57">
        <v>0</v>
      </c>
      <c r="F32" s="58">
        <v>191.88</v>
      </c>
      <c r="G32" s="58">
        <v>-16.03</v>
      </c>
      <c r="H32" s="32">
        <f t="shared" si="2"/>
        <v>8.3541796956431116E-2</v>
      </c>
      <c r="I32" s="32">
        <f t="shared" si="3"/>
        <v>0.1734392937187304</v>
      </c>
      <c r="J32" s="33">
        <f t="shared" si="4"/>
        <v>33.27953167874999</v>
      </c>
      <c r="K32" s="33">
        <f t="shared" si="5"/>
        <v>2.7732943065624993</v>
      </c>
      <c r="L32" s="57">
        <v>18</v>
      </c>
      <c r="M32" s="34">
        <f t="shared" si="6"/>
        <v>0.66666666666666663</v>
      </c>
      <c r="N32" s="57">
        <v>22</v>
      </c>
      <c r="O32" s="35">
        <f t="shared" si="16"/>
        <v>1.7142857142857142</v>
      </c>
      <c r="P32" s="35">
        <f t="shared" si="16"/>
        <v>0</v>
      </c>
      <c r="Q32" s="30">
        <f t="shared" si="8"/>
        <v>12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2.2337662337662341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16.03</v>
      </c>
      <c r="Z32" s="56">
        <v>1</v>
      </c>
      <c r="AA32" s="56" t="s">
        <v>35</v>
      </c>
      <c r="AB32" s="41">
        <f t="shared" si="10"/>
        <v>-0.69</v>
      </c>
      <c r="AC32" s="62">
        <v>2.649092881944445E-2</v>
      </c>
      <c r="AD32" s="40">
        <f t="shared" si="11"/>
        <v>-0.43868978125000002</v>
      </c>
      <c r="AE32" s="63">
        <v>-4.95</v>
      </c>
      <c r="AF32" s="63">
        <v>-4.3624815449999996</v>
      </c>
      <c r="AG32" s="63">
        <v>-1.6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Round Drawer Handles - 25 Pack of Kitchen Cabinet Hardware")</f>
        <v>Brushed Gold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Info!B1:BJ5000""),2,FALSE),"""")"),"B08LDYPSWF")</f>
        <v>B08LDYPSWF</v>
      </c>
      <c r="B2" s="3" t="s">
        <v>341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19.900376579044117</v>
      </c>
      <c r="D3" s="5">
        <f>SUM(D4:D99702)</f>
        <v>64</v>
      </c>
      <c r="E3" s="5"/>
      <c r="F3" s="6">
        <f t="shared" ref="F3:G3" si="0">SUM(F4:F99702)</f>
        <v>1620.3600000000001</v>
      </c>
      <c r="G3" s="6">
        <f t="shared" si="0"/>
        <v>-267.14999999999998</v>
      </c>
      <c r="H3" s="7">
        <f>G3/F3*-1</f>
        <v>0.16487076945863879</v>
      </c>
      <c r="I3" s="8">
        <f>J3/F3</f>
        <v>8.078279165780607E-3</v>
      </c>
      <c r="J3" s="6">
        <f>SUM(J4:J99702)</f>
        <v>13.089720429064267</v>
      </c>
      <c r="K3" s="6">
        <f>J3/D3</f>
        <v>0.20452688170412917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29</v>
      </c>
      <c r="X3" s="7">
        <f>W3/D3</f>
        <v>0.453125</v>
      </c>
      <c r="Y3" s="6"/>
      <c r="Z3" s="5"/>
      <c r="AA3" s="5"/>
      <c r="AB3" s="5"/>
      <c r="AC3" s="5"/>
      <c r="AD3" s="6">
        <f>SUM(AD4:AD99702)</f>
        <v>-7.0703361600000019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Info!B2:BZ3000""),37,FALSE)),"""")*-1"),-10.9353200921875)</f>
        <v>-10.935320092187499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24.99</v>
      </c>
      <c r="D27" s="17">
        <v>6</v>
      </c>
      <c r="E27" s="17">
        <v>0</v>
      </c>
      <c r="F27" s="18">
        <v>149.94</v>
      </c>
      <c r="G27" s="18">
        <v>-35.78</v>
      </c>
      <c r="H27" s="32">
        <f t="shared" ref="H27:H32" si="2">G27/F27*-1</f>
        <v>0.23862878484727226</v>
      </c>
      <c r="I27" s="32">
        <f t="shared" ref="I27:I32" si="3">J27/F27</f>
        <v>-8.0923329431770094E-2</v>
      </c>
      <c r="J27" s="33">
        <f t="shared" ref="J27:J32" si="4">F27*0.85+G27+AF27*D27+D27*AE27+AG27+AD27</f>
        <v>-12.133644014999607</v>
      </c>
      <c r="K27" s="33">
        <f t="shared" ref="K27:K32" si="5">J27/D27</f>
        <v>-2.0222740024999344</v>
      </c>
      <c r="L27" s="17">
        <v>39</v>
      </c>
      <c r="M27" s="34">
        <f t="shared" ref="M27:M32" si="6">IFERROR(D27/L27,"-")</f>
        <v>0.15384615384615385</v>
      </c>
      <c r="N27" s="17">
        <v>177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206</v>
      </c>
      <c r="R27" s="30"/>
      <c r="S27" s="22">
        <v>3.3707865168539318E-2</v>
      </c>
      <c r="T27" s="29">
        <v>0</v>
      </c>
      <c r="U27" s="37" t="s">
        <v>33</v>
      </c>
      <c r="V27" s="38" t="s">
        <v>33</v>
      </c>
      <c r="W27" s="15">
        <v>6</v>
      </c>
      <c r="X27" s="39">
        <f t="shared" ref="X27:X32" si="9">IFERROR(W27/D27,0)</f>
        <v>1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8.0053625000000017E-2</v>
      </c>
      <c r="AD27" s="40">
        <f t="shared" ref="AD27:AD32" si="11">IFERROR(AB27*AC27*D27*2,0)</f>
        <v>-0.66284401500000012</v>
      </c>
      <c r="AE27" s="26">
        <v>-5.98</v>
      </c>
      <c r="AF27" s="26">
        <v>-11.209966666666601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24.990000000000002</v>
      </c>
      <c r="D28" s="17">
        <v>13</v>
      </c>
      <c r="E28" s="17">
        <v>0</v>
      </c>
      <c r="F28" s="18">
        <v>324.87</v>
      </c>
      <c r="G28" s="18">
        <v>-68.719999999999985</v>
      </c>
      <c r="H28" s="32">
        <f t="shared" si="2"/>
        <v>0.21153076615261485</v>
      </c>
      <c r="I28" s="32">
        <f t="shared" si="3"/>
        <v>-5.3825310737112692E-2</v>
      </c>
      <c r="J28" s="33">
        <f t="shared" si="4"/>
        <v>-17.4862286991658</v>
      </c>
      <c r="K28" s="33">
        <f t="shared" si="5"/>
        <v>-1.3450945153204461</v>
      </c>
      <c r="L28" s="17">
        <v>48</v>
      </c>
      <c r="M28" s="34">
        <f t="shared" si="6"/>
        <v>0.27083333333333331</v>
      </c>
      <c r="N28" s="17">
        <v>162</v>
      </c>
      <c r="O28" s="35">
        <f t="shared" ref="O28:P28" si="12">D28/7</f>
        <v>1.8571428571428572</v>
      </c>
      <c r="P28" s="35">
        <f t="shared" si="12"/>
        <v>0</v>
      </c>
      <c r="Q28" s="30">
        <f t="shared" si="8"/>
        <v>87</v>
      </c>
      <c r="R28" s="30"/>
      <c r="S28" s="22">
        <v>0.27272727272727271</v>
      </c>
      <c r="T28" s="15" t="s">
        <v>33</v>
      </c>
      <c r="U28" s="23" t="s">
        <v>33</v>
      </c>
      <c r="V28" s="1" t="s">
        <v>339</v>
      </c>
      <c r="W28" s="15">
        <v>5</v>
      </c>
      <c r="X28" s="39">
        <f t="shared" si="9"/>
        <v>0.38461538461538464</v>
      </c>
      <c r="Y28" s="40">
        <f t="shared" ref="Y28:Y32" si="13">IFERROR(G28/(W28+Z28)*-1,0)</f>
        <v>9.817142857142855</v>
      </c>
      <c r="Z28" s="15">
        <v>2</v>
      </c>
      <c r="AA28" s="29" t="s">
        <v>35</v>
      </c>
      <c r="AB28" s="41">
        <f t="shared" si="10"/>
        <v>-0.69</v>
      </c>
      <c r="AC28" s="42">
        <v>8.0053625000000017E-2</v>
      </c>
      <c r="AD28" s="40">
        <f t="shared" si="11"/>
        <v>-1.4361620325000002</v>
      </c>
      <c r="AE28" s="26">
        <v>-5.98</v>
      </c>
      <c r="AF28" s="26">
        <v>-11.209966666666601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25.99</v>
      </c>
      <c r="D29" s="17">
        <v>8</v>
      </c>
      <c r="E29" s="17">
        <v>0</v>
      </c>
      <c r="F29" s="18">
        <v>207.92</v>
      </c>
      <c r="G29" s="18">
        <v>-44.7</v>
      </c>
      <c r="H29" s="32">
        <f t="shared" si="2"/>
        <v>0.21498653328203157</v>
      </c>
      <c r="I29" s="32">
        <f t="shared" si="3"/>
        <v>-3.0644119629342187E-2</v>
      </c>
      <c r="J29" s="33">
        <f t="shared" si="4"/>
        <v>-6.3715253533328271</v>
      </c>
      <c r="K29" s="33">
        <f t="shared" si="5"/>
        <v>-0.79644066916660339</v>
      </c>
      <c r="L29" s="17">
        <v>36</v>
      </c>
      <c r="M29" s="34">
        <f t="shared" si="6"/>
        <v>0.22222222222222221</v>
      </c>
      <c r="N29" s="17">
        <v>154</v>
      </c>
      <c r="O29" s="35">
        <f t="shared" ref="O29:P29" si="14">D29/7</f>
        <v>1.1428571428571428</v>
      </c>
      <c r="P29" s="35">
        <f t="shared" si="14"/>
        <v>0</v>
      </c>
      <c r="Q29" s="30">
        <f t="shared" si="8"/>
        <v>134</v>
      </c>
      <c r="R29" s="30"/>
      <c r="S29" s="22">
        <v>0.41509433962264147</v>
      </c>
      <c r="T29" s="15" t="s">
        <v>33</v>
      </c>
      <c r="U29" s="23" t="s">
        <v>33</v>
      </c>
      <c r="V29" s="1" t="s">
        <v>33</v>
      </c>
      <c r="W29" s="15">
        <v>5</v>
      </c>
      <c r="X29" s="39">
        <f t="shared" si="9"/>
        <v>0.625</v>
      </c>
      <c r="Y29" s="40">
        <f t="shared" si="13"/>
        <v>8.9400000000000013</v>
      </c>
      <c r="Z29" s="15">
        <v>0</v>
      </c>
      <c r="AA29" s="29" t="s">
        <v>35</v>
      </c>
      <c r="AB29" s="41">
        <f t="shared" si="10"/>
        <v>-0.69</v>
      </c>
      <c r="AC29" s="42">
        <v>8.0053625000000017E-2</v>
      </c>
      <c r="AD29" s="40">
        <f t="shared" si="11"/>
        <v>-0.88379202000000012</v>
      </c>
      <c r="AE29" s="26">
        <v>-5.98</v>
      </c>
      <c r="AF29" s="26">
        <v>-11.209966666666601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25.990000000000002</v>
      </c>
      <c r="D30" s="17">
        <v>10</v>
      </c>
      <c r="E30" s="17">
        <v>0</v>
      </c>
      <c r="F30" s="18">
        <v>259.90000000000003</v>
      </c>
      <c r="G30" s="18">
        <v>-34.57</v>
      </c>
      <c r="H30" s="32">
        <f t="shared" si="2"/>
        <v>0.13301269719122738</v>
      </c>
      <c r="I30" s="32">
        <f t="shared" si="3"/>
        <v>6.1897110631493009E-2</v>
      </c>
      <c r="J30" s="33">
        <f t="shared" si="4"/>
        <v>16.087059053125035</v>
      </c>
      <c r="K30" s="33">
        <f t="shared" si="5"/>
        <v>1.6087059053125035</v>
      </c>
      <c r="L30" s="17">
        <v>28</v>
      </c>
      <c r="M30" s="34">
        <f t="shared" si="6"/>
        <v>0.35714285714285715</v>
      </c>
      <c r="N30" s="17">
        <v>144</v>
      </c>
      <c r="O30" s="35">
        <f t="shared" ref="O30:P30" si="15">D30/7</f>
        <v>1.4285714285714286</v>
      </c>
      <c r="P30" s="35">
        <f t="shared" si="15"/>
        <v>0</v>
      </c>
      <c r="Q30" s="30">
        <f t="shared" si="8"/>
        <v>100</v>
      </c>
      <c r="R30" s="30"/>
      <c r="S30" s="22">
        <v>0.64429530201342289</v>
      </c>
      <c r="T30" s="29">
        <v>0</v>
      </c>
      <c r="U30" s="37" t="s">
        <v>33</v>
      </c>
      <c r="V30" s="38" t="s">
        <v>33</v>
      </c>
      <c r="W30" s="15">
        <v>2</v>
      </c>
      <c r="X30" s="39">
        <f t="shared" si="9"/>
        <v>0.2</v>
      </c>
      <c r="Y30" s="40">
        <f t="shared" si="13"/>
        <v>11.523333333333333</v>
      </c>
      <c r="Z30" s="15">
        <v>1</v>
      </c>
      <c r="AA30" s="29" t="s">
        <v>35</v>
      </c>
      <c r="AB30" s="41">
        <f t="shared" si="10"/>
        <v>-0.69</v>
      </c>
      <c r="AC30" s="42">
        <v>8.0053625000000017E-2</v>
      </c>
      <c r="AD30" s="40">
        <f t="shared" si="11"/>
        <v>-1.1047400250000001</v>
      </c>
      <c r="AE30" s="26">
        <v>-5.98</v>
      </c>
      <c r="AF30" s="26">
        <v>-10.935320092187499</v>
      </c>
      <c r="AG30" s="26">
        <v>0</v>
      </c>
    </row>
    <row r="31" spans="1:33" ht="15.75" customHeight="1" x14ac:dyDescent="0.2">
      <c r="A31" s="15" t="s">
        <v>92</v>
      </c>
      <c r="B31" s="49" t="s">
        <v>340</v>
      </c>
      <c r="C31" s="16">
        <f t="shared" si="1"/>
        <v>25.204285714285714</v>
      </c>
      <c r="D31" s="17">
        <v>14</v>
      </c>
      <c r="E31" s="17">
        <v>1</v>
      </c>
      <c r="F31" s="18">
        <v>352.86</v>
      </c>
      <c r="G31" s="44">
        <v>-47.92</v>
      </c>
      <c r="H31" s="32">
        <f t="shared" si="2"/>
        <v>0.13580456838406166</v>
      </c>
      <c r="I31" s="32">
        <f t="shared" si="3"/>
        <v>3.8683564797299126E-2</v>
      </c>
      <c r="J31" s="33">
        <f t="shared" si="4"/>
        <v>13.64988267437497</v>
      </c>
      <c r="K31" s="33">
        <f t="shared" si="5"/>
        <v>0.97499161959821212</v>
      </c>
      <c r="L31" s="17">
        <v>35</v>
      </c>
      <c r="M31" s="34">
        <f t="shared" si="6"/>
        <v>0.4</v>
      </c>
      <c r="N31" s="17">
        <v>131</v>
      </c>
      <c r="O31" s="35">
        <f t="shared" ref="O31:P32" si="16">D31/7</f>
        <v>2</v>
      </c>
      <c r="P31" s="35">
        <f t="shared" si="16"/>
        <v>0.14285714285714285</v>
      </c>
      <c r="Q31" s="30">
        <f t="shared" si="8"/>
        <v>61</v>
      </c>
      <c r="R31" s="30"/>
      <c r="S31" s="22">
        <v>0.53749999999999998</v>
      </c>
      <c r="T31" s="15" t="s">
        <v>33</v>
      </c>
      <c r="U31" s="23" t="s">
        <v>33</v>
      </c>
      <c r="V31" s="1" t="s">
        <v>339</v>
      </c>
      <c r="W31" s="15">
        <v>11</v>
      </c>
      <c r="X31" s="39">
        <f t="shared" si="9"/>
        <v>0.7857142857142857</v>
      </c>
      <c r="Y31" s="40">
        <f t="shared" si="13"/>
        <v>4.3563636363636364</v>
      </c>
      <c r="Z31" s="15">
        <v>0</v>
      </c>
      <c r="AA31" s="15" t="s">
        <v>35</v>
      </c>
      <c r="AB31" s="41">
        <f t="shared" si="10"/>
        <v>-0.69</v>
      </c>
      <c r="AC31" s="28">
        <v>8.0053625000000017E-2</v>
      </c>
      <c r="AD31" s="40">
        <f t="shared" si="11"/>
        <v>-1.5466360350000001</v>
      </c>
      <c r="AE31" s="45">
        <v>-5.98</v>
      </c>
      <c r="AF31" s="45">
        <v>-10.935320092187499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24.990000000000002</v>
      </c>
      <c r="D32" s="57">
        <v>13</v>
      </c>
      <c r="E32" s="57">
        <v>0</v>
      </c>
      <c r="F32" s="58">
        <v>324.87</v>
      </c>
      <c r="G32" s="58">
        <v>-35.46</v>
      </c>
      <c r="H32" s="32">
        <f t="shared" si="2"/>
        <v>0.10915135284883185</v>
      </c>
      <c r="I32" s="32">
        <f t="shared" si="3"/>
        <v>5.9544361649467456E-2</v>
      </c>
      <c r="J32" s="33">
        <f t="shared" si="4"/>
        <v>19.344176769062493</v>
      </c>
      <c r="K32" s="33">
        <f t="shared" si="5"/>
        <v>1.4880135976201918</v>
      </c>
      <c r="L32" s="57">
        <v>42</v>
      </c>
      <c r="M32" s="34">
        <f t="shared" si="6"/>
        <v>0.30952380952380953</v>
      </c>
      <c r="N32" s="57">
        <v>119</v>
      </c>
      <c r="O32" s="35">
        <f t="shared" si="16"/>
        <v>1.8571428571428572</v>
      </c>
      <c r="P32" s="35">
        <f t="shared" si="16"/>
        <v>0</v>
      </c>
      <c r="Q32" s="30">
        <f t="shared" si="8"/>
        <v>64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0.87017543859649127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11.82</v>
      </c>
      <c r="Z32" s="56">
        <v>3</v>
      </c>
      <c r="AA32" s="56" t="s">
        <v>35</v>
      </c>
      <c r="AB32" s="41">
        <f t="shared" si="10"/>
        <v>-0.69</v>
      </c>
      <c r="AC32" s="62">
        <v>8.0053625000000017E-2</v>
      </c>
      <c r="AD32" s="40">
        <f t="shared" si="11"/>
        <v>-1.4361620325000002</v>
      </c>
      <c r="AE32" s="63">
        <v>-5.98</v>
      </c>
      <c r="AF32" s="63">
        <v>-10.935320092187499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Info!B1:BJ5000""),3,FALSE),"""")"),"Matte Black Kitchen Cabinet Knobs - Round Drawer Handles - 10 Pack of Kitchen Cabinet Hardware")</f>
        <v>Matte Black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Info!B1:BJ5000""),2,FALSE),"""")"),"B08LDYHD2J")</f>
        <v>B08LDYHD2J</v>
      </c>
      <c r="B2" s="3" t="s">
        <v>342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10.824390052941176</v>
      </c>
      <c r="D3" s="5">
        <f>SUM(D4:D99702)</f>
        <v>14</v>
      </c>
      <c r="E3" s="5"/>
      <c r="F3" s="6">
        <f t="shared" ref="F3:G3" si="0">SUM(F4:F99702)</f>
        <v>241.85999999999999</v>
      </c>
      <c r="G3" s="6">
        <f t="shared" si="0"/>
        <v>-233.24</v>
      </c>
      <c r="H3" s="7">
        <f>G3/F3*-1</f>
        <v>0.96435954684528247</v>
      </c>
      <c r="I3" s="8">
        <f>J3/F3</f>
        <v>-0.65380942238192197</v>
      </c>
      <c r="J3" s="6">
        <f>SUM(J4:J99702)</f>
        <v>-158.13034689729164</v>
      </c>
      <c r="K3" s="6">
        <f>J3/D3</f>
        <v>-11.295024778377975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5</v>
      </c>
      <c r="X3" s="7">
        <f>W3/D3</f>
        <v>0.35714285714285715</v>
      </c>
      <c r="Y3" s="6"/>
      <c r="Z3" s="5"/>
      <c r="AA3" s="5"/>
      <c r="AB3" s="5"/>
      <c r="AC3" s="5"/>
      <c r="AD3" s="6">
        <f>SUM(AD4:AD99702)</f>
        <v>-0.54605226229166659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Info!B2:BZ3000""),37,FALSE)),"""")*-1"),-4.250731545)</f>
        <v>-4.2507315449999998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2</v>
      </c>
      <c r="E27" s="17">
        <v>0</v>
      </c>
      <c r="F27" s="18">
        <v>35.979999999999997</v>
      </c>
      <c r="G27" s="18">
        <v>-60.839999999999989</v>
      </c>
      <c r="H27" s="32">
        <f t="shared" ref="H27:H32" si="2">G27/F27*-1</f>
        <v>1.6909394107837685</v>
      </c>
      <c r="I27" s="32">
        <f t="shared" ref="I27:I32" si="3">J27/F27</f>
        <v>-1.360178084103437</v>
      </c>
      <c r="J27" s="33">
        <f t="shared" ref="J27:J32" si="4">F27*0.85+G27+AF27*D27+D27*AE27+AG27+AD27</f>
        <v>-48.939207466041658</v>
      </c>
      <c r="K27" s="33">
        <f t="shared" ref="K27:K32" si="5">J27/D27</f>
        <v>-24.469603733020829</v>
      </c>
      <c r="L27" s="17">
        <v>24</v>
      </c>
      <c r="M27" s="34">
        <f t="shared" ref="M27:M32" si="6">IFERROR(D27/L27,"-")</f>
        <v>8.3333333333333329E-2</v>
      </c>
      <c r="N27" s="17">
        <v>28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98</v>
      </c>
      <c r="R27" s="30"/>
      <c r="S27" s="22">
        <v>0.10344827586206901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5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2.8263574652777776E-2</v>
      </c>
      <c r="AD27" s="40">
        <f t="shared" ref="AD27:AD32" si="11">IFERROR(AB27*AC27*D27*2,0)</f>
        <v>-7.8007466041666654E-2</v>
      </c>
      <c r="AE27" s="26">
        <v>-4.95</v>
      </c>
      <c r="AF27" s="26">
        <v>-4.3521000000000001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17.990000000000002</v>
      </c>
      <c r="D28" s="17">
        <v>7</v>
      </c>
      <c r="E28" s="17">
        <v>0</v>
      </c>
      <c r="F28" s="18">
        <v>125.93</v>
      </c>
      <c r="G28" s="18">
        <v>-125.9</v>
      </c>
      <c r="H28" s="32">
        <f t="shared" si="2"/>
        <v>0.99976177241324549</v>
      </c>
      <c r="I28" s="32">
        <f t="shared" si="3"/>
        <v>-0.66900044573291362</v>
      </c>
      <c r="J28" s="33">
        <f t="shared" si="4"/>
        <v>-84.247226131145823</v>
      </c>
      <c r="K28" s="33">
        <f t="shared" si="5"/>
        <v>-12.035318018735117</v>
      </c>
      <c r="L28" s="17">
        <v>45</v>
      </c>
      <c r="M28" s="34">
        <f t="shared" si="6"/>
        <v>0.15555555555555556</v>
      </c>
      <c r="N28" s="17">
        <v>14</v>
      </c>
      <c r="O28" s="35">
        <f t="shared" ref="O28:P28" si="12">D28/7</f>
        <v>1</v>
      </c>
      <c r="P28" s="35">
        <f t="shared" si="12"/>
        <v>0</v>
      </c>
      <c r="Q28" s="30">
        <f t="shared" si="8"/>
        <v>14</v>
      </c>
      <c r="R28" s="30"/>
      <c r="S28" s="22">
        <v>0.75</v>
      </c>
      <c r="T28" s="15" t="s">
        <v>33</v>
      </c>
      <c r="U28" s="23">
        <v>40</v>
      </c>
      <c r="V28" s="1" t="s">
        <v>343</v>
      </c>
      <c r="W28" s="15">
        <v>5</v>
      </c>
      <c r="X28" s="39">
        <f t="shared" si="9"/>
        <v>0.7142857142857143</v>
      </c>
      <c r="Y28" s="40">
        <f t="shared" ref="Y28:Y32" si="13">IFERROR(G28/(W28+Z28)*-1,0)</f>
        <v>9.6846153846153857</v>
      </c>
      <c r="Z28" s="15">
        <v>8</v>
      </c>
      <c r="AA28" s="29" t="s">
        <v>35</v>
      </c>
      <c r="AB28" s="41">
        <f t="shared" si="10"/>
        <v>-0.69</v>
      </c>
      <c r="AC28" s="42">
        <v>2.8263574652777776E-2</v>
      </c>
      <c r="AD28" s="40">
        <f t="shared" si="11"/>
        <v>-0.2730261311458333</v>
      </c>
      <c r="AE28" s="26">
        <v>-4.95</v>
      </c>
      <c r="AF28" s="26">
        <v>-4.3521000000000001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2</v>
      </c>
      <c r="E29" s="17">
        <v>0</v>
      </c>
      <c r="F29" s="18">
        <v>35.979999999999997</v>
      </c>
      <c r="G29" s="18">
        <v>-29.19</v>
      </c>
      <c r="H29" s="32">
        <f t="shared" si="2"/>
        <v>0.81128404669260712</v>
      </c>
      <c r="I29" s="32">
        <f t="shared" si="3"/>
        <v>-0.48052272001227547</v>
      </c>
      <c r="J29" s="33">
        <f t="shared" si="4"/>
        <v>-17.28920746604167</v>
      </c>
      <c r="K29" s="33">
        <f t="shared" si="5"/>
        <v>-8.6446037330208352</v>
      </c>
      <c r="L29" s="17">
        <v>32</v>
      </c>
      <c r="M29" s="34">
        <f t="shared" si="6"/>
        <v>6.25E-2</v>
      </c>
      <c r="N29" s="17">
        <v>19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66</v>
      </c>
      <c r="R29" s="30"/>
      <c r="S29" s="22">
        <v>1.833333333333333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14.595000000000001</v>
      </c>
      <c r="Z29" s="15">
        <v>2</v>
      </c>
      <c r="AA29" s="29" t="s">
        <v>35</v>
      </c>
      <c r="AB29" s="41">
        <f t="shared" si="10"/>
        <v>-0.69</v>
      </c>
      <c r="AC29" s="42">
        <v>2.8263574652777776E-2</v>
      </c>
      <c r="AD29" s="40">
        <f t="shared" si="11"/>
        <v>-7.8007466041666654E-2</v>
      </c>
      <c r="AE29" s="26">
        <v>-4.95</v>
      </c>
      <c r="AF29" s="26">
        <v>-4.3521000000000001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15.99</v>
      </c>
      <c r="D30" s="17">
        <v>1</v>
      </c>
      <c r="E30" s="17">
        <v>0</v>
      </c>
      <c r="F30" s="18">
        <v>15.99</v>
      </c>
      <c r="G30" s="18">
        <v>-16.649999999999999</v>
      </c>
      <c r="H30" s="32">
        <f t="shared" si="2"/>
        <v>1.0412757973733582</v>
      </c>
      <c r="I30" s="32">
        <f t="shared" si="3"/>
        <v>-0.76912040512950786</v>
      </c>
      <c r="J30" s="33">
        <f t="shared" si="4"/>
        <v>-12.298235278020831</v>
      </c>
      <c r="K30" s="33">
        <f t="shared" si="5"/>
        <v>-12.298235278020831</v>
      </c>
      <c r="L30" s="17">
        <v>8</v>
      </c>
      <c r="M30" s="34">
        <f t="shared" si="6"/>
        <v>0.125</v>
      </c>
      <c r="N30" s="17">
        <v>20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140</v>
      </c>
      <c r="R30" s="30"/>
      <c r="S30" s="22">
        <v>1.736842105263158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2.8263574652777776E-2</v>
      </c>
      <c r="AD30" s="40">
        <f t="shared" si="11"/>
        <v>-3.9003733020833327E-2</v>
      </c>
      <c r="AE30" s="26">
        <v>-4.95</v>
      </c>
      <c r="AF30" s="26">
        <v>-4.2507315449999998</v>
      </c>
      <c r="AG30" s="26">
        <v>0</v>
      </c>
    </row>
    <row r="31" spans="1:33" ht="15.75" customHeight="1" x14ac:dyDescent="0.2">
      <c r="A31" s="15" t="s">
        <v>92</v>
      </c>
      <c r="B31" s="49" t="s">
        <v>344</v>
      </c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20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0.94117647058823495</v>
      </c>
      <c r="T31" s="15">
        <v>30</v>
      </c>
      <c r="U31" s="23">
        <v>40</v>
      </c>
      <c r="V31" s="1" t="s">
        <v>823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2.8263574652777776E-2</v>
      </c>
      <c r="AD31" s="40">
        <f t="shared" si="11"/>
        <v>0</v>
      </c>
      <c r="AE31" s="45">
        <v>-4.95</v>
      </c>
      <c r="AF31" s="45">
        <v>-4.2507315449999998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13.99</v>
      </c>
      <c r="D32" s="57">
        <v>2</v>
      </c>
      <c r="E32" s="57">
        <v>0</v>
      </c>
      <c r="F32" s="58">
        <v>27.98</v>
      </c>
      <c r="G32" s="58">
        <v>-0.66</v>
      </c>
      <c r="H32" s="32">
        <f t="shared" si="2"/>
        <v>2.3588277340957829E-2</v>
      </c>
      <c r="I32" s="32">
        <f t="shared" si="3"/>
        <v>0.16595887934089829</v>
      </c>
      <c r="J32" s="33">
        <f t="shared" si="4"/>
        <v>4.6435294439583341</v>
      </c>
      <c r="K32" s="33">
        <f t="shared" si="5"/>
        <v>2.3217647219791671</v>
      </c>
      <c r="L32" s="57">
        <v>13</v>
      </c>
      <c r="M32" s="34">
        <f t="shared" si="6"/>
        <v>0.15384615384615385</v>
      </c>
      <c r="N32" s="57">
        <v>18</v>
      </c>
      <c r="O32" s="35">
        <f t="shared" si="16"/>
        <v>0.2857142857142857</v>
      </c>
      <c r="P32" s="35">
        <f t="shared" si="16"/>
        <v>0</v>
      </c>
      <c r="Q32" s="30">
        <f t="shared" si="8"/>
        <v>63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1.191489361702128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2.8263574652777776E-2</v>
      </c>
      <c r="AD32" s="40">
        <f t="shared" si="11"/>
        <v>-7.8007466041666654E-2</v>
      </c>
      <c r="AE32" s="63">
        <v>-4.95</v>
      </c>
      <c r="AF32" s="63">
        <v>-4.2507315449999998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Drawer Handles - 10 Pack of Kitchen Cabinet Hardware")</f>
        <v>Oil Rubbed Bronze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Info!B1:BJ5000""),2,FALSE),"""")"),"B08LDWNBJJ")</f>
        <v>B08LDWNBJJ</v>
      </c>
      <c r="B2" s="3" t="s">
        <v>345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11.061037111764707</v>
      </c>
      <c r="D3" s="5">
        <f>SUM(D4:D99702)</f>
        <v>17</v>
      </c>
      <c r="E3" s="5"/>
      <c r="F3" s="6">
        <f t="shared" ref="F3:G3" si="0">SUM(F4:F99702)</f>
        <v>292.83</v>
      </c>
      <c r="G3" s="6">
        <f t="shared" si="0"/>
        <v>-170.14000000000001</v>
      </c>
      <c r="H3" s="7">
        <f>G3/F3*-1</f>
        <v>0.5810197042652735</v>
      </c>
      <c r="I3" s="8">
        <f>J3/F3</f>
        <v>-0.28313211888332551</v>
      </c>
      <c r="J3" s="6">
        <f>SUM(J4:J99702)</f>
        <v>-82.909578372604201</v>
      </c>
      <c r="K3" s="6">
        <f>J3/D3</f>
        <v>-4.8770340219178943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4</v>
      </c>
      <c r="X3" s="7">
        <f>W3/D3</f>
        <v>0.23529411764705882</v>
      </c>
      <c r="Y3" s="6"/>
      <c r="Z3" s="5"/>
      <c r="AA3" s="5"/>
      <c r="AB3" s="5"/>
      <c r="AC3" s="5"/>
      <c r="AD3" s="6">
        <f>SUM(AD4:AD99702)</f>
        <v>-0.62667064760416669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Info!B2:BZ3000""),37,FALSE)),"""")*-1"),-4.451881545)</f>
        <v>-4.451881545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5</v>
      </c>
      <c r="E27" s="17">
        <v>0</v>
      </c>
      <c r="F27" s="18">
        <v>89.949999999999989</v>
      </c>
      <c r="G27" s="18">
        <v>-42.81</v>
      </c>
      <c r="H27" s="32">
        <f t="shared" ref="H27:H32" si="2">G27/F27*-1</f>
        <v>0.47593107281823244</v>
      </c>
      <c r="I27" s="32">
        <f t="shared" ref="I27:I32" si="3">J27/F27</f>
        <v>-0.15623196104896261</v>
      </c>
      <c r="J27" s="33">
        <f t="shared" ref="J27:J32" si="4">F27*0.85+G27+AF27*D27+D27*AE27+AG27+AD27</f>
        <v>-14.053064896354186</v>
      </c>
      <c r="K27" s="33">
        <f t="shared" ref="K27:K32" si="5">J27/D27</f>
        <v>-2.8106129792708372</v>
      </c>
      <c r="L27" s="17">
        <v>22</v>
      </c>
      <c r="M27" s="34">
        <f t="shared" ref="M27:M32" si="6">IFERROR(D27/L27,"-")</f>
        <v>0.22727272727272727</v>
      </c>
      <c r="N27" s="17">
        <v>26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36</v>
      </c>
      <c r="R27" s="30"/>
      <c r="S27" s="22">
        <v>0.46153846153846162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0.2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2.6712303819444446E-2</v>
      </c>
      <c r="AD27" s="40">
        <f t="shared" ref="AD27:AD32" si="11">IFERROR(AB27*AC27*D27*2,0)</f>
        <v>-0.18431489635416665</v>
      </c>
      <c r="AE27" s="26">
        <v>-4.95</v>
      </c>
      <c r="AF27" s="26">
        <v>-4.5532500000000002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6</v>
      </c>
      <c r="E28" s="17">
        <v>0</v>
      </c>
      <c r="F28" s="18">
        <v>107.94</v>
      </c>
      <c r="G28" s="18">
        <v>-125.03</v>
      </c>
      <c r="H28" s="32">
        <f t="shared" si="2"/>
        <v>1.1583287011302577</v>
      </c>
      <c r="I28" s="32">
        <f t="shared" si="3"/>
        <v>-0.83862958936098775</v>
      </c>
      <c r="J28" s="33">
        <f t="shared" si="4"/>
        <v>-90.521677875625016</v>
      </c>
      <c r="K28" s="33">
        <f t="shared" si="5"/>
        <v>-15.086946312604169</v>
      </c>
      <c r="L28" s="17">
        <v>40</v>
      </c>
      <c r="M28" s="34">
        <f t="shared" si="6"/>
        <v>0.15</v>
      </c>
      <c r="N28" s="17">
        <v>20</v>
      </c>
      <c r="O28" s="35">
        <f t="shared" ref="O28:P28" si="12">D28/7</f>
        <v>0.8571428571428571</v>
      </c>
      <c r="P28" s="35">
        <f t="shared" si="12"/>
        <v>0</v>
      </c>
      <c r="Q28" s="30">
        <f t="shared" si="8"/>
        <v>23</v>
      </c>
      <c r="R28" s="30"/>
      <c r="S28" s="22">
        <v>1.0909090909090911</v>
      </c>
      <c r="T28" s="15" t="s">
        <v>33</v>
      </c>
      <c r="U28" s="23" t="s">
        <v>33</v>
      </c>
      <c r="V28" s="1" t="s">
        <v>339</v>
      </c>
      <c r="W28" s="15">
        <v>3</v>
      </c>
      <c r="X28" s="39">
        <f t="shared" si="9"/>
        <v>0.5</v>
      </c>
      <c r="Y28" s="40">
        <f t="shared" ref="Y28:Y32" si="13">IFERROR(G28/(W28+Z28)*-1,0)</f>
        <v>17.861428571428572</v>
      </c>
      <c r="Z28" s="15">
        <v>4</v>
      </c>
      <c r="AA28" s="29" t="s">
        <v>35</v>
      </c>
      <c r="AB28" s="41">
        <f t="shared" si="10"/>
        <v>-0.69</v>
      </c>
      <c r="AC28" s="42">
        <v>2.6712303819444446E-2</v>
      </c>
      <c r="AD28" s="40">
        <f t="shared" si="11"/>
        <v>-0.22117787562499999</v>
      </c>
      <c r="AE28" s="26">
        <v>-4.95</v>
      </c>
      <c r="AF28" s="26">
        <v>-4.5532500000000002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1</v>
      </c>
      <c r="E29" s="17">
        <v>0</v>
      </c>
      <c r="F29" s="18">
        <v>17.989999999999998</v>
      </c>
      <c r="G29" s="18">
        <v>-1.25</v>
      </c>
      <c r="H29" s="32">
        <f t="shared" si="2"/>
        <v>6.9483046136742638E-2</v>
      </c>
      <c r="I29" s="32">
        <f t="shared" si="3"/>
        <v>0.25021606563252718</v>
      </c>
      <c r="J29" s="33">
        <f t="shared" si="4"/>
        <v>4.5013870207291635</v>
      </c>
      <c r="K29" s="33">
        <f t="shared" si="5"/>
        <v>4.5013870207291635</v>
      </c>
      <c r="L29" s="17">
        <v>14</v>
      </c>
      <c r="M29" s="34">
        <f t="shared" si="6"/>
        <v>7.1428571428571425E-2</v>
      </c>
      <c r="N29" s="17">
        <v>18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126</v>
      </c>
      <c r="R29" s="30"/>
      <c r="S29" s="22">
        <v>2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1.25</v>
      </c>
      <c r="Z29" s="15">
        <v>1</v>
      </c>
      <c r="AA29" s="29" t="s">
        <v>35</v>
      </c>
      <c r="AB29" s="41">
        <f t="shared" si="10"/>
        <v>-0.69</v>
      </c>
      <c r="AC29" s="42">
        <v>2.6712303819444446E-2</v>
      </c>
      <c r="AD29" s="40">
        <f t="shared" si="11"/>
        <v>-3.6862979270833332E-2</v>
      </c>
      <c r="AE29" s="26">
        <v>-4.95</v>
      </c>
      <c r="AF29" s="26">
        <v>-4.5532500000000002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15.99</v>
      </c>
      <c r="D30" s="17">
        <v>2</v>
      </c>
      <c r="E30" s="17">
        <v>0</v>
      </c>
      <c r="F30" s="18">
        <v>31.98</v>
      </c>
      <c r="G30" s="18">
        <v>0</v>
      </c>
      <c r="H30" s="32">
        <f t="shared" si="2"/>
        <v>0</v>
      </c>
      <c r="I30" s="32">
        <f t="shared" si="3"/>
        <v>0.25970953569288097</v>
      </c>
      <c r="J30" s="33">
        <f t="shared" si="4"/>
        <v>8.3055109514583343</v>
      </c>
      <c r="K30" s="33">
        <f t="shared" si="5"/>
        <v>4.1527554757291671</v>
      </c>
      <c r="L30" s="17">
        <v>3</v>
      </c>
      <c r="M30" s="34">
        <f t="shared" si="6"/>
        <v>0.66666666666666663</v>
      </c>
      <c r="N30" s="17">
        <v>16</v>
      </c>
      <c r="O30" s="35">
        <f t="shared" ref="O30:P30" si="15">D30/7</f>
        <v>0.2857142857142857</v>
      </c>
      <c r="P30" s="35">
        <f t="shared" si="15"/>
        <v>0</v>
      </c>
      <c r="Q30" s="30">
        <f t="shared" si="8"/>
        <v>56</v>
      </c>
      <c r="R30" s="30"/>
      <c r="S30" s="22">
        <v>2.625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2.6712303819444446E-2</v>
      </c>
      <c r="AD30" s="40">
        <f t="shared" si="11"/>
        <v>-7.3725958541666664E-2</v>
      </c>
      <c r="AE30" s="26">
        <v>-4.95</v>
      </c>
      <c r="AF30" s="26">
        <v>-4.451881545</v>
      </c>
      <c r="AG30" s="26">
        <v>0</v>
      </c>
    </row>
    <row r="31" spans="1:33" ht="15.75" customHeight="1" x14ac:dyDescent="0.2">
      <c r="A31" s="15" t="s">
        <v>92</v>
      </c>
      <c r="B31" s="49" t="s">
        <v>346</v>
      </c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16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1.2173913043478199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2.6712303819444446E-2</v>
      </c>
      <c r="AD31" s="40">
        <f t="shared" si="11"/>
        <v>0</v>
      </c>
      <c r="AE31" s="45">
        <v>-4.95</v>
      </c>
      <c r="AF31" s="45">
        <v>-4.451881545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14.99</v>
      </c>
      <c r="D32" s="57">
        <v>3</v>
      </c>
      <c r="E32" s="57">
        <v>0</v>
      </c>
      <c r="F32" s="58">
        <v>44.97</v>
      </c>
      <c r="G32" s="58">
        <v>-1.05</v>
      </c>
      <c r="H32" s="32">
        <f t="shared" si="2"/>
        <v>2.3348899266177454E-2</v>
      </c>
      <c r="I32" s="32">
        <f t="shared" si="3"/>
        <v>0.19698168617272627</v>
      </c>
      <c r="J32" s="33">
        <f t="shared" si="4"/>
        <v>8.8582664271875</v>
      </c>
      <c r="K32" s="33">
        <f t="shared" si="5"/>
        <v>2.9527554757291665</v>
      </c>
      <c r="L32" s="57">
        <v>13</v>
      </c>
      <c r="M32" s="34">
        <f t="shared" si="6"/>
        <v>0.23076923076923078</v>
      </c>
      <c r="N32" s="57">
        <v>13</v>
      </c>
      <c r="O32" s="35">
        <f t="shared" si="16"/>
        <v>0.42857142857142855</v>
      </c>
      <c r="P32" s="35">
        <f t="shared" si="16"/>
        <v>0</v>
      </c>
      <c r="Q32" s="30">
        <f t="shared" si="8"/>
        <v>30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1.6216216216216219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2.6712303819444446E-2</v>
      </c>
      <c r="AD32" s="40">
        <f t="shared" si="11"/>
        <v>-0.1105889378125</v>
      </c>
      <c r="AE32" s="63">
        <v>-4.95</v>
      </c>
      <c r="AF32" s="63">
        <v>-4.451881545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1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4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Drawer Handles - 10 Pack of Kitchen Cabinet Hardware")</f>
        <v>Satin Nickel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Info!B1:BJ5000""),2,FALSE),"""")"),"B08LDXQDJC")</f>
        <v>B08LDXQDJC</v>
      </c>
      <c r="B2" s="3" t="s">
        <v>347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61.5" customHeight="1" x14ac:dyDescent="0.2">
      <c r="A3" s="68" t="s">
        <v>30</v>
      </c>
      <c r="B3" s="69"/>
      <c r="C3" s="4">
        <f>((AE32+AF32)/0.85)*-1</f>
        <v>10.955860641176471</v>
      </c>
      <c r="D3" s="5">
        <f>SUM(D4:D99702)</f>
        <v>19</v>
      </c>
      <c r="E3" s="5"/>
      <c r="F3" s="6">
        <f t="shared" ref="F3:G3" si="0">SUM(F4:F99702)</f>
        <v>308.81</v>
      </c>
      <c r="G3" s="6">
        <f t="shared" si="0"/>
        <v>-131.27000000000001</v>
      </c>
      <c r="H3" s="7">
        <f>G3/F3*-1</f>
        <v>0.42508338460542083</v>
      </c>
      <c r="I3" s="8">
        <f>J3/F3</f>
        <v>-0.15306311907458828</v>
      </c>
      <c r="J3" s="6">
        <f>SUM(J4:J99702)</f>
        <v>-47.267421801423609</v>
      </c>
      <c r="K3" s="6">
        <f>J3/D3</f>
        <v>-2.4877590421801901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7</v>
      </c>
      <c r="X3" s="7">
        <f>W3/D3</f>
        <v>0.36842105263157893</v>
      </c>
      <c r="Y3" s="6"/>
      <c r="Z3" s="5"/>
      <c r="AA3" s="5"/>
      <c r="AB3" s="5"/>
      <c r="AC3" s="5"/>
      <c r="AD3" s="6">
        <f>SUM(AD4:AD99702)</f>
        <v>-0.73782480642361103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Info!B2:BZ3000""),37,FALSE)),"""")*-1"),-4.362481545)</f>
        <v>-4.3624815449999996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2</v>
      </c>
      <c r="E27" s="17">
        <v>0</v>
      </c>
      <c r="F27" s="18">
        <v>35.979999999999997</v>
      </c>
      <c r="G27" s="18">
        <v>-45.099999999999987</v>
      </c>
      <c r="H27" s="32">
        <f t="shared" ref="H27:H32" si="2">G27/F27*-1</f>
        <v>1.2534741523068369</v>
      </c>
      <c r="I27" s="32">
        <f t="shared" ref="I27:I32" si="3">J27/F27</f>
        <v>-0.92891511309330776</v>
      </c>
      <c r="J27" s="33">
        <f t="shared" ref="J27:J32" si="4">F27*0.85+G27+AF27*D27+D27*AE27+AG27+AD27</f>
        <v>-33.422365769097212</v>
      </c>
      <c r="K27" s="33">
        <f t="shared" ref="K27:K32" si="5">J27/D27</f>
        <v>-16.711182884548606</v>
      </c>
      <c r="L27" s="17">
        <v>35</v>
      </c>
      <c r="M27" s="34">
        <f t="shared" ref="M27:M32" si="6">IFERROR(D27/L27,"-")</f>
        <v>5.7142857142857141E-2</v>
      </c>
      <c r="N27" s="17">
        <v>69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241</v>
      </c>
      <c r="R27" s="30"/>
      <c r="S27" s="22">
        <v>4.3478260869565223E-2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0.5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2.8139771412037034E-2</v>
      </c>
      <c r="AD27" s="40">
        <f t="shared" ref="AD27:AD32" si="11">IFERROR(AB27*AC27*D27*2,0)</f>
        <v>-7.7665769097222212E-2</v>
      </c>
      <c r="AE27" s="26">
        <v>-4.95</v>
      </c>
      <c r="AF27" s="26">
        <v>-4.4638499999999999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6</v>
      </c>
      <c r="E28" s="17">
        <v>0</v>
      </c>
      <c r="F28" s="18">
        <v>107.94</v>
      </c>
      <c r="G28" s="18">
        <v>-76.12</v>
      </c>
      <c r="H28" s="32">
        <f t="shared" si="2"/>
        <v>0.70520659625717996</v>
      </c>
      <c r="I28" s="32">
        <f t="shared" si="3"/>
        <v>-0.38064755704365089</v>
      </c>
      <c r="J28" s="33">
        <f t="shared" si="4"/>
        <v>-41.087097307291678</v>
      </c>
      <c r="K28" s="33">
        <f t="shared" si="5"/>
        <v>-6.8478495512152797</v>
      </c>
      <c r="L28" s="17">
        <v>62</v>
      </c>
      <c r="M28" s="34">
        <f t="shared" si="6"/>
        <v>9.6774193548387094E-2</v>
      </c>
      <c r="N28" s="17">
        <v>62</v>
      </c>
      <c r="O28" s="35">
        <f t="shared" ref="O28:P28" si="12">D28/7</f>
        <v>0.8571428571428571</v>
      </c>
      <c r="P28" s="35">
        <f t="shared" si="12"/>
        <v>0</v>
      </c>
      <c r="Q28" s="30">
        <f t="shared" si="8"/>
        <v>72</v>
      </c>
      <c r="R28" s="30"/>
      <c r="S28" s="22">
        <v>0.38709677419354838</v>
      </c>
      <c r="T28" s="15" t="s">
        <v>33</v>
      </c>
      <c r="U28" s="23">
        <v>40</v>
      </c>
      <c r="V28" s="1" t="s">
        <v>343</v>
      </c>
      <c r="W28" s="15">
        <v>6</v>
      </c>
      <c r="X28" s="39">
        <f t="shared" si="9"/>
        <v>1</v>
      </c>
      <c r="Y28" s="40">
        <f t="shared" ref="Y28:Y32" si="13">IFERROR(G28/(W28+Z28)*-1,0)</f>
        <v>10.874285714285715</v>
      </c>
      <c r="Z28" s="15">
        <v>1</v>
      </c>
      <c r="AA28" s="29" t="s">
        <v>35</v>
      </c>
      <c r="AB28" s="41">
        <f t="shared" si="10"/>
        <v>-0.69</v>
      </c>
      <c r="AC28" s="42">
        <v>2.8139771412037034E-2</v>
      </c>
      <c r="AD28" s="40">
        <f t="shared" si="11"/>
        <v>-0.23299730729166662</v>
      </c>
      <c r="AE28" s="26">
        <v>-4.95</v>
      </c>
      <c r="AF28" s="26">
        <v>-4.4638499999999999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-10.050000000000001</v>
      </c>
      <c r="H29" s="32" t="e">
        <f t="shared" si="2"/>
        <v>#DIV/0!</v>
      </c>
      <c r="I29" s="32" t="e">
        <f t="shared" si="3"/>
        <v>#DIV/0!</v>
      </c>
      <c r="J29" s="33">
        <f t="shared" si="4"/>
        <v>-10.050000000000001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57</v>
      </c>
      <c r="O29" s="35">
        <f t="shared" ref="O29:P29" si="14">D29/7</f>
        <v>0</v>
      </c>
      <c r="P29" s="35">
        <f t="shared" si="14"/>
        <v>0</v>
      </c>
      <c r="Q29" s="30" t="e">
        <f t="shared" si="8"/>
        <v>#DIV/0!</v>
      </c>
      <c r="R29" s="30"/>
      <c r="S29" s="22">
        <v>0.38709677419354838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2.8139771412037034E-2</v>
      </c>
      <c r="AD29" s="40">
        <f t="shared" si="11"/>
        <v>0</v>
      </c>
      <c r="AE29" s="26">
        <v>-4.95</v>
      </c>
      <c r="AF29" s="26">
        <v>-4.4638499999999999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14.99</v>
      </c>
      <c r="D30" s="17">
        <v>1</v>
      </c>
      <c r="E30" s="17">
        <v>0</v>
      </c>
      <c r="F30" s="18">
        <v>14.99</v>
      </c>
      <c r="G30" s="18">
        <v>0</v>
      </c>
      <c r="H30" s="32">
        <f t="shared" si="2"/>
        <v>0</v>
      </c>
      <c r="I30" s="32">
        <f t="shared" si="3"/>
        <v>0.22616314679462238</v>
      </c>
      <c r="J30" s="33">
        <f t="shared" si="4"/>
        <v>3.3901855704513895</v>
      </c>
      <c r="K30" s="33">
        <f t="shared" si="5"/>
        <v>3.3901855704513895</v>
      </c>
      <c r="L30" s="17">
        <v>15</v>
      </c>
      <c r="M30" s="34">
        <f t="shared" si="6"/>
        <v>6.6666666666666666E-2</v>
      </c>
      <c r="N30" s="17">
        <v>56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392</v>
      </c>
      <c r="R30" s="30"/>
      <c r="S30" s="22">
        <v>0.42105263157894729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2.8139771412037034E-2</v>
      </c>
      <c r="AD30" s="40">
        <f t="shared" si="11"/>
        <v>-3.8832884548611106E-2</v>
      </c>
      <c r="AE30" s="26">
        <v>-4.95</v>
      </c>
      <c r="AF30" s="26">
        <v>-4.3624815449999996</v>
      </c>
      <c r="AG30" s="26">
        <v>0</v>
      </c>
    </row>
    <row r="31" spans="1:33" ht="15.75" customHeight="1" x14ac:dyDescent="0.2">
      <c r="A31" s="15" t="s">
        <v>92</v>
      </c>
      <c r="B31" s="49" t="s">
        <v>50</v>
      </c>
      <c r="C31" s="16">
        <f t="shared" si="1"/>
        <v>14.99</v>
      </c>
      <c r="D31" s="17">
        <v>6</v>
      </c>
      <c r="E31" s="17">
        <v>0</v>
      </c>
      <c r="F31" s="18">
        <v>89.94</v>
      </c>
      <c r="G31" s="44">
        <v>0</v>
      </c>
      <c r="H31" s="32">
        <f t="shared" si="2"/>
        <v>0</v>
      </c>
      <c r="I31" s="32">
        <f t="shared" si="3"/>
        <v>0.22616314679462238</v>
      </c>
      <c r="J31" s="33">
        <f t="shared" si="4"/>
        <v>20.341113422708336</v>
      </c>
      <c r="K31" s="33">
        <f t="shared" si="5"/>
        <v>3.3901855704513895</v>
      </c>
      <c r="L31" s="17">
        <v>26</v>
      </c>
      <c r="M31" s="34">
        <f t="shared" si="6"/>
        <v>0.23076923076923078</v>
      </c>
      <c r="N31" s="17">
        <v>52</v>
      </c>
      <c r="O31" s="35">
        <f t="shared" ref="O31:P32" si="16">D31/7</f>
        <v>0.8571428571428571</v>
      </c>
      <c r="P31" s="35">
        <f t="shared" si="16"/>
        <v>0</v>
      </c>
      <c r="Q31" s="30">
        <f t="shared" si="8"/>
        <v>60</v>
      </c>
      <c r="R31" s="30"/>
      <c r="S31" s="22">
        <v>0.42622950819672101</v>
      </c>
      <c r="T31" s="15">
        <v>30</v>
      </c>
      <c r="U31" s="23">
        <v>40</v>
      </c>
      <c r="V31" s="1" t="s">
        <v>823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2.8139771412037034E-2</v>
      </c>
      <c r="AD31" s="40">
        <f t="shared" si="11"/>
        <v>-0.23299730729166662</v>
      </c>
      <c r="AE31" s="45">
        <v>-4.95</v>
      </c>
      <c r="AF31" s="45">
        <v>-4.3624815449999996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14.99</v>
      </c>
      <c r="D32" s="57">
        <v>4</v>
      </c>
      <c r="E32" s="57">
        <v>0</v>
      </c>
      <c r="F32" s="58">
        <v>59.96</v>
      </c>
      <c r="G32" s="58">
        <v>0</v>
      </c>
      <c r="H32" s="32">
        <f t="shared" si="2"/>
        <v>0</v>
      </c>
      <c r="I32" s="32">
        <f t="shared" si="3"/>
        <v>0.22616314679462238</v>
      </c>
      <c r="J32" s="33">
        <f t="shared" si="4"/>
        <v>13.560742281805558</v>
      </c>
      <c r="K32" s="33">
        <f t="shared" si="5"/>
        <v>3.3901855704513895</v>
      </c>
      <c r="L32" s="57">
        <v>25</v>
      </c>
      <c r="M32" s="34">
        <f t="shared" si="6"/>
        <v>0.16</v>
      </c>
      <c r="N32" s="57">
        <v>46</v>
      </c>
      <c r="O32" s="35">
        <f t="shared" si="16"/>
        <v>0.5714285714285714</v>
      </c>
      <c r="P32" s="35">
        <f t="shared" si="16"/>
        <v>0</v>
      </c>
      <c r="Q32" s="30">
        <f t="shared" si="8"/>
        <v>80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0.6071428571428571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2.8139771412037034E-2</v>
      </c>
      <c r="AD32" s="40">
        <f t="shared" si="11"/>
        <v>-0.15533153819444442</v>
      </c>
      <c r="AE32" s="63">
        <v>-4.95</v>
      </c>
      <c r="AF32" s="63">
        <v>-4.3624815449999996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1.6640625" customWidth="1"/>
    <col min="21" max="21" width="15.5" customWidth="1"/>
    <col min="22" max="22" width="2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Round Knob w/ bevel 10 pack 1-1/4 diameter")</f>
        <v>Satin Round Knob w/ bevel 10 pack 1-1/4 diameter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Info!B1:BJ5000""),2,FALSE),"""")"),"B01JMZXAL4")</f>
        <v>B01JMZXAL4</v>
      </c>
      <c r="B2" s="3" t="s">
        <v>348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65.75" customHeight="1" x14ac:dyDescent="0.2">
      <c r="A3" s="68" t="s">
        <v>30</v>
      </c>
      <c r="B3" s="69"/>
      <c r="C3" s="4">
        <f>((AE32+AF32)/0.85)*-1</f>
        <v>10.377463985661764</v>
      </c>
      <c r="D3" s="5">
        <f>SUM(D4:D99702)</f>
        <v>562</v>
      </c>
      <c r="E3" s="5"/>
      <c r="F3" s="6">
        <f t="shared" ref="F3:G3" si="0">SUM(F4:F99702)</f>
        <v>9791.7099999999973</v>
      </c>
      <c r="G3" s="6">
        <f t="shared" si="0"/>
        <v>-61.92</v>
      </c>
      <c r="H3" s="7">
        <f t="shared" ref="H3:H32" si="1">G3/F3*-1</f>
        <v>6.3237166950410109E-3</v>
      </c>
      <c r="I3" s="8">
        <f t="shared" ref="I3:I32" si="2">J3/F3</f>
        <v>0.30916317297296231</v>
      </c>
      <c r="J3" s="6">
        <f>SUM(J4:J99702)</f>
        <v>3027.2361324310841</v>
      </c>
      <c r="K3" s="6">
        <f t="shared" ref="K3:K32" si="3">J3/D3</f>
        <v>5.3865411609094025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7 - May
7 - June
7 - July
6 - Aug
6 - Sept
6 - Oct
5 - Nov
5 - Dec
5 - Jan
5 - Feb")</f>
        <v>5 - March
5 - April
7 - May
7 - June
7 - July
6 - Aug
6 - Sept
6 - Oct
5 - Nov
5 - Dec
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QTY-89")</f>
        <v>Del QTY-89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QTY-398")</f>
        <v>US QTY-398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4</v>
      </c>
      <c r="X3" s="7">
        <f>W3/D3</f>
        <v>7.1174377224199285E-3</v>
      </c>
      <c r="Y3" s="6"/>
      <c r="Z3" s="5"/>
      <c r="AA3" s="5"/>
      <c r="AB3" s="5"/>
      <c r="AC3" s="5"/>
      <c r="AD3" s="6">
        <f>SUM(AD4:AD99702)</f>
        <v>-20.689847529934337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Info!B2:BZ3000""),37,FALSE)),"""")*-1"),-4.5708443878125)</f>
        <v>-4.5708443878124996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112</v>
      </c>
      <c r="C4" s="16">
        <f t="shared" ref="C4:C32" si="4">IFERROR(F4/D4," - ")</f>
        <v>16.690645161290327</v>
      </c>
      <c r="D4" s="17">
        <v>31</v>
      </c>
      <c r="E4" s="17">
        <v>0</v>
      </c>
      <c r="F4" s="18">
        <v>517.41000000000008</v>
      </c>
      <c r="G4" s="18">
        <v>-26.5</v>
      </c>
      <c r="H4" s="19">
        <f t="shared" si="1"/>
        <v>5.1216636709765943E-2</v>
      </c>
      <c r="I4" s="19">
        <f t="shared" si="2"/>
        <v>0.24265109411653749</v>
      </c>
      <c r="J4" s="18">
        <f t="shared" ref="J4:J32" si="5">F4*0.85+G4+AF4*D4+D4*AE4+AG4+AD4</f>
        <v>125.55010260683768</v>
      </c>
      <c r="K4" s="18">
        <f t="shared" si="3"/>
        <v>4.0500033098979902</v>
      </c>
      <c r="L4" s="17">
        <v>75</v>
      </c>
      <c r="M4" s="20">
        <f t="shared" ref="M4:M32" si="6">IFERROR(D4/L4,"-")</f>
        <v>0.41333333333333333</v>
      </c>
      <c r="N4" s="17">
        <v>230</v>
      </c>
      <c r="O4" s="21">
        <f t="shared" ref="O4:P4" si="7">D4/7</f>
        <v>4.4285714285714288</v>
      </c>
      <c r="P4" s="21">
        <f t="shared" si="7"/>
        <v>0</v>
      </c>
      <c r="Q4" s="17">
        <f t="shared" ref="Q4:Q32" si="8">ROUNDDOWN(N4/(O4+P4),0)</f>
        <v>51</v>
      </c>
      <c r="R4" s="17"/>
      <c r="S4" s="22">
        <v>1.6225854383358</v>
      </c>
      <c r="T4" s="15">
        <v>920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3.2258064516129031E-2</v>
      </c>
      <c r="Y4" s="26">
        <f t="shared" ref="Y4:Y32" si="10">IFERROR(G4/(W4+Z4)*-1,0)</f>
        <v>26.5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2.6675925925925929E-2</v>
      </c>
      <c r="AD4" s="26">
        <f t="shared" ref="AD4:AD32" si="12">IFERROR(AB4*AC4*D4*2,0)</f>
        <v>-1.1411961111111111</v>
      </c>
      <c r="AE4" s="26">
        <v>-4.9000000000000004</v>
      </c>
      <c r="AF4" s="26">
        <v>-4.3453935897435896</v>
      </c>
      <c r="AG4" s="26">
        <v>0</v>
      </c>
    </row>
    <row r="5" spans="1:33" ht="15.75" customHeight="1" x14ac:dyDescent="0.2">
      <c r="A5" s="29" t="s">
        <v>36</v>
      </c>
      <c r="B5" s="29" t="s">
        <v>142</v>
      </c>
      <c r="C5" s="16">
        <f t="shared" si="4"/>
        <v>18.172800000000002</v>
      </c>
      <c r="D5" s="30">
        <v>25</v>
      </c>
      <c r="E5" s="30">
        <v>0</v>
      </c>
      <c r="F5" s="31">
        <v>454.32000000000005</v>
      </c>
      <c r="G5" s="31">
        <v>-6.11</v>
      </c>
      <c r="H5" s="32">
        <f t="shared" si="1"/>
        <v>1.3448670540588131E-2</v>
      </c>
      <c r="I5" s="32">
        <f t="shared" si="2"/>
        <v>0.3257742877116187</v>
      </c>
      <c r="J5" s="33">
        <f t="shared" si="5"/>
        <v>148.00577439314262</v>
      </c>
      <c r="K5" s="33">
        <f t="shared" si="3"/>
        <v>5.9202309757257048</v>
      </c>
      <c r="L5" s="30">
        <v>142</v>
      </c>
      <c r="M5" s="34">
        <f t="shared" si="6"/>
        <v>0.176056338028169</v>
      </c>
      <c r="N5" s="30">
        <v>197</v>
      </c>
      <c r="O5" s="35">
        <f t="shared" ref="O5:P5" si="13">D5/7</f>
        <v>3.5714285714285716</v>
      </c>
      <c r="P5" s="35">
        <f t="shared" si="13"/>
        <v>0</v>
      </c>
      <c r="Q5" s="30">
        <f t="shared" si="8"/>
        <v>55</v>
      </c>
      <c r="R5" s="30"/>
      <c r="S5" s="36">
        <v>1.09021842355175</v>
      </c>
      <c r="T5" s="29">
        <v>920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3.0550000000000002</v>
      </c>
      <c r="Z5" s="29">
        <v>2</v>
      </c>
      <c r="AA5" s="29" t="s">
        <v>35</v>
      </c>
      <c r="AB5" s="41">
        <f t="shared" si="11"/>
        <v>-0.69</v>
      </c>
      <c r="AC5" s="42">
        <v>2.6706836616454233E-2</v>
      </c>
      <c r="AD5" s="40">
        <f t="shared" si="12"/>
        <v>-0.92138586326767102</v>
      </c>
      <c r="AE5" s="40">
        <v>-4.9000000000000004</v>
      </c>
      <c r="AF5" s="40">
        <v>-4.3453935897435896</v>
      </c>
      <c r="AG5" s="40">
        <v>0</v>
      </c>
    </row>
    <row r="6" spans="1:33" ht="15.75" customHeight="1" x14ac:dyDescent="0.2">
      <c r="A6" s="29" t="s">
        <v>38</v>
      </c>
      <c r="B6" s="29" t="s">
        <v>308</v>
      </c>
      <c r="C6" s="16">
        <f t="shared" si="4"/>
        <v>18.043714285714291</v>
      </c>
      <c r="D6" s="30">
        <v>35</v>
      </c>
      <c r="E6" s="30">
        <v>0</v>
      </c>
      <c r="F6" s="31">
        <v>631.5300000000002</v>
      </c>
      <c r="G6" s="31">
        <v>-0.06</v>
      </c>
      <c r="H6" s="32">
        <f t="shared" si="1"/>
        <v>9.5007363070637947E-5</v>
      </c>
      <c r="I6" s="32">
        <f t="shared" si="2"/>
        <v>0.33547618820444358</v>
      </c>
      <c r="J6" s="33">
        <f t="shared" si="5"/>
        <v>211.86327713675232</v>
      </c>
      <c r="K6" s="33">
        <f t="shared" si="3"/>
        <v>6.0532364896214945</v>
      </c>
      <c r="L6" s="30">
        <v>132</v>
      </c>
      <c r="M6" s="34">
        <f t="shared" si="6"/>
        <v>0.26515151515151514</v>
      </c>
      <c r="N6" s="30">
        <v>162</v>
      </c>
      <c r="O6" s="35">
        <f t="shared" ref="O6:P6" si="14">D6/7</f>
        <v>5</v>
      </c>
      <c r="P6" s="35">
        <f t="shared" si="14"/>
        <v>0</v>
      </c>
      <c r="Q6" s="30">
        <f t="shared" si="8"/>
        <v>32</v>
      </c>
      <c r="R6" s="30"/>
      <c r="S6" s="36">
        <v>1.28183716075156</v>
      </c>
      <c r="T6" s="29">
        <v>920</v>
      </c>
      <c r="U6" s="37" t="s">
        <v>33</v>
      </c>
      <c r="V6" s="38" t="s">
        <v>130</v>
      </c>
      <c r="W6" s="29">
        <v>1</v>
      </c>
      <c r="X6" s="39">
        <f t="shared" si="9"/>
        <v>2.8571428571428571E-2</v>
      </c>
      <c r="Y6" s="40">
        <f t="shared" si="10"/>
        <v>0.06</v>
      </c>
      <c r="Z6" s="29">
        <v>0</v>
      </c>
      <c r="AA6" s="29" t="s">
        <v>35</v>
      </c>
      <c r="AB6" s="41">
        <f t="shared" si="11"/>
        <v>-0.69</v>
      </c>
      <c r="AC6" s="42">
        <v>2.6675925925925929E-2</v>
      </c>
      <c r="AD6" s="40">
        <f t="shared" si="12"/>
        <v>-1.2884472222222223</v>
      </c>
      <c r="AE6" s="40">
        <v>-4.9000000000000004</v>
      </c>
      <c r="AF6" s="40">
        <v>-4.3453935897435896</v>
      </c>
      <c r="AG6" s="40">
        <v>0</v>
      </c>
    </row>
    <row r="7" spans="1:33" ht="15.75" customHeight="1" x14ac:dyDescent="0.2">
      <c r="A7" s="29" t="s">
        <v>40</v>
      </c>
      <c r="B7" s="29" t="s">
        <v>349</v>
      </c>
      <c r="C7" s="16">
        <f t="shared" si="4"/>
        <v>17.107608695652171</v>
      </c>
      <c r="D7" s="30">
        <v>46</v>
      </c>
      <c r="E7" s="30">
        <v>0</v>
      </c>
      <c r="F7" s="31">
        <v>786.94999999999993</v>
      </c>
      <c r="G7" s="31">
        <v>0</v>
      </c>
      <c r="H7" s="32">
        <f t="shared" si="1"/>
        <v>0</v>
      </c>
      <c r="I7" s="32">
        <f t="shared" si="2"/>
        <v>0.30742233571893646</v>
      </c>
      <c r="J7" s="33">
        <f t="shared" si="5"/>
        <v>241.92600709401702</v>
      </c>
      <c r="K7" s="33">
        <f t="shared" si="3"/>
        <v>5.2592610237829787</v>
      </c>
      <c r="L7" s="30">
        <v>151</v>
      </c>
      <c r="M7" s="34">
        <f t="shared" si="6"/>
        <v>0.30463576158940397</v>
      </c>
      <c r="N7" s="30">
        <v>115</v>
      </c>
      <c r="O7" s="35">
        <f t="shared" ref="O7:P7" si="15">D7/7</f>
        <v>6.5714285714285712</v>
      </c>
      <c r="P7" s="35">
        <f t="shared" si="15"/>
        <v>0</v>
      </c>
      <c r="Q7" s="30">
        <f t="shared" si="8"/>
        <v>17</v>
      </c>
      <c r="R7" s="30"/>
      <c r="S7" s="36">
        <v>1.6284023668639001</v>
      </c>
      <c r="T7" s="29">
        <v>920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2.6675925925925929E-2</v>
      </c>
      <c r="AD7" s="40">
        <f t="shared" si="12"/>
        <v>-1.6933877777777777</v>
      </c>
      <c r="AE7" s="40">
        <v>-4.9000000000000004</v>
      </c>
      <c r="AF7" s="40">
        <v>-4.3453935897435896</v>
      </c>
      <c r="AG7" s="40">
        <v>0</v>
      </c>
    </row>
    <row r="8" spans="1:33" ht="15.75" customHeight="1" x14ac:dyDescent="0.2">
      <c r="A8" s="29" t="s">
        <v>43</v>
      </c>
      <c r="B8" s="29" t="s">
        <v>350</v>
      </c>
      <c r="C8" s="16">
        <f t="shared" si="4"/>
        <v>18.204210526315791</v>
      </c>
      <c r="D8" s="30">
        <v>19</v>
      </c>
      <c r="E8" s="30">
        <v>0</v>
      </c>
      <c r="F8" s="31">
        <v>345.88000000000005</v>
      </c>
      <c r="G8" s="31">
        <v>-0.08</v>
      </c>
      <c r="H8" s="32">
        <f t="shared" si="1"/>
        <v>2.3129409043598934E-4</v>
      </c>
      <c r="I8" s="32">
        <f t="shared" si="2"/>
        <v>0.33962228871927341</v>
      </c>
      <c r="J8" s="33">
        <f t="shared" si="5"/>
        <v>117.4685572222223</v>
      </c>
      <c r="K8" s="33">
        <f t="shared" si="3"/>
        <v>6.1825556432748581</v>
      </c>
      <c r="L8" s="30">
        <v>121</v>
      </c>
      <c r="M8" s="34">
        <f t="shared" si="6"/>
        <v>0.15702479338842976</v>
      </c>
      <c r="N8" s="30">
        <v>292</v>
      </c>
      <c r="O8" s="35">
        <f t="shared" ref="O8:P8" si="16">D8/7</f>
        <v>2.7142857142857144</v>
      </c>
      <c r="P8" s="35">
        <f t="shared" si="16"/>
        <v>0</v>
      </c>
      <c r="Q8" s="30">
        <f t="shared" si="8"/>
        <v>107</v>
      </c>
      <c r="R8" s="30"/>
      <c r="S8" s="36">
        <v>1.44989339019189</v>
      </c>
      <c r="T8" s="29">
        <v>920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2.6675925925925929E-2</v>
      </c>
      <c r="AD8" s="40">
        <f t="shared" si="12"/>
        <v>-0.69944277777777775</v>
      </c>
      <c r="AE8" s="40">
        <v>-4.9000000000000004</v>
      </c>
      <c r="AF8" s="40">
        <v>-4.3499999999999996</v>
      </c>
      <c r="AG8" s="40">
        <v>0</v>
      </c>
    </row>
    <row r="9" spans="1:33" ht="15.75" customHeight="1" x14ac:dyDescent="0.2">
      <c r="A9" s="29" t="s">
        <v>46</v>
      </c>
      <c r="B9" s="2" t="s">
        <v>351</v>
      </c>
      <c r="C9" s="16">
        <f t="shared" si="4"/>
        <v>18.218888888888888</v>
      </c>
      <c r="D9" s="30">
        <v>18</v>
      </c>
      <c r="E9" s="30">
        <v>0</v>
      </c>
      <c r="F9" s="31">
        <v>327.94</v>
      </c>
      <c r="G9" s="31">
        <v>0</v>
      </c>
      <c r="H9" s="32">
        <f t="shared" si="1"/>
        <v>0</v>
      </c>
      <c r="I9" s="32">
        <f t="shared" si="2"/>
        <v>0.33793698425134039</v>
      </c>
      <c r="J9" s="33">
        <f t="shared" si="5"/>
        <v>110.82305461538456</v>
      </c>
      <c r="K9" s="33">
        <f t="shared" si="3"/>
        <v>6.1568363675213647</v>
      </c>
      <c r="L9" s="30">
        <v>107</v>
      </c>
      <c r="M9" s="34">
        <f t="shared" si="6"/>
        <v>0.16822429906542055</v>
      </c>
      <c r="N9" s="30">
        <v>277</v>
      </c>
      <c r="O9" s="35">
        <f t="shared" ref="O9:P9" si="17">D9/7</f>
        <v>2.5714285714285716</v>
      </c>
      <c r="P9" s="35">
        <f t="shared" si="17"/>
        <v>0</v>
      </c>
      <c r="Q9" s="30">
        <f t="shared" si="8"/>
        <v>107</v>
      </c>
      <c r="R9" s="30"/>
      <c r="S9" s="36">
        <v>1.2904446546830599</v>
      </c>
      <c r="T9" s="29">
        <v>6120</v>
      </c>
      <c r="U9" s="37">
        <v>800</v>
      </c>
      <c r="V9" s="38" t="s">
        <v>352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2.6675925925925929E-2</v>
      </c>
      <c r="AD9" s="40">
        <f t="shared" si="12"/>
        <v>-0.66263000000000005</v>
      </c>
      <c r="AE9" s="40">
        <v>-4.9000000000000004</v>
      </c>
      <c r="AF9" s="40">
        <v>-4.3924064102564104</v>
      </c>
      <c r="AG9" s="40">
        <v>0</v>
      </c>
    </row>
    <row r="10" spans="1:33" ht="15.75" customHeight="1" x14ac:dyDescent="0.2">
      <c r="A10" s="29" t="s">
        <v>49</v>
      </c>
      <c r="B10" s="29" t="s">
        <v>81</v>
      </c>
      <c r="C10" s="16">
        <f t="shared" si="4"/>
        <v>17.504615384615384</v>
      </c>
      <c r="D10" s="30">
        <v>26</v>
      </c>
      <c r="E10" s="30">
        <v>4</v>
      </c>
      <c r="F10" s="31">
        <v>455.12</v>
      </c>
      <c r="G10" s="31">
        <v>0</v>
      </c>
      <c r="H10" s="32">
        <f t="shared" si="1"/>
        <v>0</v>
      </c>
      <c r="I10" s="32">
        <f t="shared" si="2"/>
        <v>0.31704232095076268</v>
      </c>
      <c r="J10" s="33">
        <f t="shared" si="5"/>
        <v>144.2923011111111</v>
      </c>
      <c r="K10" s="33">
        <f t="shared" si="3"/>
        <v>5.5497038888888888</v>
      </c>
      <c r="L10" s="30">
        <v>77</v>
      </c>
      <c r="M10" s="34">
        <f t="shared" si="6"/>
        <v>0.33766233766233766</v>
      </c>
      <c r="N10" s="30">
        <v>211</v>
      </c>
      <c r="O10" s="35">
        <f t="shared" ref="O10:P10" si="18">D10/7</f>
        <v>3.7142857142857144</v>
      </c>
      <c r="P10" s="35">
        <f t="shared" si="18"/>
        <v>0.5714285714285714</v>
      </c>
      <c r="Q10" s="30">
        <f t="shared" si="8"/>
        <v>49</v>
      </c>
      <c r="R10" s="30"/>
      <c r="S10" s="36">
        <v>1.4255765199161401</v>
      </c>
      <c r="T10" s="29">
        <v>2160</v>
      </c>
      <c r="U10" s="37">
        <v>800</v>
      </c>
      <c r="V10" s="38" t="s">
        <v>353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2.6675925925925929E-2</v>
      </c>
      <c r="AD10" s="40">
        <f t="shared" si="12"/>
        <v>-0.95713222222222227</v>
      </c>
      <c r="AE10" s="40">
        <v>-4.9000000000000004</v>
      </c>
      <c r="AF10" s="40">
        <v>-4.3924064102564104</v>
      </c>
      <c r="AG10" s="40">
        <v>0</v>
      </c>
    </row>
    <row r="11" spans="1:33" ht="15.75" customHeight="1" x14ac:dyDescent="0.2">
      <c r="A11" s="29" t="s">
        <v>52</v>
      </c>
      <c r="B11" s="29" t="s">
        <v>32</v>
      </c>
      <c r="C11" s="16">
        <f t="shared" si="4"/>
        <v>18.406666666666673</v>
      </c>
      <c r="D11" s="30">
        <v>36</v>
      </c>
      <c r="E11" s="30">
        <v>1</v>
      </c>
      <c r="F11" s="31">
        <v>662.64000000000021</v>
      </c>
      <c r="G11" s="31">
        <v>0</v>
      </c>
      <c r="H11" s="32">
        <f t="shared" si="1"/>
        <v>0</v>
      </c>
      <c r="I11" s="32">
        <f t="shared" si="2"/>
        <v>0.34316085541284747</v>
      </c>
      <c r="J11" s="33">
        <f t="shared" si="5"/>
        <v>227.39210923076934</v>
      </c>
      <c r="K11" s="33">
        <f t="shared" si="3"/>
        <v>6.3164474786324813</v>
      </c>
      <c r="L11" s="30">
        <v>95</v>
      </c>
      <c r="M11" s="34">
        <f t="shared" si="6"/>
        <v>0.37894736842105264</v>
      </c>
      <c r="N11" s="30">
        <v>217</v>
      </c>
      <c r="O11" s="35">
        <f t="shared" ref="O11:P11" si="19">D11/7</f>
        <v>5.1428571428571432</v>
      </c>
      <c r="P11" s="35">
        <f t="shared" si="19"/>
        <v>0.14285714285714285</v>
      </c>
      <c r="Q11" s="30">
        <f t="shared" si="8"/>
        <v>41</v>
      </c>
      <c r="R11" s="30"/>
      <c r="S11" s="36">
        <v>1.6650485436893201</v>
      </c>
      <c r="T11" s="29">
        <v>1440</v>
      </c>
      <c r="U11" s="37">
        <v>440</v>
      </c>
      <c r="V11" s="38" t="s">
        <v>354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2.6675925925925929E-2</v>
      </c>
      <c r="AD11" s="40">
        <f t="shared" si="12"/>
        <v>-1.3252600000000001</v>
      </c>
      <c r="AE11" s="40">
        <v>-4.9000000000000004</v>
      </c>
      <c r="AF11" s="40">
        <v>-4.3924064102564104</v>
      </c>
      <c r="AG11" s="40">
        <v>0</v>
      </c>
    </row>
    <row r="12" spans="1:33" ht="15.75" customHeight="1" x14ac:dyDescent="0.2">
      <c r="A12" s="29" t="s">
        <v>55</v>
      </c>
      <c r="B12" s="29" t="s">
        <v>309</v>
      </c>
      <c r="C12" s="16">
        <f t="shared" si="4"/>
        <v>19.474800000000002</v>
      </c>
      <c r="D12" s="30">
        <v>25</v>
      </c>
      <c r="E12" s="30">
        <v>0</v>
      </c>
      <c r="F12" s="31">
        <v>486.87000000000006</v>
      </c>
      <c r="G12" s="31">
        <v>0</v>
      </c>
      <c r="H12" s="32">
        <f t="shared" si="1"/>
        <v>0</v>
      </c>
      <c r="I12" s="32">
        <f t="shared" si="2"/>
        <v>0.37095943537113674</v>
      </c>
      <c r="J12" s="33">
        <f t="shared" si="5"/>
        <v>180.60902029914536</v>
      </c>
      <c r="K12" s="33">
        <f t="shared" si="3"/>
        <v>7.2243608119658145</v>
      </c>
      <c r="L12" s="30">
        <v>83</v>
      </c>
      <c r="M12" s="34">
        <f t="shared" si="6"/>
        <v>0.30120481927710846</v>
      </c>
      <c r="N12" s="30">
        <v>194</v>
      </c>
      <c r="O12" s="35">
        <f t="shared" ref="O12:P12" si="20">D12/7</f>
        <v>3.5714285714285716</v>
      </c>
      <c r="P12" s="35">
        <f t="shared" si="20"/>
        <v>0</v>
      </c>
      <c r="Q12" s="30">
        <f t="shared" si="8"/>
        <v>54</v>
      </c>
      <c r="R12" s="30"/>
      <c r="S12" s="36">
        <v>1.95244755244755</v>
      </c>
      <c r="T12" s="29">
        <v>520</v>
      </c>
      <c r="U12" s="37">
        <v>440</v>
      </c>
      <c r="V12" s="38" t="s">
        <v>355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2.6675925925925929E-2</v>
      </c>
      <c r="AD12" s="40">
        <f t="shared" si="12"/>
        <v>-0.92031944444444447</v>
      </c>
      <c r="AE12" s="40">
        <v>-4.9000000000000004</v>
      </c>
      <c r="AF12" s="40">
        <v>-4.3924064102564104</v>
      </c>
      <c r="AG12" s="40">
        <v>0</v>
      </c>
    </row>
    <row r="13" spans="1:33" ht="15.75" customHeight="1" x14ac:dyDescent="0.2">
      <c r="A13" s="29" t="s">
        <v>58</v>
      </c>
      <c r="B13" s="29" t="s">
        <v>356</v>
      </c>
      <c r="C13" s="16">
        <f t="shared" si="4"/>
        <v>19.359090909090913</v>
      </c>
      <c r="D13" s="30">
        <v>22</v>
      </c>
      <c r="E13" s="30">
        <v>0</v>
      </c>
      <c r="F13" s="33">
        <v>425.90000000000009</v>
      </c>
      <c r="G13" s="31">
        <v>-0.08</v>
      </c>
      <c r="H13" s="32">
        <f t="shared" si="1"/>
        <v>1.8783752054472877E-4</v>
      </c>
      <c r="I13" s="32">
        <f t="shared" si="2"/>
        <v>0.36663023923195381</v>
      </c>
      <c r="J13" s="33">
        <f t="shared" si="5"/>
        <v>156.14781888888916</v>
      </c>
      <c r="K13" s="33">
        <f t="shared" si="3"/>
        <v>7.0976281313131437</v>
      </c>
      <c r="L13" s="30">
        <v>63</v>
      </c>
      <c r="M13" s="34">
        <f t="shared" si="6"/>
        <v>0.34920634920634919</v>
      </c>
      <c r="N13" s="30">
        <v>165</v>
      </c>
      <c r="O13" s="35">
        <f t="shared" ref="O13:P13" si="21">D13/7</f>
        <v>3.1428571428571428</v>
      </c>
      <c r="P13" s="35">
        <f t="shared" si="21"/>
        <v>0</v>
      </c>
      <c r="Q13" s="30">
        <f t="shared" si="8"/>
        <v>52</v>
      </c>
      <c r="R13" s="30"/>
      <c r="S13" s="36">
        <v>1.6145952109463999</v>
      </c>
      <c r="T13" s="29">
        <v>558</v>
      </c>
      <c r="U13" s="37">
        <v>440</v>
      </c>
      <c r="V13" s="38" t="s">
        <v>357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2.6675925925925929E-2</v>
      </c>
      <c r="AD13" s="40">
        <f t="shared" si="12"/>
        <v>-0.80988111111111105</v>
      </c>
      <c r="AE13" s="40">
        <v>-4.9000000000000004</v>
      </c>
      <c r="AF13" s="40">
        <v>-4.4171499999999897</v>
      </c>
      <c r="AG13" s="40">
        <v>0</v>
      </c>
    </row>
    <row r="14" spans="1:33" ht="15.75" customHeight="1" x14ac:dyDescent="0.2">
      <c r="A14" s="29" t="s">
        <v>61</v>
      </c>
      <c r="B14" s="29" t="s">
        <v>358</v>
      </c>
      <c r="C14" s="16">
        <f t="shared" si="4"/>
        <v>18.245000000000001</v>
      </c>
      <c r="D14" s="30">
        <v>16</v>
      </c>
      <c r="E14" s="30">
        <v>1</v>
      </c>
      <c r="F14" s="33">
        <v>291.92</v>
      </c>
      <c r="G14" s="31">
        <v>-0.08</v>
      </c>
      <c r="H14" s="32">
        <f t="shared" si="1"/>
        <v>2.7404768429706766E-4</v>
      </c>
      <c r="I14" s="32">
        <f t="shared" si="2"/>
        <v>0.33703958466551004</v>
      </c>
      <c r="J14" s="33">
        <f t="shared" si="5"/>
        <v>98.388595555555696</v>
      </c>
      <c r="K14" s="33">
        <f t="shared" si="3"/>
        <v>6.149287222222231</v>
      </c>
      <c r="L14" s="30">
        <v>99</v>
      </c>
      <c r="M14" s="34">
        <f t="shared" si="6"/>
        <v>0.16161616161616163</v>
      </c>
      <c r="N14" s="30">
        <v>147</v>
      </c>
      <c r="O14" s="35">
        <f t="shared" ref="O14:P14" si="22">D14/7</f>
        <v>2.2857142857142856</v>
      </c>
      <c r="P14" s="35">
        <f t="shared" si="22"/>
        <v>0.14285714285714285</v>
      </c>
      <c r="Q14" s="30">
        <f t="shared" si="8"/>
        <v>60</v>
      </c>
      <c r="R14" s="30"/>
      <c r="S14" s="36">
        <v>1.5085470085470001</v>
      </c>
      <c r="T14" s="29">
        <v>1078</v>
      </c>
      <c r="U14" s="37">
        <v>440</v>
      </c>
      <c r="V14" s="38" t="s">
        <v>357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2.6675925925925929E-2</v>
      </c>
      <c r="AD14" s="40">
        <f t="shared" si="12"/>
        <v>-0.58900444444444444</v>
      </c>
      <c r="AE14" s="40">
        <v>-4.9000000000000004</v>
      </c>
      <c r="AF14" s="40">
        <v>-4.4171499999999897</v>
      </c>
      <c r="AG14" s="40">
        <v>0</v>
      </c>
    </row>
    <row r="15" spans="1:33" ht="15.75" customHeight="1" x14ac:dyDescent="0.2">
      <c r="A15" s="29" t="s">
        <v>62</v>
      </c>
      <c r="B15" s="29" t="s">
        <v>359</v>
      </c>
      <c r="C15" s="16">
        <f t="shared" si="4"/>
        <v>16.84054054054053</v>
      </c>
      <c r="D15" s="30">
        <v>37</v>
      </c>
      <c r="E15" s="30">
        <v>0</v>
      </c>
      <c r="F15" s="33">
        <v>623.09999999999968</v>
      </c>
      <c r="G15" s="31">
        <v>-0.14000000000000001</v>
      </c>
      <c r="H15" s="32">
        <f t="shared" si="1"/>
        <v>2.246830364307496E-4</v>
      </c>
      <c r="I15" s="32">
        <f t="shared" si="2"/>
        <v>0.29433217336257822</v>
      </c>
      <c r="J15" s="33">
        <f t="shared" si="5"/>
        <v>183.39837722222239</v>
      </c>
      <c r="K15" s="33">
        <f t="shared" si="3"/>
        <v>4.9567128978979023</v>
      </c>
      <c r="L15" s="30">
        <v>81</v>
      </c>
      <c r="M15" s="34">
        <f t="shared" si="6"/>
        <v>0.4567901234567901</v>
      </c>
      <c r="N15" s="30">
        <v>112</v>
      </c>
      <c r="O15" s="35">
        <f t="shared" ref="O15:P15" si="23">D15/7</f>
        <v>5.2857142857142856</v>
      </c>
      <c r="P15" s="35">
        <f t="shared" si="23"/>
        <v>0</v>
      </c>
      <c r="Q15" s="30">
        <f t="shared" si="8"/>
        <v>21</v>
      </c>
      <c r="R15" s="30"/>
      <c r="S15" s="36">
        <v>1.83547557840616</v>
      </c>
      <c r="T15" s="29">
        <v>1078</v>
      </c>
      <c r="U15" s="37">
        <v>440</v>
      </c>
      <c r="V15" s="38" t="s">
        <v>357</v>
      </c>
      <c r="W15" s="29">
        <v>1</v>
      </c>
      <c r="X15" s="39">
        <f t="shared" si="9"/>
        <v>2.7027027027027029E-2</v>
      </c>
      <c r="Y15" s="40">
        <f t="shared" si="10"/>
        <v>0.14000000000000001</v>
      </c>
      <c r="Z15" s="29">
        <v>0</v>
      </c>
      <c r="AA15" s="29" t="s">
        <v>35</v>
      </c>
      <c r="AB15" s="41">
        <f t="shared" si="11"/>
        <v>-0.69</v>
      </c>
      <c r="AC15" s="42">
        <v>2.6675925925925929E-2</v>
      </c>
      <c r="AD15" s="40">
        <f t="shared" si="12"/>
        <v>-1.3620727777777777</v>
      </c>
      <c r="AE15" s="40">
        <v>-4.9000000000000004</v>
      </c>
      <c r="AF15" s="40">
        <v>-4.4171499999999897</v>
      </c>
      <c r="AG15" s="40">
        <v>0</v>
      </c>
    </row>
    <row r="16" spans="1:33" ht="15.75" customHeight="1" x14ac:dyDescent="0.2">
      <c r="A16" s="29" t="s">
        <v>63</v>
      </c>
      <c r="B16" s="29" t="s">
        <v>360</v>
      </c>
      <c r="C16" s="16">
        <f t="shared" si="4"/>
        <v>16.432142857142857</v>
      </c>
      <c r="D16" s="30">
        <v>28</v>
      </c>
      <c r="E16" s="30">
        <v>0</v>
      </c>
      <c r="F16" s="33">
        <v>460.09999999999997</v>
      </c>
      <c r="G16" s="31">
        <v>0</v>
      </c>
      <c r="H16" s="32">
        <f t="shared" si="1"/>
        <v>0</v>
      </c>
      <c r="I16" s="32">
        <f t="shared" si="2"/>
        <v>0.28075210220000535</v>
      </c>
      <c r="J16" s="33">
        <f t="shared" si="5"/>
        <v>129.17404222222245</v>
      </c>
      <c r="K16" s="33">
        <f t="shared" si="3"/>
        <v>4.6133586507936588</v>
      </c>
      <c r="L16" s="30">
        <v>92</v>
      </c>
      <c r="M16" s="34">
        <f t="shared" si="6"/>
        <v>0.30434782608695654</v>
      </c>
      <c r="N16" s="30">
        <v>88</v>
      </c>
      <c r="O16" s="35">
        <f t="shared" ref="O16:P16" si="24">D16/7</f>
        <v>4</v>
      </c>
      <c r="P16" s="35">
        <f t="shared" si="24"/>
        <v>0</v>
      </c>
      <c r="Q16" s="30">
        <f t="shared" si="8"/>
        <v>22</v>
      </c>
      <c r="R16" s="30"/>
      <c r="S16" s="36">
        <v>2.13762811127379</v>
      </c>
      <c r="T16" s="29">
        <v>1078</v>
      </c>
      <c r="U16" s="37">
        <v>440</v>
      </c>
      <c r="V16" s="38" t="s">
        <v>361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2.6675925925925929E-2</v>
      </c>
      <c r="AD16" s="40">
        <f t="shared" si="12"/>
        <v>-1.0307577777777777</v>
      </c>
      <c r="AE16" s="40">
        <v>-4.9000000000000004</v>
      </c>
      <c r="AF16" s="40">
        <v>-4.4171499999999897</v>
      </c>
      <c r="AG16" s="40">
        <v>0</v>
      </c>
    </row>
    <row r="17" spans="1:33" ht="15.75" customHeight="1" x14ac:dyDescent="0.2">
      <c r="A17" s="29" t="s">
        <v>66</v>
      </c>
      <c r="B17" s="29" t="s">
        <v>362</v>
      </c>
      <c r="C17" s="16">
        <f t="shared" si="4"/>
        <v>15.874074074074075</v>
      </c>
      <c r="D17" s="30">
        <v>27</v>
      </c>
      <c r="E17" s="30">
        <v>0</v>
      </c>
      <c r="F17" s="33">
        <v>428.6</v>
      </c>
      <c r="G17" s="31">
        <v>0</v>
      </c>
      <c r="H17" s="32">
        <f t="shared" si="1"/>
        <v>0</v>
      </c>
      <c r="I17" s="32">
        <f t="shared" si="2"/>
        <v>0.26073962902473224</v>
      </c>
      <c r="J17" s="33">
        <f t="shared" si="5"/>
        <v>111.75300500000026</v>
      </c>
      <c r="K17" s="33">
        <f t="shared" si="3"/>
        <v>4.1390001851851945</v>
      </c>
      <c r="L17" s="30">
        <v>64</v>
      </c>
      <c r="M17" s="34">
        <f t="shared" si="6"/>
        <v>0.421875</v>
      </c>
      <c r="N17" s="30">
        <v>59</v>
      </c>
      <c r="O17" s="35">
        <f t="shared" ref="O17:P17" si="25">D17/7</f>
        <v>3.8571428571428572</v>
      </c>
      <c r="P17" s="35">
        <f t="shared" si="25"/>
        <v>0</v>
      </c>
      <c r="Q17" s="30">
        <f t="shared" si="8"/>
        <v>15</v>
      </c>
      <c r="R17" s="30"/>
      <c r="S17" s="36">
        <v>1.80645161290322</v>
      </c>
      <c r="T17" s="29">
        <v>1078</v>
      </c>
      <c r="U17" s="37">
        <v>440</v>
      </c>
      <c r="V17" s="38" t="s">
        <v>363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2.6675925925925929E-2</v>
      </c>
      <c r="AD17" s="40">
        <f t="shared" si="12"/>
        <v>-0.99394499999999997</v>
      </c>
      <c r="AE17" s="40">
        <v>-4.9000000000000004</v>
      </c>
      <c r="AF17" s="40">
        <v>-4.4171499999999897</v>
      </c>
      <c r="AG17" s="40">
        <v>0</v>
      </c>
    </row>
    <row r="18" spans="1:33" ht="15.75" customHeight="1" x14ac:dyDescent="0.2">
      <c r="A18" s="29" t="s">
        <v>68</v>
      </c>
      <c r="B18" s="29" t="s">
        <v>364</v>
      </c>
      <c r="C18" s="16">
        <f t="shared" si="4"/>
        <v>16.641111111111115</v>
      </c>
      <c r="D18" s="30">
        <v>18</v>
      </c>
      <c r="E18" s="30">
        <v>2</v>
      </c>
      <c r="F18" s="33">
        <v>299.54000000000008</v>
      </c>
      <c r="G18" s="31">
        <v>0</v>
      </c>
      <c r="H18" s="32">
        <f t="shared" si="1"/>
        <v>0</v>
      </c>
      <c r="I18" s="32">
        <f t="shared" si="2"/>
        <v>0.28790034719903923</v>
      </c>
      <c r="J18" s="33">
        <f t="shared" si="5"/>
        <v>86.237670000000236</v>
      </c>
      <c r="K18" s="33">
        <f t="shared" si="3"/>
        <v>4.7909816666666796</v>
      </c>
      <c r="L18" s="30">
        <v>55</v>
      </c>
      <c r="M18" s="34">
        <f t="shared" si="6"/>
        <v>0.32727272727272727</v>
      </c>
      <c r="N18" s="30">
        <v>195</v>
      </c>
      <c r="O18" s="35">
        <f t="shared" ref="O18:P18" si="26">D18/7</f>
        <v>2.5714285714285716</v>
      </c>
      <c r="P18" s="35">
        <f t="shared" si="26"/>
        <v>0.2857142857142857</v>
      </c>
      <c r="Q18" s="30">
        <f t="shared" si="8"/>
        <v>68</v>
      </c>
      <c r="R18" s="30"/>
      <c r="S18" s="36">
        <v>1.8158567774936001</v>
      </c>
      <c r="T18" s="29">
        <v>558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2.6675925925925929E-2</v>
      </c>
      <c r="AD18" s="40">
        <f t="shared" si="12"/>
        <v>-0.66263000000000005</v>
      </c>
      <c r="AE18" s="40">
        <v>-4.9000000000000004</v>
      </c>
      <c r="AF18" s="40">
        <v>-4.4171499999999897</v>
      </c>
      <c r="AG18" s="40">
        <v>0</v>
      </c>
    </row>
    <row r="19" spans="1:33" ht="15.75" customHeight="1" x14ac:dyDescent="0.2">
      <c r="A19" s="29" t="s">
        <v>71</v>
      </c>
      <c r="B19" s="29" t="s">
        <v>365</v>
      </c>
      <c r="C19" s="16">
        <f t="shared" si="4"/>
        <v>14.585416666666672</v>
      </c>
      <c r="D19" s="30">
        <v>24</v>
      </c>
      <c r="E19" s="30">
        <v>0</v>
      </c>
      <c r="F19" s="33">
        <v>350.05000000000013</v>
      </c>
      <c r="G19" s="31">
        <v>0</v>
      </c>
      <c r="H19" s="32">
        <f t="shared" si="1"/>
        <v>0</v>
      </c>
      <c r="I19" s="32">
        <f t="shared" si="2"/>
        <v>0.20867702709136807</v>
      </c>
      <c r="J19" s="33">
        <f t="shared" si="5"/>
        <v>73.047393333333417</v>
      </c>
      <c r="K19" s="33">
        <f t="shared" si="3"/>
        <v>3.0436413888888922</v>
      </c>
      <c r="L19" s="30">
        <v>81</v>
      </c>
      <c r="M19" s="34">
        <f t="shared" si="6"/>
        <v>0.29629629629629628</v>
      </c>
      <c r="N19" s="30">
        <v>170</v>
      </c>
      <c r="O19" s="35">
        <f t="shared" ref="O19:P19" si="27">D19/7</f>
        <v>3.4285714285714284</v>
      </c>
      <c r="P19" s="35">
        <f t="shared" si="27"/>
        <v>0</v>
      </c>
      <c r="Q19" s="30">
        <f t="shared" si="8"/>
        <v>49</v>
      </c>
      <c r="R19" s="30"/>
      <c r="S19" s="36">
        <v>1.8152610441767001</v>
      </c>
      <c r="T19" s="29">
        <v>558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2.6675925925925929E-2</v>
      </c>
      <c r="AD19" s="40">
        <f t="shared" si="12"/>
        <v>-0.88350666666666666</v>
      </c>
      <c r="AE19" s="40">
        <v>-4.9000000000000004</v>
      </c>
      <c r="AF19" s="40">
        <v>-4.4171499999999995</v>
      </c>
      <c r="AG19" s="40">
        <v>0</v>
      </c>
    </row>
    <row r="20" spans="1:33" ht="15.75" customHeight="1" x14ac:dyDescent="0.2">
      <c r="A20" s="29" t="s">
        <v>73</v>
      </c>
      <c r="B20" s="29" t="s">
        <v>366</v>
      </c>
      <c r="C20" s="16">
        <f t="shared" si="4"/>
        <v>15.908378378378382</v>
      </c>
      <c r="D20" s="30">
        <v>37</v>
      </c>
      <c r="E20" s="30">
        <v>0</v>
      </c>
      <c r="F20" s="33">
        <v>588.61000000000013</v>
      </c>
      <c r="G20" s="31">
        <v>-20.560000000000002</v>
      </c>
      <c r="H20" s="32">
        <f t="shared" si="1"/>
        <v>3.4929749749409621E-2</v>
      </c>
      <c r="I20" s="32">
        <f t="shared" si="2"/>
        <v>0.22708054097317795</v>
      </c>
      <c r="J20" s="33">
        <f t="shared" si="5"/>
        <v>133.6618772222223</v>
      </c>
      <c r="K20" s="33">
        <f t="shared" si="3"/>
        <v>3.6124831681681702</v>
      </c>
      <c r="L20" s="30">
        <v>70</v>
      </c>
      <c r="M20" s="34">
        <f t="shared" si="6"/>
        <v>0.52857142857142858</v>
      </c>
      <c r="N20" s="30">
        <v>125</v>
      </c>
      <c r="O20" s="35">
        <f t="shared" ref="O20:P20" si="28">D20/7</f>
        <v>5.2857142857142856</v>
      </c>
      <c r="P20" s="35">
        <f t="shared" si="28"/>
        <v>0</v>
      </c>
      <c r="Q20" s="30">
        <f t="shared" si="8"/>
        <v>23</v>
      </c>
      <c r="R20" s="30"/>
      <c r="S20" s="36">
        <v>2.2702702702702702</v>
      </c>
      <c r="T20" s="29">
        <v>558</v>
      </c>
      <c r="U20" s="37" t="s">
        <v>33</v>
      </c>
      <c r="V20" s="38" t="s">
        <v>33</v>
      </c>
      <c r="W20" s="29">
        <v>1</v>
      </c>
      <c r="X20" s="39">
        <f t="shared" si="9"/>
        <v>2.7027027027027029E-2</v>
      </c>
      <c r="Y20" s="40">
        <f t="shared" si="10"/>
        <v>10.280000000000001</v>
      </c>
      <c r="Z20" s="29">
        <v>1</v>
      </c>
      <c r="AA20" s="29" t="s">
        <v>35</v>
      </c>
      <c r="AB20" s="41">
        <f t="shared" si="11"/>
        <v>-0.69</v>
      </c>
      <c r="AC20" s="42">
        <v>2.6675925925925929E-2</v>
      </c>
      <c r="AD20" s="40">
        <f t="shared" si="12"/>
        <v>-1.3620727777777777</v>
      </c>
      <c r="AE20" s="40">
        <v>-4.9000000000000004</v>
      </c>
      <c r="AF20" s="40">
        <v>-4.4171499999999995</v>
      </c>
      <c r="AG20" s="40">
        <v>0</v>
      </c>
    </row>
    <row r="21" spans="1:33" ht="15.75" customHeight="1" x14ac:dyDescent="0.2">
      <c r="A21" s="29" t="s">
        <v>75</v>
      </c>
      <c r="B21" s="29" t="s">
        <v>367</v>
      </c>
      <c r="C21" s="16">
        <f t="shared" si="4"/>
        <v>17.952962962962967</v>
      </c>
      <c r="D21" s="30">
        <v>27</v>
      </c>
      <c r="E21" s="30">
        <v>0</v>
      </c>
      <c r="F21" s="33">
        <v>484.73000000000008</v>
      </c>
      <c r="G21" s="31">
        <v>-8.2200000000000006</v>
      </c>
      <c r="H21" s="32">
        <f t="shared" si="1"/>
        <v>1.695789408536711E-2</v>
      </c>
      <c r="I21" s="32">
        <f t="shared" si="2"/>
        <v>0.31201597796711572</v>
      </c>
      <c r="J21" s="33">
        <f t="shared" si="5"/>
        <v>151.24350500000003</v>
      </c>
      <c r="K21" s="33">
        <f t="shared" si="3"/>
        <v>5.6016112962962969</v>
      </c>
      <c r="L21" s="30">
        <v>48</v>
      </c>
      <c r="M21" s="34">
        <f t="shared" si="6"/>
        <v>0.5625</v>
      </c>
      <c r="N21" s="30">
        <v>105</v>
      </c>
      <c r="O21" s="35">
        <f t="shared" ref="O21:P21" si="29">D21/7</f>
        <v>3.8571428571428572</v>
      </c>
      <c r="P21" s="35">
        <f t="shared" si="29"/>
        <v>0</v>
      </c>
      <c r="Q21" s="30">
        <f t="shared" si="8"/>
        <v>27</v>
      </c>
      <c r="R21" s="30"/>
      <c r="S21" s="36">
        <v>1.98833819241982</v>
      </c>
      <c r="T21" s="29">
        <v>558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4.1100000000000003</v>
      </c>
      <c r="Z21" s="29">
        <v>2</v>
      </c>
      <c r="AA21" s="29" t="s">
        <v>35</v>
      </c>
      <c r="AB21" s="41">
        <f t="shared" si="11"/>
        <v>-0.69</v>
      </c>
      <c r="AC21" s="42">
        <v>2.6675925925925929E-2</v>
      </c>
      <c r="AD21" s="40">
        <f t="shared" si="12"/>
        <v>-0.99394499999999997</v>
      </c>
      <c r="AE21" s="40">
        <v>-4.9000000000000004</v>
      </c>
      <c r="AF21" s="40">
        <v>-4.4171499999999995</v>
      </c>
      <c r="AG21" s="40">
        <v>0</v>
      </c>
    </row>
    <row r="22" spans="1:33" ht="15.75" customHeight="1" x14ac:dyDescent="0.2">
      <c r="A22" s="29" t="s">
        <v>77</v>
      </c>
      <c r="B22" s="29" t="s">
        <v>368</v>
      </c>
      <c r="C22" s="16">
        <f t="shared" si="4"/>
        <v>19.594444444444445</v>
      </c>
      <c r="D22" s="30">
        <v>9</v>
      </c>
      <c r="E22" s="30">
        <v>0</v>
      </c>
      <c r="F22" s="31">
        <v>176.35</v>
      </c>
      <c r="G22" s="31">
        <v>0</v>
      </c>
      <c r="H22" s="32">
        <f t="shared" si="1"/>
        <v>0</v>
      </c>
      <c r="I22" s="32">
        <f t="shared" si="2"/>
        <v>0.37262168982137794</v>
      </c>
      <c r="J22" s="33">
        <f t="shared" si="5"/>
        <v>65.711834999999994</v>
      </c>
      <c r="K22" s="33">
        <f t="shared" si="3"/>
        <v>7.3013149999999989</v>
      </c>
      <c r="L22" s="30">
        <v>56</v>
      </c>
      <c r="M22" s="34">
        <f t="shared" si="6"/>
        <v>0.16071428571428573</v>
      </c>
      <c r="N22" s="30">
        <v>97</v>
      </c>
      <c r="O22" s="35">
        <f t="shared" ref="O22:P22" si="30">D22/7</f>
        <v>1.2857142857142858</v>
      </c>
      <c r="P22" s="35">
        <f t="shared" si="30"/>
        <v>0</v>
      </c>
      <c r="Q22" s="30">
        <f t="shared" si="8"/>
        <v>75</v>
      </c>
      <c r="R22" s="30"/>
      <c r="S22" s="36">
        <v>1.89743589743589</v>
      </c>
      <c r="T22" s="29">
        <v>600</v>
      </c>
      <c r="U22" s="37">
        <v>80</v>
      </c>
      <c r="V22" s="38" t="s">
        <v>369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2.6675925925925929E-2</v>
      </c>
      <c r="AD22" s="40">
        <f t="shared" si="12"/>
        <v>-0.33131500000000003</v>
      </c>
      <c r="AE22" s="40">
        <v>-4.9000000000000004</v>
      </c>
      <c r="AF22" s="40">
        <v>-4.4171499999999995</v>
      </c>
      <c r="AG22" s="40">
        <v>0</v>
      </c>
    </row>
    <row r="23" spans="1:33" ht="15.75" customHeight="1" x14ac:dyDescent="0.2">
      <c r="A23" s="29" t="s">
        <v>78</v>
      </c>
      <c r="B23" s="29" t="s">
        <v>370</v>
      </c>
      <c r="C23" s="16">
        <f t="shared" si="4"/>
        <v>19.989999999999998</v>
      </c>
      <c r="D23" s="30">
        <v>3</v>
      </c>
      <c r="E23" s="30">
        <v>1</v>
      </c>
      <c r="F23" s="33">
        <v>59.97</v>
      </c>
      <c r="G23" s="31">
        <v>0</v>
      </c>
      <c r="H23" s="32">
        <f t="shared" si="1"/>
        <v>0</v>
      </c>
      <c r="I23" s="32">
        <f t="shared" si="2"/>
        <v>0.38206789505864036</v>
      </c>
      <c r="J23" s="33">
        <f t="shared" si="5"/>
        <v>22.912611666666663</v>
      </c>
      <c r="K23" s="33">
        <f t="shared" si="3"/>
        <v>7.6375372222222211</v>
      </c>
      <c r="L23" s="30">
        <v>54</v>
      </c>
      <c r="M23" s="34">
        <f t="shared" si="6"/>
        <v>5.5555555555555552E-2</v>
      </c>
      <c r="N23" s="30">
        <v>90</v>
      </c>
      <c r="O23" s="35">
        <f t="shared" ref="O23:P23" si="31">D23/7</f>
        <v>0.42857142857142855</v>
      </c>
      <c r="P23" s="35">
        <f t="shared" si="31"/>
        <v>0.14285714285714285</v>
      </c>
      <c r="Q23" s="30">
        <f t="shared" si="8"/>
        <v>157</v>
      </c>
      <c r="R23" s="30"/>
      <c r="S23" s="36">
        <v>1.76</v>
      </c>
      <c r="T23" s="29">
        <v>720</v>
      </c>
      <c r="U23" s="37" t="s">
        <v>33</v>
      </c>
      <c r="V23" s="38" t="s">
        <v>371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2.6675925925925929E-2</v>
      </c>
      <c r="AD23" s="40">
        <f t="shared" si="12"/>
        <v>-0.11043833333333333</v>
      </c>
      <c r="AE23" s="40">
        <v>-4.9000000000000004</v>
      </c>
      <c r="AF23" s="40">
        <v>-4.4171499999999995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17.291428571428572</v>
      </c>
      <c r="D24" s="30">
        <v>7</v>
      </c>
      <c r="E24" s="30">
        <v>3</v>
      </c>
      <c r="F24" s="33">
        <v>121.04</v>
      </c>
      <c r="G24" s="33">
        <v>0</v>
      </c>
      <c r="H24" s="32">
        <f t="shared" si="1"/>
        <v>0</v>
      </c>
      <c r="I24" s="32">
        <f t="shared" si="2"/>
        <v>0.30904048707497983</v>
      </c>
      <c r="J24" s="33">
        <f t="shared" si="5"/>
        <v>37.406260555555562</v>
      </c>
      <c r="K24" s="33">
        <f t="shared" si="3"/>
        <v>5.343751507936509</v>
      </c>
      <c r="L24" s="30">
        <v>28</v>
      </c>
      <c r="M24" s="34">
        <f t="shared" si="6"/>
        <v>0.25</v>
      </c>
      <c r="N24" s="30">
        <v>84</v>
      </c>
      <c r="O24" s="35">
        <f t="shared" ref="O24:P24" si="32">D24/7</f>
        <v>1</v>
      </c>
      <c r="P24" s="35">
        <f t="shared" si="32"/>
        <v>0.42857142857142855</v>
      </c>
      <c r="Q24" s="30">
        <f t="shared" si="8"/>
        <v>58</v>
      </c>
      <c r="R24" s="30"/>
      <c r="S24" s="36">
        <v>1.8789808917197399</v>
      </c>
      <c r="T24" s="29">
        <v>720</v>
      </c>
      <c r="U24" s="37" t="s">
        <v>33</v>
      </c>
      <c r="V24" s="38" t="s">
        <v>371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2.6675925925925929E-2</v>
      </c>
      <c r="AD24" s="40">
        <f t="shared" si="12"/>
        <v>-0.25768944444444442</v>
      </c>
      <c r="AE24" s="40">
        <v>-4.9000000000000004</v>
      </c>
      <c r="AF24" s="40">
        <v>-4.4171499999999995</v>
      </c>
      <c r="AG24" s="40">
        <v>0</v>
      </c>
    </row>
    <row r="25" spans="1:33" ht="15.75" customHeight="1" x14ac:dyDescent="0.2">
      <c r="A25" s="15" t="s">
        <v>82</v>
      </c>
      <c r="B25" s="15" t="s">
        <v>149</v>
      </c>
      <c r="C25" s="16">
        <f t="shared" si="4"/>
        <v>16.092222222222222</v>
      </c>
      <c r="D25" s="17">
        <v>18</v>
      </c>
      <c r="E25" s="17">
        <v>0</v>
      </c>
      <c r="F25" s="18">
        <v>289.66000000000003</v>
      </c>
      <c r="G25" s="18">
        <v>-0.02</v>
      </c>
      <c r="H25" s="32">
        <f t="shared" si="1"/>
        <v>6.9046468273147827E-5</v>
      </c>
      <c r="I25" s="32">
        <f t="shared" si="2"/>
        <v>0.26848156459297107</v>
      </c>
      <c r="J25" s="33">
        <f t="shared" si="5"/>
        <v>77.768370000000004</v>
      </c>
      <c r="K25" s="33">
        <f t="shared" si="3"/>
        <v>4.3204650000000004</v>
      </c>
      <c r="L25" s="17">
        <v>67</v>
      </c>
      <c r="M25" s="34">
        <f t="shared" si="6"/>
        <v>0.26865671641791045</v>
      </c>
      <c r="N25" s="17">
        <v>62</v>
      </c>
      <c r="O25" s="35">
        <f t="shared" ref="O25:P25" si="33">D25/7</f>
        <v>2.5714285714285716</v>
      </c>
      <c r="P25" s="35">
        <f t="shared" si="33"/>
        <v>0</v>
      </c>
      <c r="Q25" s="30">
        <f t="shared" si="8"/>
        <v>24</v>
      </c>
      <c r="R25" s="30"/>
      <c r="S25" s="22">
        <v>2.2393509127789049</v>
      </c>
      <c r="T25" s="29">
        <v>720</v>
      </c>
      <c r="U25" s="37" t="s">
        <v>33</v>
      </c>
      <c r="V25" s="38" t="s">
        <v>372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2.6675925925925929E-2</v>
      </c>
      <c r="AD25" s="40">
        <f t="shared" si="12"/>
        <v>-0.66263000000000005</v>
      </c>
      <c r="AE25" s="26">
        <v>-4.9000000000000004</v>
      </c>
      <c r="AF25" s="26">
        <v>-4.42</v>
      </c>
      <c r="AG25" s="26">
        <v>0</v>
      </c>
    </row>
    <row r="26" spans="1:33" ht="15.75" customHeight="1" x14ac:dyDescent="0.2">
      <c r="A26" s="15" t="s">
        <v>84</v>
      </c>
      <c r="B26" s="29" t="s">
        <v>32</v>
      </c>
      <c r="C26" s="16">
        <f t="shared" si="4"/>
        <v>16.013750000000002</v>
      </c>
      <c r="D26" s="17">
        <v>8</v>
      </c>
      <c r="E26" s="17">
        <v>0</v>
      </c>
      <c r="F26" s="18">
        <v>128.11000000000001</v>
      </c>
      <c r="G26" s="18">
        <v>0</v>
      </c>
      <c r="H26" s="32">
        <f t="shared" si="1"/>
        <v>0</v>
      </c>
      <c r="I26" s="32">
        <f t="shared" si="2"/>
        <v>0.30646942297851731</v>
      </c>
      <c r="J26" s="33">
        <f t="shared" si="5"/>
        <v>39.261797777777858</v>
      </c>
      <c r="K26" s="33">
        <f t="shared" si="3"/>
        <v>4.9077247222222322</v>
      </c>
      <c r="L26" s="17">
        <v>33</v>
      </c>
      <c r="M26" s="34">
        <f t="shared" si="6"/>
        <v>0.24242424242424243</v>
      </c>
      <c r="N26" s="17">
        <v>57</v>
      </c>
      <c r="O26" s="35">
        <f t="shared" ref="O26:P26" si="34">D26/7</f>
        <v>1.1428571428571428</v>
      </c>
      <c r="P26" s="35">
        <f t="shared" si="34"/>
        <v>0</v>
      </c>
      <c r="Q26" s="30">
        <f t="shared" si="8"/>
        <v>49</v>
      </c>
      <c r="R26" s="30"/>
      <c r="S26" s="22">
        <v>2.5428571428571431</v>
      </c>
      <c r="T26" s="29">
        <v>200</v>
      </c>
      <c r="U26" s="37">
        <v>80</v>
      </c>
      <c r="V26" s="38" t="s">
        <v>373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2.6675925925925929E-2</v>
      </c>
      <c r="AD26" s="40">
        <f t="shared" si="12"/>
        <v>-0.29450222222222222</v>
      </c>
      <c r="AE26" s="26">
        <v>-4.25</v>
      </c>
      <c r="AF26" s="26">
        <v>-4.4171499999999897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57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1.8778625954198469</v>
      </c>
      <c r="T27" s="29">
        <v>80</v>
      </c>
      <c r="U27" s="37">
        <v>80</v>
      </c>
      <c r="V27" s="38" t="s">
        <v>374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2.6675925925925929E-2</v>
      </c>
      <c r="AD27" s="40">
        <f t="shared" si="12"/>
        <v>0</v>
      </c>
      <c r="AE27" s="26">
        <v>-4.25</v>
      </c>
      <c r="AF27" s="26">
        <v>-4.4171499999999897</v>
      </c>
      <c r="AG27" s="26">
        <v>0</v>
      </c>
    </row>
    <row r="28" spans="1:33" ht="15.75" customHeight="1" x14ac:dyDescent="0.2">
      <c r="A28" s="15" t="s">
        <v>87</v>
      </c>
      <c r="B28" s="15" t="s">
        <v>375</v>
      </c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57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1.8468085106382981</v>
      </c>
      <c r="T28" s="29" t="s">
        <v>33</v>
      </c>
      <c r="U28" s="23">
        <v>80</v>
      </c>
      <c r="V28" s="1" t="s">
        <v>376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2.6675925925925929E-2</v>
      </c>
      <c r="AD28" s="40">
        <f t="shared" si="12"/>
        <v>0</v>
      </c>
      <c r="AE28" s="26">
        <v>-4.25</v>
      </c>
      <c r="AF28" s="26">
        <v>-5.1984652112499896</v>
      </c>
      <c r="AG28" s="26">
        <v>0</v>
      </c>
    </row>
    <row r="29" spans="1:33" ht="15.75" customHeight="1" x14ac:dyDescent="0.2">
      <c r="A29" s="15" t="s">
        <v>90</v>
      </c>
      <c r="B29" s="15" t="s">
        <v>377</v>
      </c>
      <c r="C29" s="16">
        <f t="shared" si="4"/>
        <v>19.301111111111112</v>
      </c>
      <c r="D29" s="17">
        <v>9</v>
      </c>
      <c r="E29" s="17">
        <v>0</v>
      </c>
      <c r="F29" s="18">
        <v>173.71</v>
      </c>
      <c r="G29" s="18">
        <v>0</v>
      </c>
      <c r="H29" s="32">
        <f t="shared" si="1"/>
        <v>0</v>
      </c>
      <c r="I29" s="32">
        <f t="shared" si="2"/>
        <v>0.35856311150048986</v>
      </c>
      <c r="J29" s="33">
        <f t="shared" si="5"/>
        <v>62.285998098750099</v>
      </c>
      <c r="K29" s="33">
        <f t="shared" si="3"/>
        <v>6.9206664554166775</v>
      </c>
      <c r="L29" s="17">
        <v>42</v>
      </c>
      <c r="M29" s="34">
        <f t="shared" si="6"/>
        <v>0.21428571428571427</v>
      </c>
      <c r="N29" s="17">
        <v>50</v>
      </c>
      <c r="O29" s="35">
        <f t="shared" ref="O29:P29" si="37">D29/7</f>
        <v>1.2857142857142858</v>
      </c>
      <c r="P29" s="35">
        <f t="shared" si="37"/>
        <v>0</v>
      </c>
      <c r="Q29" s="30">
        <f t="shared" si="8"/>
        <v>38</v>
      </c>
      <c r="R29" s="30"/>
      <c r="S29" s="22">
        <v>2.118309859154929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2.6675925925925929E-2</v>
      </c>
      <c r="AD29" s="40">
        <f t="shared" si="12"/>
        <v>-0.33131500000000003</v>
      </c>
      <c r="AE29" s="26">
        <v>-4.25</v>
      </c>
      <c r="AF29" s="26">
        <v>-5.1984652112499896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20.74</v>
      </c>
      <c r="D30" s="17">
        <v>4</v>
      </c>
      <c r="E30" s="17">
        <v>0</v>
      </c>
      <c r="F30" s="18">
        <v>82.96</v>
      </c>
      <c r="G30" s="18">
        <v>0</v>
      </c>
      <c r="H30" s="32">
        <f t="shared" si="1"/>
        <v>0</v>
      </c>
      <c r="I30" s="32">
        <f t="shared" si="2"/>
        <v>0.42291913377096052</v>
      </c>
      <c r="J30" s="33">
        <f t="shared" si="5"/>
        <v>35.085371337638882</v>
      </c>
      <c r="K30" s="33">
        <f t="shared" si="3"/>
        <v>8.7713428344097206</v>
      </c>
      <c r="L30" s="17">
        <v>36</v>
      </c>
      <c r="M30" s="34">
        <f t="shared" si="6"/>
        <v>0.1111111111111111</v>
      </c>
      <c r="N30" s="17">
        <v>45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78</v>
      </c>
      <c r="R30" s="30"/>
      <c r="S30" s="22">
        <v>2.1963190184049082</v>
      </c>
      <c r="T30" s="29">
        <v>80</v>
      </c>
      <c r="U30" s="37">
        <v>80</v>
      </c>
      <c r="V30" s="38" t="s">
        <v>378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2.6675925925925929E-2</v>
      </c>
      <c r="AD30" s="40">
        <f t="shared" si="12"/>
        <v>-0.14725111111111111</v>
      </c>
      <c r="AE30" s="26">
        <v>-4.25</v>
      </c>
      <c r="AF30" s="26">
        <v>-4.5708443878124996</v>
      </c>
      <c r="AG30" s="26">
        <v>0</v>
      </c>
    </row>
    <row r="31" spans="1:33" ht="15.75" customHeight="1" x14ac:dyDescent="0.2">
      <c r="A31" s="15" t="s">
        <v>92</v>
      </c>
      <c r="B31" s="15" t="s">
        <v>149</v>
      </c>
      <c r="C31" s="16">
        <f t="shared" si="4"/>
        <v>19.989999999999998</v>
      </c>
      <c r="D31" s="17">
        <v>3</v>
      </c>
      <c r="E31" s="17">
        <v>0</v>
      </c>
      <c r="F31" s="18">
        <v>59.97</v>
      </c>
      <c r="G31" s="44">
        <v>-7.0000000000000007E-2</v>
      </c>
      <c r="H31" s="32">
        <f t="shared" si="1"/>
        <v>1.1672502918125731E-3</v>
      </c>
      <c r="I31" s="32">
        <f t="shared" si="2"/>
        <v>0.40572833922343116</v>
      </c>
      <c r="J31" s="33">
        <f t="shared" si="5"/>
        <v>24.331528503229165</v>
      </c>
      <c r="K31" s="33">
        <f t="shared" si="3"/>
        <v>8.1105095010763879</v>
      </c>
      <c r="L31" s="17">
        <v>33</v>
      </c>
      <c r="M31" s="34">
        <f t="shared" si="6"/>
        <v>9.0909090909090912E-2</v>
      </c>
      <c r="N31" s="17">
        <v>43</v>
      </c>
      <c r="O31" s="35">
        <f t="shared" ref="O31:P32" si="39">D31/7</f>
        <v>0.42857142857142855</v>
      </c>
      <c r="P31" s="35">
        <f t="shared" si="39"/>
        <v>0</v>
      </c>
      <c r="Q31" s="30">
        <f t="shared" si="8"/>
        <v>100</v>
      </c>
      <c r="R31" s="30"/>
      <c r="S31" s="22">
        <v>1.7752808988763999</v>
      </c>
      <c r="T31" s="15">
        <v>440</v>
      </c>
      <c r="U31" s="23">
        <v>80</v>
      </c>
      <c r="V31" s="1" t="s">
        <v>834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2.6675925925925929E-2</v>
      </c>
      <c r="AD31" s="40">
        <f t="shared" si="12"/>
        <v>-0.11043833333333333</v>
      </c>
      <c r="AE31" s="45">
        <v>-4.25</v>
      </c>
      <c r="AF31" s="45">
        <v>-4.5708443878125005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19.682500000000001</v>
      </c>
      <c r="D32" s="57">
        <v>4</v>
      </c>
      <c r="E32" s="57">
        <v>0</v>
      </c>
      <c r="F32" s="58">
        <v>78.73</v>
      </c>
      <c r="G32" s="58">
        <v>0</v>
      </c>
      <c r="H32" s="32">
        <f t="shared" si="1"/>
        <v>0</v>
      </c>
      <c r="I32" s="32">
        <f t="shared" si="2"/>
        <v>0.3999729625001765</v>
      </c>
      <c r="J32" s="33">
        <f t="shared" si="5"/>
        <v>31.489871337638895</v>
      </c>
      <c r="K32" s="33">
        <f t="shared" si="3"/>
        <v>7.8724678344097239</v>
      </c>
      <c r="L32" s="57">
        <v>28</v>
      </c>
      <c r="M32" s="34">
        <f t="shared" si="6"/>
        <v>0.14285714285714285</v>
      </c>
      <c r="N32" s="57">
        <v>39</v>
      </c>
      <c r="O32" s="35">
        <f t="shared" si="39"/>
        <v>0.5714285714285714</v>
      </c>
      <c r="P32" s="35">
        <f t="shared" si="39"/>
        <v>0</v>
      </c>
      <c r="Q32" s="30">
        <f t="shared" si="8"/>
        <v>68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1.360406091370558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2.6675925925925929E-2</v>
      </c>
      <c r="AD32" s="40">
        <f t="shared" si="12"/>
        <v>-0.14725111111111111</v>
      </c>
      <c r="AE32" s="63">
        <v>-4.25</v>
      </c>
      <c r="AF32" s="63">
        <v>-4.5708443878124996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8.66406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1.6640625" customWidth="1"/>
    <col min="21" max="21" width="22.5" customWidth="1"/>
    <col min="22" max="22" width="30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Round Knob w/ bevel 25 pack 1-1/4 diameter")</f>
        <v>Satin Round Knob w/ bevel 25 pack 1-1/4 diameter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Info!B1:BJ5000""),2,FALSE),"""")"),"B01JMZX0KK")</f>
        <v>B01JMZX0KK</v>
      </c>
      <c r="B2" s="3" t="s">
        <v>379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88.25" customHeight="1" x14ac:dyDescent="0.2">
      <c r="A3" s="68" t="s">
        <v>30</v>
      </c>
      <c r="B3" s="69"/>
      <c r="C3" s="4">
        <f>((AE32+AF32)/0.85)*-1</f>
        <v>20.044097984650705</v>
      </c>
      <c r="D3" s="5">
        <f>SUM(D4:D99702)</f>
        <v>2774</v>
      </c>
      <c r="E3" s="5"/>
      <c r="F3" s="6">
        <f t="shared" ref="F3:G3" si="0">SUM(F4:F99702)</f>
        <v>72952.019999999917</v>
      </c>
      <c r="G3" s="6">
        <f t="shared" si="0"/>
        <v>-3419.8900000000003</v>
      </c>
      <c r="H3" s="7">
        <f t="shared" ref="H3:H32" si="1">G3/F3*-1</f>
        <v>4.6878619673588258E-2</v>
      </c>
      <c r="I3" s="8">
        <f t="shared" ref="I3:I32" si="2">J3/F3</f>
        <v>0.17674679904568255</v>
      </c>
      <c r="J3" s="6">
        <f>SUM(J4:J99702)</f>
        <v>12894.0360189166</v>
      </c>
      <c r="K3" s="6">
        <f t="shared" ref="K3:K32" si="3">J3/D3</f>
        <v>4.6481744841083632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Sheet!A:B""),2,FALSE),"""")"),"10 - March
10 - April
23 - May
23 - June
23 - July
23 - Aug
20 - Sept
20 - Oct
20 - Nov
20 - Dec
10 - Jan
10 - Feb")</f>
        <v>10 - March
10 - April
23 - May
23 - June
23 - July
23 - Aug
20 - Sept
20 - Oct
20 - Nov
20 - Dec
10 - Jan
10 -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QTY-200")</f>
        <v>Del QTY-200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QTY-228")</f>
        <v>US QTY-228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330</v>
      </c>
      <c r="X3" s="7">
        <f>W3/D3</f>
        <v>0.11896178803172314</v>
      </c>
      <c r="Y3" s="6"/>
      <c r="Z3" s="5"/>
      <c r="AA3" s="5"/>
      <c r="AB3" s="5"/>
      <c r="AC3" s="5"/>
      <c r="AD3" s="6">
        <f>SUM(AD4:AD99702)</f>
        <v>-310.39586019529759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Info!B2:BZ3000""),37,FALSE)),"""")*-1"),-11.3574832869531)</f>
        <v>-11.3574832869531</v>
      </c>
      <c r="AG3" s="6">
        <f>SUM(AG4:AG99702)</f>
        <v>-27.08</v>
      </c>
    </row>
    <row r="4" spans="1:33" ht="15.75" customHeight="1" x14ac:dyDescent="0.2">
      <c r="A4" s="15" t="s">
        <v>31</v>
      </c>
      <c r="B4" s="15" t="s">
        <v>380</v>
      </c>
      <c r="C4" s="16">
        <f t="shared" ref="C4:C32" si="4">IFERROR(F4/D4," - ")</f>
        <v>24.032519685039336</v>
      </c>
      <c r="D4" s="17">
        <v>127</v>
      </c>
      <c r="E4" s="17">
        <v>0</v>
      </c>
      <c r="F4" s="18">
        <v>3052.1299999999956</v>
      </c>
      <c r="G4" s="18">
        <v>-108.80000000000001</v>
      </c>
      <c r="H4" s="19">
        <f t="shared" si="1"/>
        <v>3.5647236520069646E-2</v>
      </c>
      <c r="I4" s="19">
        <f t="shared" si="2"/>
        <v>0.14121448808564174</v>
      </c>
      <c r="J4" s="18">
        <f t="shared" ref="J4:J32" si="5">F4*0.85+G4+AF4*D4+D4*AE4+AG4+AD4</f>
        <v>431.00497552082913</v>
      </c>
      <c r="K4" s="18">
        <f t="shared" si="3"/>
        <v>3.3937399647309379</v>
      </c>
      <c r="L4" s="17">
        <v>351</v>
      </c>
      <c r="M4" s="20">
        <f t="shared" ref="M4:M32" si="6">IFERROR(D4/L4,"-")</f>
        <v>0.36182336182336183</v>
      </c>
      <c r="N4" s="17">
        <v>693</v>
      </c>
      <c r="O4" s="21">
        <f t="shared" ref="O4:P4" si="7">D4/7</f>
        <v>18.142857142857142</v>
      </c>
      <c r="P4" s="21">
        <f t="shared" si="7"/>
        <v>0</v>
      </c>
      <c r="Q4" s="17">
        <f t="shared" ref="Q4:Q32" si="8">ROUNDDOWN(N4/(O4+P4),0)</f>
        <v>38</v>
      </c>
      <c r="R4" s="17"/>
      <c r="S4" s="22">
        <v>1.2098765432098699</v>
      </c>
      <c r="T4" s="15" t="s">
        <v>33</v>
      </c>
      <c r="U4" s="23" t="s">
        <v>33</v>
      </c>
      <c r="V4" s="24" t="s">
        <v>33</v>
      </c>
      <c r="W4" s="15">
        <v>5</v>
      </c>
      <c r="X4" s="25">
        <f t="shared" ref="X4:X32" si="9">IFERROR(W4/D4,0)</f>
        <v>3.937007874015748E-2</v>
      </c>
      <c r="Y4" s="26">
        <f t="shared" ref="Y4:Y32" si="10">IFERROR(G4/(W4+Z4)*-1,0)</f>
        <v>15.542857142857144</v>
      </c>
      <c r="Z4" s="15">
        <v>2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8.1814236111111105E-2</v>
      </c>
      <c r="AD4" s="26">
        <f t="shared" ref="AD4:AD32" si="12">IFERROR(AB4*AC4*D4*2,0)</f>
        <v>-14.338763020833332</v>
      </c>
      <c r="AE4" s="26">
        <v>-5.42</v>
      </c>
      <c r="AF4" s="26">
        <v>-10.644305208333334</v>
      </c>
      <c r="AG4" s="26">
        <v>0</v>
      </c>
    </row>
    <row r="5" spans="1:33" ht="15.75" customHeight="1" x14ac:dyDescent="0.2">
      <c r="A5" s="29" t="s">
        <v>36</v>
      </c>
      <c r="B5" s="29" t="s">
        <v>381</v>
      </c>
      <c r="C5" s="16">
        <f t="shared" si="4"/>
        <v>24.855238095238072</v>
      </c>
      <c r="D5" s="30">
        <v>147</v>
      </c>
      <c r="E5" s="30">
        <v>0</v>
      </c>
      <c r="F5" s="31">
        <v>3653.7199999999966</v>
      </c>
      <c r="G5" s="31">
        <v>-163.25000000000006</v>
      </c>
      <c r="H5" s="32">
        <f t="shared" si="1"/>
        <v>4.4680490021129206E-2</v>
      </c>
      <c r="I5" s="32">
        <f t="shared" si="2"/>
        <v>0.15445711955976218</v>
      </c>
      <c r="J5" s="33">
        <f t="shared" si="5"/>
        <v>564.34306687789376</v>
      </c>
      <c r="K5" s="33">
        <f t="shared" si="3"/>
        <v>3.8390684821625425</v>
      </c>
      <c r="L5" s="30">
        <v>578</v>
      </c>
      <c r="M5" s="34">
        <f t="shared" si="6"/>
        <v>0.25432525951557095</v>
      </c>
      <c r="N5" s="30">
        <v>528</v>
      </c>
      <c r="O5" s="35">
        <f t="shared" ref="O5:P5" si="13">D5/7</f>
        <v>21</v>
      </c>
      <c r="P5" s="35">
        <f t="shared" si="13"/>
        <v>0</v>
      </c>
      <c r="Q5" s="30">
        <f t="shared" si="8"/>
        <v>25</v>
      </c>
      <c r="R5" s="30"/>
      <c r="S5" s="36">
        <v>1.04674610449129</v>
      </c>
      <c r="T5" s="29" t="s">
        <v>33</v>
      </c>
      <c r="U5" s="37" t="s">
        <v>33</v>
      </c>
      <c r="V5" s="38" t="s">
        <v>33</v>
      </c>
      <c r="W5" s="29">
        <v>8</v>
      </c>
      <c r="X5" s="39">
        <f t="shared" si="9"/>
        <v>5.4421768707482991E-2</v>
      </c>
      <c r="Y5" s="40">
        <f t="shared" si="10"/>
        <v>14.840909090909095</v>
      </c>
      <c r="Z5" s="29">
        <v>3</v>
      </c>
      <c r="AA5" s="29" t="s">
        <v>35</v>
      </c>
      <c r="AB5" s="41">
        <f t="shared" si="11"/>
        <v>-0.69</v>
      </c>
      <c r="AC5" s="42">
        <v>8.19090382387022E-2</v>
      </c>
      <c r="AD5" s="40">
        <f t="shared" si="12"/>
        <v>-16.616067497103128</v>
      </c>
      <c r="AE5" s="40">
        <v>-5.42</v>
      </c>
      <c r="AF5" s="40">
        <v>-10.644305208333334</v>
      </c>
      <c r="AG5" s="40">
        <v>0</v>
      </c>
    </row>
    <row r="6" spans="1:33" ht="15.75" customHeight="1" x14ac:dyDescent="0.2">
      <c r="A6" s="29" t="s">
        <v>38</v>
      </c>
      <c r="B6" s="29" t="s">
        <v>382</v>
      </c>
      <c r="C6" s="16">
        <f t="shared" si="4"/>
        <v>24.421249999999965</v>
      </c>
      <c r="D6" s="30">
        <v>144</v>
      </c>
      <c r="E6" s="30">
        <v>1</v>
      </c>
      <c r="F6" s="31">
        <v>3516.6599999999949</v>
      </c>
      <c r="G6" s="31">
        <v>-136.49000000000004</v>
      </c>
      <c r="H6" s="32">
        <f t="shared" si="1"/>
        <v>3.8812395852883201E-2</v>
      </c>
      <c r="I6" s="32">
        <f t="shared" si="2"/>
        <v>0.14876414694624898</v>
      </c>
      <c r="J6" s="33">
        <f t="shared" si="5"/>
        <v>523.15292499999521</v>
      </c>
      <c r="K6" s="33">
        <f t="shared" si="3"/>
        <v>3.6330064236110777</v>
      </c>
      <c r="L6" s="30">
        <v>561</v>
      </c>
      <c r="M6" s="34">
        <f t="shared" si="6"/>
        <v>0.25668449197860965</v>
      </c>
      <c r="N6" s="30">
        <v>377</v>
      </c>
      <c r="O6" s="35">
        <f t="shared" ref="O6:P6" si="14">D6/7</f>
        <v>20.571428571428573</v>
      </c>
      <c r="P6" s="35">
        <f t="shared" si="14"/>
        <v>0.14285714285714285</v>
      </c>
      <c r="Q6" s="30">
        <f t="shared" si="8"/>
        <v>18</v>
      </c>
      <c r="R6" s="30"/>
      <c r="S6" s="36">
        <v>1.15251099282573</v>
      </c>
      <c r="T6" s="29">
        <v>3528</v>
      </c>
      <c r="U6" s="37" t="s">
        <v>33</v>
      </c>
      <c r="V6" s="38" t="s">
        <v>130</v>
      </c>
      <c r="W6" s="29">
        <v>9</v>
      </c>
      <c r="X6" s="39">
        <f t="shared" si="9"/>
        <v>6.25E-2</v>
      </c>
      <c r="Y6" s="40">
        <f t="shared" si="10"/>
        <v>5.9343478260869578</v>
      </c>
      <c r="Z6" s="29">
        <v>14</v>
      </c>
      <c r="AA6" s="29" t="s">
        <v>35</v>
      </c>
      <c r="AB6" s="41">
        <f t="shared" si="11"/>
        <v>-0.69</v>
      </c>
      <c r="AC6" s="42">
        <v>8.1814236111111105E-2</v>
      </c>
      <c r="AD6" s="40">
        <f t="shared" si="12"/>
        <v>-16.258124999999996</v>
      </c>
      <c r="AE6" s="40">
        <v>-5.42</v>
      </c>
      <c r="AF6" s="40">
        <v>-10.644305208333334</v>
      </c>
      <c r="AG6" s="40">
        <v>0</v>
      </c>
    </row>
    <row r="7" spans="1:33" ht="15.75" customHeight="1" x14ac:dyDescent="0.2">
      <c r="A7" s="29" t="s">
        <v>40</v>
      </c>
      <c r="B7" s="29" t="s">
        <v>383</v>
      </c>
      <c r="C7" s="16">
        <f t="shared" si="4"/>
        <v>24.468645161290347</v>
      </c>
      <c r="D7" s="30">
        <v>155</v>
      </c>
      <c r="E7" s="30">
        <v>0</v>
      </c>
      <c r="F7" s="31">
        <v>3792.640000000004</v>
      </c>
      <c r="G7" s="31">
        <v>-157.01000000000005</v>
      </c>
      <c r="H7" s="32">
        <f t="shared" si="1"/>
        <v>4.1398603611204829E-2</v>
      </c>
      <c r="I7" s="32">
        <f t="shared" si="2"/>
        <v>0.14746103706235475</v>
      </c>
      <c r="J7" s="33">
        <f t="shared" si="5"/>
        <v>559.26662760416968</v>
      </c>
      <c r="K7" s="33">
        <f t="shared" si="3"/>
        <v>3.6081717909946431</v>
      </c>
      <c r="L7" s="30">
        <v>610</v>
      </c>
      <c r="M7" s="34">
        <f t="shared" si="6"/>
        <v>0.25409836065573771</v>
      </c>
      <c r="N7" s="30">
        <v>210</v>
      </c>
      <c r="O7" s="35">
        <f t="shared" ref="O7:P7" si="15">D7/7</f>
        <v>22.142857142857142</v>
      </c>
      <c r="P7" s="35">
        <f t="shared" si="15"/>
        <v>0</v>
      </c>
      <c r="Q7" s="30">
        <f t="shared" si="8"/>
        <v>9</v>
      </c>
      <c r="R7" s="30"/>
      <c r="S7" s="36">
        <v>1.36689549961861</v>
      </c>
      <c r="T7" s="29">
        <v>3528</v>
      </c>
      <c r="U7" s="37" t="s">
        <v>33</v>
      </c>
      <c r="V7" s="38" t="s">
        <v>130</v>
      </c>
      <c r="W7" s="29">
        <v>28</v>
      </c>
      <c r="X7" s="39">
        <f t="shared" si="9"/>
        <v>0.18064516129032257</v>
      </c>
      <c r="Y7" s="40">
        <f t="shared" si="10"/>
        <v>4.1318421052631589</v>
      </c>
      <c r="Z7" s="29">
        <v>10</v>
      </c>
      <c r="AA7" s="29" t="s">
        <v>35</v>
      </c>
      <c r="AB7" s="41">
        <f t="shared" si="11"/>
        <v>-0.69</v>
      </c>
      <c r="AC7" s="42">
        <v>8.1814236111111105E-2</v>
      </c>
      <c r="AD7" s="40">
        <f t="shared" si="12"/>
        <v>-17.500065104166666</v>
      </c>
      <c r="AE7" s="40">
        <v>-5.42</v>
      </c>
      <c r="AF7" s="40">
        <v>-10.644305208333334</v>
      </c>
      <c r="AG7" s="40">
        <v>0</v>
      </c>
    </row>
    <row r="8" spans="1:33" ht="15.75" customHeight="1" x14ac:dyDescent="0.2">
      <c r="A8" s="29" t="s">
        <v>43</v>
      </c>
      <c r="B8" s="29" t="s">
        <v>384</v>
      </c>
      <c r="C8" s="16">
        <f t="shared" si="4"/>
        <v>25.280749999999994</v>
      </c>
      <c r="D8" s="30">
        <v>80</v>
      </c>
      <c r="E8" s="30">
        <v>0</v>
      </c>
      <c r="F8" s="31">
        <v>2022.4599999999996</v>
      </c>
      <c r="G8" s="31">
        <v>-61.95</v>
      </c>
      <c r="H8" s="32">
        <f t="shared" si="1"/>
        <v>3.0631013715969668E-2</v>
      </c>
      <c r="I8" s="32">
        <f t="shared" si="2"/>
        <v>0.17963703031621539</v>
      </c>
      <c r="J8" s="33">
        <f t="shared" si="5"/>
        <v>363.3087083333329</v>
      </c>
      <c r="K8" s="33">
        <f t="shared" si="3"/>
        <v>4.5413588541666616</v>
      </c>
      <c r="L8" s="30">
        <v>425</v>
      </c>
      <c r="M8" s="34">
        <f t="shared" si="6"/>
        <v>0.18823529411764706</v>
      </c>
      <c r="N8" s="30">
        <v>99</v>
      </c>
      <c r="O8" s="35">
        <f t="shared" ref="O8:P8" si="16">D8/7</f>
        <v>11.428571428571429</v>
      </c>
      <c r="P8" s="35">
        <f t="shared" si="16"/>
        <v>0</v>
      </c>
      <c r="Q8" s="30">
        <f t="shared" si="8"/>
        <v>8</v>
      </c>
      <c r="R8" s="30"/>
      <c r="S8" s="36">
        <v>1.6381390005743801</v>
      </c>
      <c r="T8" s="29">
        <v>3528</v>
      </c>
      <c r="U8" s="37" t="s">
        <v>33</v>
      </c>
      <c r="V8" s="38" t="s">
        <v>33</v>
      </c>
      <c r="W8" s="29">
        <v>3</v>
      </c>
      <c r="X8" s="39">
        <f t="shared" si="9"/>
        <v>3.7499999999999999E-2</v>
      </c>
      <c r="Y8" s="40">
        <f t="shared" si="10"/>
        <v>7.7437500000000004</v>
      </c>
      <c r="Z8" s="29">
        <v>5</v>
      </c>
      <c r="AA8" s="29" t="s">
        <v>35</v>
      </c>
      <c r="AB8" s="41">
        <f t="shared" si="11"/>
        <v>-0.69</v>
      </c>
      <c r="AC8" s="42">
        <v>8.1814236111111105E-2</v>
      </c>
      <c r="AD8" s="40">
        <f t="shared" si="12"/>
        <v>-9.0322916666666657</v>
      </c>
      <c r="AE8" s="40">
        <v>-5.42</v>
      </c>
      <c r="AF8" s="40">
        <v>-10.64</v>
      </c>
      <c r="AG8" s="40">
        <v>0</v>
      </c>
    </row>
    <row r="9" spans="1:33" ht="15.75" customHeight="1" x14ac:dyDescent="0.2">
      <c r="A9" s="29" t="s">
        <v>46</v>
      </c>
      <c r="B9" s="29" t="s">
        <v>385</v>
      </c>
      <c r="C9" s="16">
        <f t="shared" si="4"/>
        <v>26.990000000000006</v>
      </c>
      <c r="D9" s="30">
        <v>48</v>
      </c>
      <c r="E9" s="30">
        <v>5</v>
      </c>
      <c r="F9" s="31">
        <v>1295.5200000000002</v>
      </c>
      <c r="G9" s="31">
        <v>-64.63</v>
      </c>
      <c r="H9" s="32">
        <f t="shared" si="1"/>
        <v>4.9887303939730752E-2</v>
      </c>
      <c r="I9" s="32">
        <f t="shared" si="2"/>
        <v>0.1960263405942558</v>
      </c>
      <c r="J9" s="33">
        <f t="shared" si="5"/>
        <v>253.95604476667032</v>
      </c>
      <c r="K9" s="33">
        <f t="shared" si="3"/>
        <v>5.2907509326389652</v>
      </c>
      <c r="L9" s="30">
        <v>342</v>
      </c>
      <c r="M9" s="34">
        <f t="shared" si="6"/>
        <v>0.14035087719298245</v>
      </c>
      <c r="N9" s="30">
        <v>53</v>
      </c>
      <c r="O9" s="35">
        <f t="shared" ref="O9:P9" si="17">D9/7</f>
        <v>6.8571428571428568</v>
      </c>
      <c r="P9" s="35">
        <f t="shared" si="17"/>
        <v>0.7142857142857143</v>
      </c>
      <c r="Q9" s="30">
        <f t="shared" si="8"/>
        <v>7</v>
      </c>
      <c r="R9" s="30"/>
      <c r="S9" s="36">
        <v>1.68387909319899</v>
      </c>
      <c r="T9" s="29">
        <v>49428</v>
      </c>
      <c r="U9" s="37">
        <v>45900</v>
      </c>
      <c r="V9" s="38" t="s">
        <v>386</v>
      </c>
      <c r="W9" s="29">
        <v>3</v>
      </c>
      <c r="X9" s="39">
        <f t="shared" si="9"/>
        <v>6.25E-2</v>
      </c>
      <c r="Y9" s="40">
        <f t="shared" si="10"/>
        <v>9.2328571428571422</v>
      </c>
      <c r="Z9" s="29">
        <v>4</v>
      </c>
      <c r="AA9" s="29" t="s">
        <v>35</v>
      </c>
      <c r="AB9" s="41">
        <f t="shared" si="11"/>
        <v>-0.69</v>
      </c>
      <c r="AC9" s="42">
        <v>8.1240266203703712E-2</v>
      </c>
      <c r="AD9" s="40">
        <f t="shared" si="12"/>
        <v>-5.3813552333333332</v>
      </c>
      <c r="AE9" s="40">
        <v>-5.42</v>
      </c>
      <c r="AF9" s="40">
        <v>-10.7721791666666</v>
      </c>
      <c r="AG9" s="40">
        <v>0</v>
      </c>
    </row>
    <row r="10" spans="1:33" ht="15.75" customHeight="1" x14ac:dyDescent="0.2">
      <c r="A10" s="29" t="s">
        <v>49</v>
      </c>
      <c r="B10" s="29" t="s">
        <v>387</v>
      </c>
      <c r="C10" s="16">
        <f t="shared" si="4"/>
        <v>27.894761904761893</v>
      </c>
      <c r="D10" s="30">
        <v>84</v>
      </c>
      <c r="E10" s="30">
        <v>0</v>
      </c>
      <c r="F10" s="31">
        <v>2343.1599999999989</v>
      </c>
      <c r="G10" s="31">
        <v>-88.860000000000014</v>
      </c>
      <c r="H10" s="32">
        <f t="shared" si="1"/>
        <v>3.7923146520084015E-2</v>
      </c>
      <c r="I10" s="32">
        <f t="shared" si="2"/>
        <v>0.22758393722224335</v>
      </c>
      <c r="J10" s="33">
        <f t="shared" si="5"/>
        <v>533.26557834167147</v>
      </c>
      <c r="K10" s="33">
        <f t="shared" si="3"/>
        <v>6.3483997421627558</v>
      </c>
      <c r="L10" s="30">
        <v>309</v>
      </c>
      <c r="M10" s="34">
        <f t="shared" si="6"/>
        <v>0.27184466019417475</v>
      </c>
      <c r="N10" s="30">
        <v>708</v>
      </c>
      <c r="O10" s="35">
        <f t="shared" ref="O10:P10" si="18">D10/7</f>
        <v>12</v>
      </c>
      <c r="P10" s="35">
        <f t="shared" si="18"/>
        <v>0</v>
      </c>
      <c r="Q10" s="30">
        <f t="shared" si="8"/>
        <v>59</v>
      </c>
      <c r="R10" s="30"/>
      <c r="S10" s="36">
        <v>1.52607184241019</v>
      </c>
      <c r="T10" s="29">
        <v>5364</v>
      </c>
      <c r="U10" s="37">
        <v>1836</v>
      </c>
      <c r="V10" s="38" t="s">
        <v>388</v>
      </c>
      <c r="W10" s="29">
        <v>6</v>
      </c>
      <c r="X10" s="39">
        <f t="shared" si="9"/>
        <v>7.1428571428571425E-2</v>
      </c>
      <c r="Y10" s="40">
        <f t="shared" si="10"/>
        <v>7.4050000000000011</v>
      </c>
      <c r="Z10" s="29">
        <v>6</v>
      </c>
      <c r="AA10" s="29" t="s">
        <v>35</v>
      </c>
      <c r="AB10" s="41">
        <f t="shared" si="11"/>
        <v>-0.69</v>
      </c>
      <c r="AC10" s="42">
        <v>8.1240266203703712E-2</v>
      </c>
      <c r="AD10" s="40">
        <f t="shared" si="12"/>
        <v>-9.4173716583333338</v>
      </c>
      <c r="AE10" s="40">
        <v>-5.42</v>
      </c>
      <c r="AF10" s="40">
        <v>-10.7721791666666</v>
      </c>
      <c r="AG10" s="40">
        <v>0</v>
      </c>
    </row>
    <row r="11" spans="1:33" ht="15.75" customHeight="1" x14ac:dyDescent="0.2">
      <c r="A11" s="29" t="s">
        <v>52</v>
      </c>
      <c r="B11" s="29" t="s">
        <v>389</v>
      </c>
      <c r="C11" s="16">
        <f t="shared" si="4"/>
        <v>25.697108433734883</v>
      </c>
      <c r="D11" s="30">
        <v>166</v>
      </c>
      <c r="E11" s="30">
        <v>0</v>
      </c>
      <c r="F11" s="31">
        <v>4265.7199999999903</v>
      </c>
      <c r="G11" s="31">
        <v>-108.20000000000002</v>
      </c>
      <c r="H11" s="32">
        <f t="shared" si="1"/>
        <v>2.5365002860009627E-2</v>
      </c>
      <c r="I11" s="32">
        <f t="shared" si="2"/>
        <v>0.19015541061096211</v>
      </c>
      <c r="J11" s="33">
        <f t="shared" si="5"/>
        <v>811.14973815139149</v>
      </c>
      <c r="K11" s="33">
        <f t="shared" si="3"/>
        <v>4.8864442057312738</v>
      </c>
      <c r="L11" s="30">
        <v>370</v>
      </c>
      <c r="M11" s="34">
        <f t="shared" si="6"/>
        <v>0.44864864864864867</v>
      </c>
      <c r="N11" s="30">
        <v>526</v>
      </c>
      <c r="O11" s="35">
        <f t="shared" ref="O11:P11" si="19">D11/7</f>
        <v>23.714285714285715</v>
      </c>
      <c r="P11" s="35">
        <f t="shared" si="19"/>
        <v>0</v>
      </c>
      <c r="Q11" s="30">
        <f t="shared" si="8"/>
        <v>22</v>
      </c>
      <c r="R11" s="30"/>
      <c r="S11" s="36">
        <v>1.83073798239675</v>
      </c>
      <c r="T11" s="29">
        <v>5364</v>
      </c>
      <c r="U11" s="37">
        <v>1836</v>
      </c>
      <c r="V11" s="38" t="s">
        <v>390</v>
      </c>
      <c r="W11" s="29">
        <v>12</v>
      </c>
      <c r="X11" s="39">
        <f t="shared" si="9"/>
        <v>7.2289156626506021E-2</v>
      </c>
      <c r="Y11" s="40">
        <f t="shared" si="10"/>
        <v>6.011111111111112</v>
      </c>
      <c r="Z11" s="29">
        <v>6</v>
      </c>
      <c r="AA11" s="29" t="s">
        <v>35</v>
      </c>
      <c r="AB11" s="41">
        <f t="shared" si="11"/>
        <v>-0.69</v>
      </c>
      <c r="AC11" s="42">
        <v>8.1240266203703712E-2</v>
      </c>
      <c r="AD11" s="40">
        <f t="shared" si="12"/>
        <v>-18.610520181944445</v>
      </c>
      <c r="AE11" s="40">
        <v>-5.42</v>
      </c>
      <c r="AF11" s="40">
        <v>-10.7721791666666</v>
      </c>
      <c r="AG11" s="40">
        <v>0</v>
      </c>
    </row>
    <row r="12" spans="1:33" ht="15.75" customHeight="1" x14ac:dyDescent="0.2">
      <c r="A12" s="29" t="s">
        <v>55</v>
      </c>
      <c r="B12" s="29" t="s">
        <v>391</v>
      </c>
      <c r="C12" s="16">
        <f t="shared" si="4"/>
        <v>27.280070921985786</v>
      </c>
      <c r="D12" s="30">
        <v>141</v>
      </c>
      <c r="E12" s="30">
        <v>0</v>
      </c>
      <c r="F12" s="31">
        <v>3846.4899999999957</v>
      </c>
      <c r="G12" s="31">
        <v>-106.01999999999998</v>
      </c>
      <c r="H12" s="32">
        <f t="shared" si="1"/>
        <v>2.756279101206557E-2</v>
      </c>
      <c r="I12" s="32">
        <f t="shared" si="2"/>
        <v>0.22477414643014534</v>
      </c>
      <c r="J12" s="33">
        <f t="shared" si="5"/>
        <v>864.59150650208881</v>
      </c>
      <c r="K12" s="33">
        <f t="shared" si="3"/>
        <v>6.131854656043183</v>
      </c>
      <c r="L12" s="30">
        <v>374</v>
      </c>
      <c r="M12" s="34">
        <f t="shared" si="6"/>
        <v>0.3770053475935829</v>
      </c>
      <c r="N12" s="30">
        <v>376</v>
      </c>
      <c r="O12" s="35">
        <f t="shared" ref="O12:P12" si="20">D12/7</f>
        <v>20.142857142857142</v>
      </c>
      <c r="P12" s="35">
        <f t="shared" si="20"/>
        <v>0</v>
      </c>
      <c r="Q12" s="30">
        <f t="shared" si="8"/>
        <v>18</v>
      </c>
      <c r="R12" s="30"/>
      <c r="S12" s="36">
        <v>2.35332785538208</v>
      </c>
      <c r="T12" s="29">
        <v>1860</v>
      </c>
      <c r="U12" s="37">
        <v>1836</v>
      </c>
      <c r="V12" s="38" t="s">
        <v>390</v>
      </c>
      <c r="W12" s="29">
        <v>19</v>
      </c>
      <c r="X12" s="39">
        <f t="shared" si="9"/>
        <v>0.13475177304964539</v>
      </c>
      <c r="Y12" s="40">
        <f t="shared" si="10"/>
        <v>4.609565217391304</v>
      </c>
      <c r="Z12" s="29">
        <v>4</v>
      </c>
      <c r="AA12" s="29" t="s">
        <v>35</v>
      </c>
      <c r="AB12" s="41">
        <f t="shared" si="11"/>
        <v>-0.69</v>
      </c>
      <c r="AC12" s="42">
        <v>8.1240266203703712E-2</v>
      </c>
      <c r="AD12" s="40">
        <f t="shared" si="12"/>
        <v>-15.807730997916666</v>
      </c>
      <c r="AE12" s="40">
        <v>-5.42</v>
      </c>
      <c r="AF12" s="40">
        <v>-10.7721791666666</v>
      </c>
      <c r="AG12" s="40">
        <v>0</v>
      </c>
    </row>
    <row r="13" spans="1:33" ht="15.75" customHeight="1" x14ac:dyDescent="0.2">
      <c r="A13" s="29" t="s">
        <v>58</v>
      </c>
      <c r="B13" s="29" t="s">
        <v>392</v>
      </c>
      <c r="C13" s="16">
        <f t="shared" si="4"/>
        <v>28.997916666666615</v>
      </c>
      <c r="D13" s="30">
        <v>120</v>
      </c>
      <c r="E13" s="30">
        <v>1</v>
      </c>
      <c r="F13" s="33">
        <v>3479.7499999999936</v>
      </c>
      <c r="G13" s="31">
        <v>-75.860000000000014</v>
      </c>
      <c r="H13" s="32">
        <f t="shared" si="1"/>
        <v>2.1800416696601811E-2</v>
      </c>
      <c r="I13" s="32">
        <f t="shared" si="2"/>
        <v>0.26362134116435454</v>
      </c>
      <c r="J13" s="33">
        <f t="shared" si="5"/>
        <v>917.33636191666096</v>
      </c>
      <c r="K13" s="33">
        <f t="shared" si="3"/>
        <v>7.6444696826388414</v>
      </c>
      <c r="L13" s="30">
        <v>254</v>
      </c>
      <c r="M13" s="34">
        <f t="shared" si="6"/>
        <v>0.47244094488188976</v>
      </c>
      <c r="N13" s="30">
        <v>287</v>
      </c>
      <c r="O13" s="35">
        <f t="shared" ref="O13:P13" si="21">D13/7</f>
        <v>17.142857142857142</v>
      </c>
      <c r="P13" s="35">
        <f t="shared" si="21"/>
        <v>0.14285714285714285</v>
      </c>
      <c r="Q13" s="30">
        <f t="shared" si="8"/>
        <v>16</v>
      </c>
      <c r="R13" s="30"/>
      <c r="S13" s="36">
        <v>2.4926279271465699</v>
      </c>
      <c r="T13" s="29">
        <v>1860</v>
      </c>
      <c r="U13" s="37">
        <v>1836</v>
      </c>
      <c r="V13" s="38" t="s">
        <v>393</v>
      </c>
      <c r="W13" s="29">
        <v>7</v>
      </c>
      <c r="X13" s="39">
        <f t="shared" si="9"/>
        <v>5.8333333333333334E-2</v>
      </c>
      <c r="Y13" s="40">
        <f t="shared" si="10"/>
        <v>6.3216666666666681</v>
      </c>
      <c r="Z13" s="29">
        <v>5</v>
      </c>
      <c r="AA13" s="29" t="s">
        <v>35</v>
      </c>
      <c r="AB13" s="41">
        <f t="shared" si="11"/>
        <v>-0.69</v>
      </c>
      <c r="AC13" s="42">
        <v>8.1240266203703712E-2</v>
      </c>
      <c r="AD13" s="40">
        <f t="shared" si="12"/>
        <v>-13.453388083333333</v>
      </c>
      <c r="AE13" s="40">
        <v>-5.42</v>
      </c>
      <c r="AF13" s="40">
        <v>-10.83948125</v>
      </c>
      <c r="AG13" s="40">
        <v>0</v>
      </c>
    </row>
    <row r="14" spans="1:33" ht="15.75" customHeight="1" x14ac:dyDescent="0.2">
      <c r="A14" s="29" t="s">
        <v>61</v>
      </c>
      <c r="B14" s="29" t="s">
        <v>394</v>
      </c>
      <c r="C14" s="16">
        <f t="shared" si="4"/>
        <v>29.094285714285672</v>
      </c>
      <c r="D14" s="30">
        <v>98</v>
      </c>
      <c r="E14" s="30">
        <v>5</v>
      </c>
      <c r="F14" s="33">
        <v>2851.2399999999957</v>
      </c>
      <c r="G14" s="31">
        <v>-70.57999999999997</v>
      </c>
      <c r="H14" s="32">
        <f t="shared" si="1"/>
        <v>2.4754142057490804E-2</v>
      </c>
      <c r="I14" s="32">
        <f t="shared" si="2"/>
        <v>0.26253766918905769</v>
      </c>
      <c r="J14" s="33">
        <f t="shared" si="5"/>
        <v>748.55790389860772</v>
      </c>
      <c r="K14" s="33">
        <f t="shared" si="3"/>
        <v>7.638345958149058</v>
      </c>
      <c r="L14" s="30">
        <v>367</v>
      </c>
      <c r="M14" s="34">
        <f t="shared" si="6"/>
        <v>0.2670299727520436</v>
      </c>
      <c r="N14" s="30">
        <v>179</v>
      </c>
      <c r="O14" s="35">
        <f t="shared" ref="O14:P14" si="22">D14/7</f>
        <v>14</v>
      </c>
      <c r="P14" s="35">
        <f t="shared" si="22"/>
        <v>0.7142857142857143</v>
      </c>
      <c r="Q14" s="30">
        <f t="shared" si="8"/>
        <v>12</v>
      </c>
      <c r="R14" s="30"/>
      <c r="S14" s="36">
        <v>2.43998361327324</v>
      </c>
      <c r="T14" s="29">
        <v>3720</v>
      </c>
      <c r="U14" s="37">
        <v>1836</v>
      </c>
      <c r="V14" s="38" t="s">
        <v>393</v>
      </c>
      <c r="W14" s="29">
        <v>10</v>
      </c>
      <c r="X14" s="39">
        <f t="shared" si="9"/>
        <v>0.10204081632653061</v>
      </c>
      <c r="Y14" s="40">
        <f t="shared" si="10"/>
        <v>5.8816666666666642</v>
      </c>
      <c r="Z14" s="29">
        <v>2</v>
      </c>
      <c r="AA14" s="29" t="s">
        <v>35</v>
      </c>
      <c r="AB14" s="41">
        <f t="shared" si="11"/>
        <v>-0.69</v>
      </c>
      <c r="AC14" s="42">
        <v>8.1240266203703712E-2</v>
      </c>
      <c r="AD14" s="40">
        <f t="shared" si="12"/>
        <v>-10.986933601388889</v>
      </c>
      <c r="AE14" s="40">
        <v>-5.42</v>
      </c>
      <c r="AF14" s="40">
        <v>-10.83948125</v>
      </c>
      <c r="AG14" s="40">
        <v>0</v>
      </c>
    </row>
    <row r="15" spans="1:33" ht="15.75" customHeight="1" x14ac:dyDescent="0.2">
      <c r="A15" s="29" t="s">
        <v>62</v>
      </c>
      <c r="B15" s="29" t="s">
        <v>395</v>
      </c>
      <c r="C15" s="16">
        <f t="shared" si="4"/>
        <v>29.989999999999956</v>
      </c>
      <c r="D15" s="30">
        <v>100</v>
      </c>
      <c r="E15" s="30">
        <v>5</v>
      </c>
      <c r="F15" s="33">
        <v>2998.9999999999955</v>
      </c>
      <c r="G15" s="31">
        <v>-66.48</v>
      </c>
      <c r="H15" s="32">
        <f t="shared" si="1"/>
        <v>2.216738912970994E-2</v>
      </c>
      <c r="I15" s="32">
        <f t="shared" si="2"/>
        <v>0.28190447162943105</v>
      </c>
      <c r="J15" s="33">
        <f t="shared" si="5"/>
        <v>845.43151041666249</v>
      </c>
      <c r="K15" s="33">
        <f t="shared" si="3"/>
        <v>8.4543151041666249</v>
      </c>
      <c r="L15" s="30">
        <v>317</v>
      </c>
      <c r="M15" s="34">
        <f t="shared" si="6"/>
        <v>0.31545741324921134</v>
      </c>
      <c r="N15" s="30">
        <v>84</v>
      </c>
      <c r="O15" s="35">
        <f t="shared" ref="O15:P15" si="23">D15/7</f>
        <v>14.285714285714286</v>
      </c>
      <c r="P15" s="35">
        <f t="shared" si="23"/>
        <v>0.7142857142857143</v>
      </c>
      <c r="Q15" s="30">
        <f t="shared" si="8"/>
        <v>5</v>
      </c>
      <c r="R15" s="30"/>
      <c r="S15" s="36">
        <v>3.03537618335824</v>
      </c>
      <c r="T15" s="29">
        <v>3720</v>
      </c>
      <c r="U15" s="37">
        <v>1836</v>
      </c>
      <c r="V15" s="38" t="s">
        <v>393</v>
      </c>
      <c r="W15" s="29">
        <v>1</v>
      </c>
      <c r="X15" s="39">
        <f t="shared" si="9"/>
        <v>0.01</v>
      </c>
      <c r="Y15" s="40">
        <f t="shared" si="10"/>
        <v>6.0436363636363639</v>
      </c>
      <c r="Z15" s="29">
        <v>10</v>
      </c>
      <c r="AA15" s="29" t="s">
        <v>35</v>
      </c>
      <c r="AB15" s="41">
        <f t="shared" si="11"/>
        <v>-0.69</v>
      </c>
      <c r="AC15" s="42">
        <v>8.1814236111111105E-2</v>
      </c>
      <c r="AD15" s="40">
        <f t="shared" si="12"/>
        <v>-11.290364583333332</v>
      </c>
      <c r="AE15" s="40">
        <v>-5.42</v>
      </c>
      <c r="AF15" s="40">
        <v>-10.83948125</v>
      </c>
      <c r="AG15" s="40">
        <v>0</v>
      </c>
    </row>
    <row r="16" spans="1:33" ht="15.75" customHeight="1" x14ac:dyDescent="0.2">
      <c r="A16" s="29" t="s">
        <v>63</v>
      </c>
      <c r="B16" s="29" t="s">
        <v>396</v>
      </c>
      <c r="C16" s="16">
        <f t="shared" si="4"/>
        <v>29.989999999999995</v>
      </c>
      <c r="D16" s="30">
        <v>75</v>
      </c>
      <c r="E16" s="30">
        <v>3</v>
      </c>
      <c r="F16" s="33">
        <v>2249.2499999999995</v>
      </c>
      <c r="G16" s="31">
        <v>-69.089999999999975</v>
      </c>
      <c r="H16" s="32">
        <f t="shared" si="1"/>
        <v>3.0716905635211733E-2</v>
      </c>
      <c r="I16" s="32">
        <f t="shared" si="2"/>
        <v>0.27335495512392999</v>
      </c>
      <c r="J16" s="33">
        <f t="shared" si="5"/>
        <v>614.84363281249944</v>
      </c>
      <c r="K16" s="33">
        <f t="shared" si="3"/>
        <v>8.1979151041666594</v>
      </c>
      <c r="L16" s="30">
        <v>294</v>
      </c>
      <c r="M16" s="34">
        <f t="shared" si="6"/>
        <v>0.25510204081632654</v>
      </c>
      <c r="N16" s="30">
        <v>18</v>
      </c>
      <c r="O16" s="35">
        <f t="shared" ref="O16:P16" si="24">D16/7</f>
        <v>10.714285714285714</v>
      </c>
      <c r="P16" s="35">
        <f t="shared" si="24"/>
        <v>0.42857142857142855</v>
      </c>
      <c r="Q16" s="30">
        <f t="shared" si="8"/>
        <v>1</v>
      </c>
      <c r="R16" s="30"/>
      <c r="S16" s="36">
        <v>4.0583554376657798</v>
      </c>
      <c r="T16" s="29">
        <v>3720</v>
      </c>
      <c r="U16" s="37">
        <v>1836</v>
      </c>
      <c r="V16" s="38" t="s">
        <v>397</v>
      </c>
      <c r="W16" s="29">
        <v>5</v>
      </c>
      <c r="X16" s="39">
        <f t="shared" si="9"/>
        <v>6.6666666666666666E-2</v>
      </c>
      <c r="Y16" s="40">
        <f t="shared" si="10"/>
        <v>7.6766666666666641</v>
      </c>
      <c r="Z16" s="29">
        <v>4</v>
      </c>
      <c r="AA16" s="29" t="s">
        <v>35</v>
      </c>
      <c r="AB16" s="41">
        <f t="shared" si="11"/>
        <v>-0.69</v>
      </c>
      <c r="AC16" s="42">
        <v>8.1814236111111105E-2</v>
      </c>
      <c r="AD16" s="40">
        <f t="shared" si="12"/>
        <v>-8.4677734374999982</v>
      </c>
      <c r="AE16" s="40">
        <v>-5.42</v>
      </c>
      <c r="AF16" s="40">
        <v>-10.83948125</v>
      </c>
      <c r="AG16" s="40">
        <v>0</v>
      </c>
    </row>
    <row r="17" spans="1:33" ht="15.75" customHeight="1" x14ac:dyDescent="0.2">
      <c r="A17" s="29" t="s">
        <v>66</v>
      </c>
      <c r="B17" s="29" t="s">
        <v>398</v>
      </c>
      <c r="C17" s="16">
        <f t="shared" si="4"/>
        <v>29.166000000000004</v>
      </c>
      <c r="D17" s="30">
        <v>10</v>
      </c>
      <c r="E17" s="30">
        <v>0</v>
      </c>
      <c r="F17" s="33">
        <v>291.66000000000003</v>
      </c>
      <c r="G17" s="31">
        <v>-48.239999999999995</v>
      </c>
      <c r="H17" s="32">
        <f t="shared" si="1"/>
        <v>0.16539806624151407</v>
      </c>
      <c r="I17" s="32">
        <f t="shared" si="2"/>
        <v>0.31295408180758411</v>
      </c>
      <c r="J17" s="33">
        <f t="shared" si="5"/>
        <v>91.276187499999992</v>
      </c>
      <c r="K17" s="33">
        <f t="shared" si="3"/>
        <v>9.1276187499999999</v>
      </c>
      <c r="L17" s="30">
        <v>234</v>
      </c>
      <c r="M17" s="34">
        <f t="shared" si="6"/>
        <v>4.2735042735042736E-2</v>
      </c>
      <c r="N17" s="30">
        <v>3</v>
      </c>
      <c r="O17" s="35">
        <f t="shared" ref="O17:P17" si="25">D17/7</f>
        <v>1.4285714285714286</v>
      </c>
      <c r="P17" s="35">
        <f t="shared" si="25"/>
        <v>0</v>
      </c>
      <c r="Q17" s="30">
        <f t="shared" si="8"/>
        <v>2</v>
      </c>
      <c r="R17" s="30"/>
      <c r="S17" s="36">
        <v>4.8</v>
      </c>
      <c r="T17" s="29">
        <v>3720</v>
      </c>
      <c r="U17" s="37">
        <v>1836</v>
      </c>
      <c r="V17" s="38" t="s">
        <v>399</v>
      </c>
      <c r="W17" s="29">
        <v>0</v>
      </c>
      <c r="X17" s="39">
        <f t="shared" si="9"/>
        <v>0</v>
      </c>
      <c r="Y17" s="40">
        <f t="shared" si="10"/>
        <v>48.239999999999995</v>
      </c>
      <c r="Z17" s="29">
        <v>1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-10.83948125</v>
      </c>
      <c r="AG17" s="40">
        <v>0</v>
      </c>
    </row>
    <row r="18" spans="1:33" ht="15.75" customHeight="1" x14ac:dyDescent="0.2">
      <c r="A18" s="29" t="s">
        <v>68</v>
      </c>
      <c r="B18" s="29" t="s">
        <v>400</v>
      </c>
      <c r="C18" s="16">
        <f t="shared" si="4"/>
        <v>24.23</v>
      </c>
      <c r="D18" s="30">
        <v>5</v>
      </c>
      <c r="E18" s="30">
        <v>0</v>
      </c>
      <c r="F18" s="33">
        <v>121.15</v>
      </c>
      <c r="G18" s="31">
        <v>-24.85</v>
      </c>
      <c r="H18" s="32">
        <f t="shared" si="1"/>
        <v>0.20511762278167561</v>
      </c>
      <c r="I18" s="32">
        <f t="shared" si="2"/>
        <v>0.19752450474618238</v>
      </c>
      <c r="J18" s="33">
        <f t="shared" si="5"/>
        <v>23.930093749999997</v>
      </c>
      <c r="K18" s="33">
        <f t="shared" si="3"/>
        <v>4.7860187499999993</v>
      </c>
      <c r="L18" s="30">
        <v>0</v>
      </c>
      <c r="M18" s="34" t="str">
        <f t="shared" si="6"/>
        <v>-</v>
      </c>
      <c r="N18" s="30">
        <v>466</v>
      </c>
      <c r="O18" s="35">
        <f t="shared" ref="O18:P18" si="26">D18/7</f>
        <v>0.7142857142857143</v>
      </c>
      <c r="P18" s="35">
        <f t="shared" si="26"/>
        <v>0</v>
      </c>
      <c r="Q18" s="30">
        <f t="shared" si="8"/>
        <v>652</v>
      </c>
      <c r="R18" s="30"/>
      <c r="S18" s="36" t="e">
        <v>#N/A</v>
      </c>
      <c r="T18" s="29">
        <v>1932</v>
      </c>
      <c r="U18" s="37">
        <v>24</v>
      </c>
      <c r="V18" s="38" t="s">
        <v>401</v>
      </c>
      <c r="W18" s="29">
        <v>2</v>
      </c>
      <c r="X18" s="39">
        <f t="shared" si="9"/>
        <v>0.4</v>
      </c>
      <c r="Y18" s="40">
        <f t="shared" si="10"/>
        <v>12.425000000000001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-10.83948125</v>
      </c>
      <c r="AG18" s="40">
        <v>0</v>
      </c>
    </row>
    <row r="19" spans="1:33" ht="15.75" customHeight="1" x14ac:dyDescent="0.2">
      <c r="A19" s="29" t="s">
        <v>71</v>
      </c>
      <c r="B19" s="29" t="s">
        <v>402</v>
      </c>
      <c r="C19" s="16">
        <f t="shared" si="4"/>
        <v>24.279062499999952</v>
      </c>
      <c r="D19" s="30">
        <v>128</v>
      </c>
      <c r="E19" s="30">
        <v>3</v>
      </c>
      <c r="F19" s="33">
        <v>3107.7199999999939</v>
      </c>
      <c r="G19" s="31">
        <v>-278.25</v>
      </c>
      <c r="H19" s="32">
        <f t="shared" si="1"/>
        <v>8.9535093251644465E-2</v>
      </c>
      <c r="I19" s="32">
        <f t="shared" si="2"/>
        <v>8.6123181410593205E-2</v>
      </c>
      <c r="J19" s="33">
        <f t="shared" si="5"/>
        <v>267.6467333333282</v>
      </c>
      <c r="K19" s="33">
        <f t="shared" si="3"/>
        <v>2.0909901041666266</v>
      </c>
      <c r="L19" s="30">
        <v>371</v>
      </c>
      <c r="M19" s="34">
        <f t="shared" si="6"/>
        <v>0.34501347708894881</v>
      </c>
      <c r="N19" s="30">
        <v>496</v>
      </c>
      <c r="O19" s="35">
        <f t="shared" ref="O19:P19" si="27">D19/7</f>
        <v>18.285714285714285</v>
      </c>
      <c r="P19" s="35">
        <f t="shared" si="27"/>
        <v>0.42857142857142855</v>
      </c>
      <c r="Q19" s="30">
        <f t="shared" si="8"/>
        <v>26</v>
      </c>
      <c r="R19" s="30"/>
      <c r="S19" s="36">
        <v>2.4897119341563698</v>
      </c>
      <c r="T19" s="29">
        <v>1860</v>
      </c>
      <c r="U19" s="37" t="s">
        <v>33</v>
      </c>
      <c r="V19" s="38" t="s">
        <v>33</v>
      </c>
      <c r="W19" s="29">
        <v>32</v>
      </c>
      <c r="X19" s="39">
        <f t="shared" si="9"/>
        <v>0.25</v>
      </c>
      <c r="Y19" s="40">
        <f t="shared" si="10"/>
        <v>5.0590909090909095</v>
      </c>
      <c r="Z19" s="29">
        <v>23</v>
      </c>
      <c r="AA19" s="29" t="s">
        <v>35</v>
      </c>
      <c r="AB19" s="41">
        <f t="shared" si="11"/>
        <v>-0.69</v>
      </c>
      <c r="AC19" s="42">
        <v>8.1814236111111105E-2</v>
      </c>
      <c r="AD19" s="40">
        <f t="shared" si="12"/>
        <v>-14.451666666666664</v>
      </c>
      <c r="AE19" s="40">
        <v>-5.42</v>
      </c>
      <c r="AF19" s="40">
        <v>-10.83948125</v>
      </c>
      <c r="AG19" s="40">
        <v>0</v>
      </c>
    </row>
    <row r="20" spans="1:33" ht="15.75" customHeight="1" x14ac:dyDescent="0.2">
      <c r="A20" s="29" t="s">
        <v>73</v>
      </c>
      <c r="B20" s="29"/>
      <c r="C20" s="16">
        <f t="shared" si="4"/>
        <v>23.911144578313202</v>
      </c>
      <c r="D20" s="30">
        <v>166</v>
      </c>
      <c r="E20" s="30">
        <v>0</v>
      </c>
      <c r="F20" s="33">
        <v>3969.2499999999918</v>
      </c>
      <c r="G20" s="31">
        <v>-281.58000000000004</v>
      </c>
      <c r="H20" s="32">
        <f t="shared" si="1"/>
        <v>7.0940353971153391E-2</v>
      </c>
      <c r="I20" s="32">
        <f t="shared" si="2"/>
        <v>9.4341905219288327E-2</v>
      </c>
      <c r="J20" s="33">
        <f t="shared" si="5"/>
        <v>374.46660729165944</v>
      </c>
      <c r="K20" s="33">
        <f t="shared" si="3"/>
        <v>2.2558229354919241</v>
      </c>
      <c r="L20" s="30">
        <v>417</v>
      </c>
      <c r="M20" s="34">
        <f t="shared" si="6"/>
        <v>0.39808153477218228</v>
      </c>
      <c r="N20" s="30">
        <v>332</v>
      </c>
      <c r="O20" s="35">
        <f t="shared" ref="O20:P20" si="28">D20/7</f>
        <v>23.714285714285715</v>
      </c>
      <c r="P20" s="35">
        <f t="shared" si="28"/>
        <v>0</v>
      </c>
      <c r="Q20" s="30">
        <f t="shared" si="8"/>
        <v>14</v>
      </c>
      <c r="R20" s="30"/>
      <c r="S20" s="36">
        <v>3.8328075709779101</v>
      </c>
      <c r="T20" s="29">
        <v>1860</v>
      </c>
      <c r="U20" s="37" t="s">
        <v>33</v>
      </c>
      <c r="V20" s="38" t="s">
        <v>33</v>
      </c>
      <c r="W20" s="29">
        <v>39</v>
      </c>
      <c r="X20" s="39">
        <f t="shared" si="9"/>
        <v>0.23493975903614459</v>
      </c>
      <c r="Y20" s="40">
        <f t="shared" si="10"/>
        <v>4.3320000000000007</v>
      </c>
      <c r="Z20" s="29">
        <v>26</v>
      </c>
      <c r="AA20" s="29" t="s">
        <v>35</v>
      </c>
      <c r="AB20" s="41">
        <f t="shared" si="11"/>
        <v>-0.69</v>
      </c>
      <c r="AC20" s="42">
        <v>8.1814236111111105E-2</v>
      </c>
      <c r="AD20" s="40">
        <f t="shared" si="12"/>
        <v>-18.742005208333332</v>
      </c>
      <c r="AE20" s="40">
        <v>-5.42</v>
      </c>
      <c r="AF20" s="40">
        <v>-10.83948125</v>
      </c>
      <c r="AG20" s="40">
        <v>0</v>
      </c>
    </row>
    <row r="21" spans="1:33" ht="15.75" customHeight="1" x14ac:dyDescent="0.2">
      <c r="A21" s="29" t="s">
        <v>75</v>
      </c>
      <c r="B21" s="29"/>
      <c r="C21" s="16">
        <f t="shared" si="4"/>
        <v>23.305803108808256</v>
      </c>
      <c r="D21" s="30">
        <v>193</v>
      </c>
      <c r="E21" s="30">
        <v>0</v>
      </c>
      <c r="F21" s="33">
        <v>4498.0199999999932</v>
      </c>
      <c r="G21" s="31">
        <v>-316.22999999999996</v>
      </c>
      <c r="H21" s="32">
        <f t="shared" si="1"/>
        <v>7.0304267210906227E-2</v>
      </c>
      <c r="I21" s="32">
        <f t="shared" si="2"/>
        <v>7.7193235046567388E-2</v>
      </c>
      <c r="J21" s="33">
        <f t="shared" si="5"/>
        <v>347.21671510416053</v>
      </c>
      <c r="K21" s="33">
        <f t="shared" si="3"/>
        <v>1.7990503373272566</v>
      </c>
      <c r="L21" s="30">
        <v>235</v>
      </c>
      <c r="M21" s="34">
        <f t="shared" si="6"/>
        <v>0.82127659574468082</v>
      </c>
      <c r="N21" s="30">
        <v>1141</v>
      </c>
      <c r="O21" s="35">
        <f t="shared" ref="O21:P21" si="29">D21/7</f>
        <v>27.571428571428573</v>
      </c>
      <c r="P21" s="35">
        <f t="shared" si="29"/>
        <v>0</v>
      </c>
      <c r="Q21" s="30">
        <f t="shared" si="8"/>
        <v>41</v>
      </c>
      <c r="R21" s="30"/>
      <c r="S21" s="36">
        <v>3.0369068541300499</v>
      </c>
      <c r="T21" s="29">
        <v>1860</v>
      </c>
      <c r="U21" s="37" t="s">
        <v>33</v>
      </c>
      <c r="V21" s="38" t="s">
        <v>33</v>
      </c>
      <c r="W21" s="29">
        <v>59</v>
      </c>
      <c r="X21" s="39">
        <f t="shared" si="9"/>
        <v>0.30569948186528495</v>
      </c>
      <c r="Y21" s="40">
        <f t="shared" si="10"/>
        <v>4.5830434782608691</v>
      </c>
      <c r="Z21" s="29">
        <v>10</v>
      </c>
      <c r="AA21" s="29" t="s">
        <v>35</v>
      </c>
      <c r="AB21" s="41">
        <f t="shared" si="11"/>
        <v>-0.69</v>
      </c>
      <c r="AC21" s="42">
        <v>8.1814236111111105E-2</v>
      </c>
      <c r="AD21" s="40">
        <f t="shared" si="12"/>
        <v>-21.790403645833329</v>
      </c>
      <c r="AE21" s="40">
        <v>-5.42</v>
      </c>
      <c r="AF21" s="40">
        <v>-10.83948125</v>
      </c>
      <c r="AG21" s="40">
        <v>0</v>
      </c>
    </row>
    <row r="22" spans="1:33" ht="15.75" customHeight="1" x14ac:dyDescent="0.2">
      <c r="A22" s="29" t="s">
        <v>77</v>
      </c>
      <c r="B22" s="29"/>
      <c r="C22" s="16">
        <f t="shared" si="4"/>
        <v>24.936902654867218</v>
      </c>
      <c r="D22" s="30">
        <v>113</v>
      </c>
      <c r="E22" s="30">
        <v>1</v>
      </c>
      <c r="F22" s="31">
        <v>2817.8699999999958</v>
      </c>
      <c r="G22" s="31">
        <v>-229.75</v>
      </c>
      <c r="H22" s="32">
        <f t="shared" si="1"/>
        <v>8.1533214804089732E-2</v>
      </c>
      <c r="I22" s="32">
        <f t="shared" si="2"/>
        <v>0.1119143206644842</v>
      </c>
      <c r="J22" s="33">
        <f t="shared" si="5"/>
        <v>315.36000677082961</v>
      </c>
      <c r="K22" s="33">
        <f t="shared" si="3"/>
        <v>2.7907965200958373</v>
      </c>
      <c r="L22" s="30">
        <v>340</v>
      </c>
      <c r="M22" s="34">
        <f t="shared" si="6"/>
        <v>0.33235294117647057</v>
      </c>
      <c r="N22" s="30">
        <v>1025</v>
      </c>
      <c r="O22" s="35">
        <f t="shared" ref="O22:P22" si="30">D22/7</f>
        <v>16.142857142857142</v>
      </c>
      <c r="P22" s="35">
        <f t="shared" si="30"/>
        <v>0.14285714285714285</v>
      </c>
      <c r="Q22" s="30">
        <f t="shared" si="8"/>
        <v>62</v>
      </c>
      <c r="R22" s="30"/>
      <c r="S22" s="36">
        <v>3.82269979852249</v>
      </c>
      <c r="T22" s="29">
        <v>2256</v>
      </c>
      <c r="U22" s="37">
        <v>396</v>
      </c>
      <c r="V22" s="38" t="s">
        <v>403</v>
      </c>
      <c r="W22" s="29">
        <v>23</v>
      </c>
      <c r="X22" s="39">
        <f t="shared" si="9"/>
        <v>0.20353982300884957</v>
      </c>
      <c r="Y22" s="40">
        <f t="shared" si="10"/>
        <v>7.9224137931034484</v>
      </c>
      <c r="Z22" s="29">
        <v>6</v>
      </c>
      <c r="AA22" s="29" t="s">
        <v>35</v>
      </c>
      <c r="AB22" s="41">
        <f t="shared" si="11"/>
        <v>-0.69</v>
      </c>
      <c r="AC22" s="42">
        <v>8.1814236111111105E-2</v>
      </c>
      <c r="AD22" s="40">
        <f t="shared" si="12"/>
        <v>-12.758111979166666</v>
      </c>
      <c r="AE22" s="40">
        <v>-5.42</v>
      </c>
      <c r="AF22" s="40">
        <v>-10.83948125</v>
      </c>
      <c r="AG22" s="40">
        <v>0</v>
      </c>
    </row>
    <row r="23" spans="1:33" ht="15.75" customHeight="1" x14ac:dyDescent="0.2">
      <c r="A23" s="29" t="s">
        <v>78</v>
      </c>
      <c r="B23" s="29"/>
      <c r="C23" s="16">
        <f t="shared" si="4"/>
        <v>27.330659340659324</v>
      </c>
      <c r="D23" s="30">
        <v>91</v>
      </c>
      <c r="E23" s="30">
        <v>0</v>
      </c>
      <c r="F23" s="33">
        <v>2487.0899999999983</v>
      </c>
      <c r="G23" s="31">
        <v>-169.73</v>
      </c>
      <c r="H23" s="32">
        <f t="shared" si="1"/>
        <v>6.8244414154694885E-2</v>
      </c>
      <c r="I23" s="32">
        <f t="shared" si="2"/>
        <v>0.18273627155436181</v>
      </c>
      <c r="J23" s="33">
        <f t="shared" si="5"/>
        <v>454.48155362013745</v>
      </c>
      <c r="K23" s="33">
        <f t="shared" si="3"/>
        <v>4.9943027870344778</v>
      </c>
      <c r="L23" s="30">
        <v>269</v>
      </c>
      <c r="M23" s="34">
        <f t="shared" si="6"/>
        <v>0.33828996282527879</v>
      </c>
      <c r="N23" s="30">
        <v>845</v>
      </c>
      <c r="O23" s="35">
        <f t="shared" ref="O23:P23" si="31">D23/7</f>
        <v>13</v>
      </c>
      <c r="P23" s="35">
        <f t="shared" si="31"/>
        <v>0</v>
      </c>
      <c r="Q23" s="30">
        <f t="shared" si="8"/>
        <v>65</v>
      </c>
      <c r="R23" s="30"/>
      <c r="S23" s="36">
        <v>2.2139534883720899</v>
      </c>
      <c r="T23" s="29">
        <v>2940</v>
      </c>
      <c r="U23" s="37" t="s">
        <v>33</v>
      </c>
      <c r="V23" s="38" t="s">
        <v>404</v>
      </c>
      <c r="W23" s="29">
        <v>11</v>
      </c>
      <c r="X23" s="39">
        <f t="shared" si="9"/>
        <v>0.12087912087912088</v>
      </c>
      <c r="Y23" s="40">
        <f t="shared" si="10"/>
        <v>7.0720833333333326</v>
      </c>
      <c r="Z23" s="29">
        <v>13</v>
      </c>
      <c r="AA23" s="29" t="s">
        <v>35</v>
      </c>
      <c r="AB23" s="41">
        <f t="shared" si="11"/>
        <v>-0.69</v>
      </c>
      <c r="AC23" s="42">
        <v>8.1240266203703712E-2</v>
      </c>
      <c r="AD23" s="40">
        <f t="shared" si="12"/>
        <v>-10.202152629861111</v>
      </c>
      <c r="AE23" s="40">
        <v>-5.42</v>
      </c>
      <c r="AF23" s="40">
        <v>-10.83948125</v>
      </c>
      <c r="AG23" s="40">
        <v>0</v>
      </c>
    </row>
    <row r="24" spans="1:33" ht="15.75" customHeight="1" x14ac:dyDescent="0.2">
      <c r="A24" s="29" t="s">
        <v>80</v>
      </c>
      <c r="B24" s="29"/>
      <c r="C24" s="16">
        <f t="shared" si="4"/>
        <v>27.663571428571416</v>
      </c>
      <c r="D24" s="30">
        <v>84</v>
      </c>
      <c r="E24" s="30">
        <v>0</v>
      </c>
      <c r="F24" s="33">
        <v>2323.7399999999989</v>
      </c>
      <c r="G24" s="33">
        <v>-196.33999999999997</v>
      </c>
      <c r="H24" s="32">
        <f t="shared" si="1"/>
        <v>8.4493101637876905E-2</v>
      </c>
      <c r="I24" s="32">
        <f t="shared" si="2"/>
        <v>0.1736963702228588</v>
      </c>
      <c r="J24" s="33">
        <f t="shared" si="5"/>
        <v>403.62520334166572</v>
      </c>
      <c r="K24" s="33">
        <f t="shared" si="3"/>
        <v>4.80506194454364</v>
      </c>
      <c r="L24" s="30">
        <v>279</v>
      </c>
      <c r="M24" s="34">
        <f t="shared" si="6"/>
        <v>0.30107526881720431</v>
      </c>
      <c r="N24" s="30">
        <v>811</v>
      </c>
      <c r="O24" s="35">
        <f t="shared" ref="O24:P24" si="32">D24/7</f>
        <v>12</v>
      </c>
      <c r="P24" s="35">
        <f t="shared" si="32"/>
        <v>0</v>
      </c>
      <c r="Q24" s="30">
        <f t="shared" si="8"/>
        <v>67</v>
      </c>
      <c r="R24" s="30"/>
      <c r="S24" s="36">
        <v>2.7192118226600899</v>
      </c>
      <c r="T24" s="29">
        <v>2940</v>
      </c>
      <c r="U24" s="37" t="s">
        <v>33</v>
      </c>
      <c r="V24" s="38" t="s">
        <v>404</v>
      </c>
      <c r="W24" s="29">
        <v>14</v>
      </c>
      <c r="X24" s="39">
        <f t="shared" si="9"/>
        <v>0.16666666666666666</v>
      </c>
      <c r="Y24" s="40">
        <f t="shared" si="10"/>
        <v>9.3495238095238076</v>
      </c>
      <c r="Z24" s="29">
        <v>7</v>
      </c>
      <c r="AA24" s="29" t="s">
        <v>35</v>
      </c>
      <c r="AB24" s="41">
        <f t="shared" si="11"/>
        <v>-0.69</v>
      </c>
      <c r="AC24" s="42">
        <v>8.1240266203703712E-2</v>
      </c>
      <c r="AD24" s="40">
        <f t="shared" si="12"/>
        <v>-9.4173716583333338</v>
      </c>
      <c r="AE24" s="40">
        <v>-5.42</v>
      </c>
      <c r="AF24" s="40">
        <v>-10.83948125</v>
      </c>
      <c r="AG24" s="40">
        <v>0</v>
      </c>
    </row>
    <row r="25" spans="1:33" ht="15.75" customHeight="1" x14ac:dyDescent="0.2">
      <c r="A25" s="15" t="s">
        <v>82</v>
      </c>
      <c r="B25" s="15"/>
      <c r="C25" s="16">
        <f t="shared" si="4"/>
        <v>27.990000000000002</v>
      </c>
      <c r="D25" s="17">
        <v>54</v>
      </c>
      <c r="E25" s="17">
        <v>0</v>
      </c>
      <c r="F25" s="18">
        <v>1511.46</v>
      </c>
      <c r="G25" s="18">
        <v>-145.74</v>
      </c>
      <c r="H25" s="32">
        <f t="shared" si="1"/>
        <v>9.6423325790957096E-2</v>
      </c>
      <c r="I25" s="32">
        <f t="shared" si="2"/>
        <v>0.16864950138442297</v>
      </c>
      <c r="J25" s="33">
        <f t="shared" si="5"/>
        <v>254.90697536249996</v>
      </c>
      <c r="K25" s="33">
        <f t="shared" si="3"/>
        <v>4.720499543749999</v>
      </c>
      <c r="L25" s="17">
        <v>333</v>
      </c>
      <c r="M25" s="34">
        <f t="shared" si="6"/>
        <v>0.16216216216216217</v>
      </c>
      <c r="N25" s="17">
        <v>802</v>
      </c>
      <c r="O25" s="35">
        <f t="shared" ref="O25:P25" si="33">D25/7</f>
        <v>7.7142857142857144</v>
      </c>
      <c r="P25" s="35">
        <f t="shared" si="33"/>
        <v>0</v>
      </c>
      <c r="Q25" s="30">
        <f t="shared" si="8"/>
        <v>103</v>
      </c>
      <c r="R25" s="30"/>
      <c r="S25" s="22">
        <v>3.3684210526315792</v>
      </c>
      <c r="T25" s="29">
        <v>2940</v>
      </c>
      <c r="U25" s="37" t="s">
        <v>33</v>
      </c>
      <c r="V25" s="38" t="s">
        <v>405</v>
      </c>
      <c r="W25" s="15">
        <v>9</v>
      </c>
      <c r="X25" s="39">
        <f t="shared" si="9"/>
        <v>0.16666666666666666</v>
      </c>
      <c r="Y25" s="40">
        <f t="shared" si="10"/>
        <v>8.0966666666666676</v>
      </c>
      <c r="Z25" s="15">
        <v>9</v>
      </c>
      <c r="AA25" s="29" t="s">
        <v>35</v>
      </c>
      <c r="AB25" s="41">
        <f t="shared" si="11"/>
        <v>-0.69</v>
      </c>
      <c r="AC25" s="42">
        <v>8.1240266203703712E-2</v>
      </c>
      <c r="AD25" s="40">
        <f t="shared" si="12"/>
        <v>-6.0540246374999995</v>
      </c>
      <c r="AE25" s="26">
        <v>-5.42</v>
      </c>
      <c r="AF25" s="26">
        <v>-10.84</v>
      </c>
      <c r="AG25" s="26">
        <v>0</v>
      </c>
    </row>
    <row r="26" spans="1:33" ht="15.75" customHeight="1" x14ac:dyDescent="0.2">
      <c r="A26" s="15" t="s">
        <v>84</v>
      </c>
      <c r="B26" s="15" t="s">
        <v>406</v>
      </c>
      <c r="C26" s="16">
        <f t="shared" si="4"/>
        <v>27.990000000000002</v>
      </c>
      <c r="D26" s="17">
        <v>56</v>
      </c>
      <c r="E26" s="17">
        <v>0</v>
      </c>
      <c r="F26" s="18">
        <v>1567.44</v>
      </c>
      <c r="G26" s="18">
        <v>-109.33</v>
      </c>
      <c r="H26" s="32">
        <f t="shared" si="1"/>
        <v>6.9750676261930281E-2</v>
      </c>
      <c r="I26" s="32">
        <f t="shared" si="2"/>
        <v>0.18605165252116695</v>
      </c>
      <c r="J26" s="33">
        <f t="shared" si="5"/>
        <v>291.62480222777793</v>
      </c>
      <c r="K26" s="33">
        <f t="shared" si="3"/>
        <v>5.2075857540674635</v>
      </c>
      <c r="L26" s="17">
        <v>256</v>
      </c>
      <c r="M26" s="34">
        <f t="shared" si="6"/>
        <v>0.21875</v>
      </c>
      <c r="N26" s="17">
        <v>752</v>
      </c>
      <c r="O26" s="35">
        <f t="shared" ref="O26:P26" si="34">D26/7</f>
        <v>8</v>
      </c>
      <c r="P26" s="35">
        <f t="shared" si="34"/>
        <v>0</v>
      </c>
      <c r="Q26" s="30">
        <f t="shared" si="8"/>
        <v>94</v>
      </c>
      <c r="R26" s="30"/>
      <c r="S26" s="22">
        <v>2.123720516243881</v>
      </c>
      <c r="T26" s="29">
        <v>1080</v>
      </c>
      <c r="U26" s="37">
        <v>396</v>
      </c>
      <c r="V26" s="38" t="s">
        <v>407</v>
      </c>
      <c r="W26" s="15">
        <v>8</v>
      </c>
      <c r="X26" s="39">
        <f t="shared" si="9"/>
        <v>0.14285714285714285</v>
      </c>
      <c r="Y26" s="40">
        <f t="shared" si="10"/>
        <v>10.933</v>
      </c>
      <c r="Z26" s="15">
        <v>2</v>
      </c>
      <c r="AA26" s="29" t="s">
        <v>35</v>
      </c>
      <c r="AB26" s="41">
        <f t="shared" si="11"/>
        <v>-0.69</v>
      </c>
      <c r="AC26" s="15">
        <v>8.1240266203703712E-2</v>
      </c>
      <c r="AD26" s="40">
        <f t="shared" si="12"/>
        <v>-6.2782477722222225</v>
      </c>
      <c r="AE26" s="26">
        <v>-5.68</v>
      </c>
      <c r="AF26" s="26">
        <v>-10.83948125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27.99</v>
      </c>
      <c r="D27" s="17">
        <v>96</v>
      </c>
      <c r="E27" s="17">
        <v>1</v>
      </c>
      <c r="F27" s="18">
        <v>2687.04</v>
      </c>
      <c r="G27" s="18">
        <v>-119.15</v>
      </c>
      <c r="H27" s="32">
        <f t="shared" si="1"/>
        <v>4.4342473502441353E-2</v>
      </c>
      <c r="I27" s="32">
        <f t="shared" si="2"/>
        <v>0.20502898711345313</v>
      </c>
      <c r="J27" s="33">
        <f t="shared" si="5"/>
        <v>550.92108953333309</v>
      </c>
      <c r="K27" s="33">
        <f t="shared" si="3"/>
        <v>5.7387613493055527</v>
      </c>
      <c r="L27" s="17">
        <v>274</v>
      </c>
      <c r="M27" s="34">
        <f t="shared" si="6"/>
        <v>0.35036496350364965</v>
      </c>
      <c r="N27" s="17">
        <v>660</v>
      </c>
      <c r="O27" s="35">
        <f t="shared" ref="O27:P27" si="35">D27/7</f>
        <v>13.714285714285714</v>
      </c>
      <c r="P27" s="35">
        <f t="shared" si="35"/>
        <v>0.14285714285714285</v>
      </c>
      <c r="Q27" s="30">
        <f t="shared" si="8"/>
        <v>47</v>
      </c>
      <c r="R27" s="30"/>
      <c r="S27" s="22">
        <v>1.8253968253968249</v>
      </c>
      <c r="T27" s="29">
        <v>396</v>
      </c>
      <c r="U27" s="37">
        <v>396</v>
      </c>
      <c r="V27" s="38" t="s">
        <v>408</v>
      </c>
      <c r="W27" s="15">
        <v>4</v>
      </c>
      <c r="X27" s="39">
        <f t="shared" si="9"/>
        <v>4.1666666666666664E-2</v>
      </c>
      <c r="Y27" s="40">
        <f t="shared" si="10"/>
        <v>14.893750000000001</v>
      </c>
      <c r="Z27" s="15">
        <v>4</v>
      </c>
      <c r="AA27" s="29" t="s">
        <v>35</v>
      </c>
      <c r="AB27" s="41">
        <f t="shared" si="11"/>
        <v>-0.69</v>
      </c>
      <c r="AC27" s="42">
        <v>8.1240266203703712E-2</v>
      </c>
      <c r="AD27" s="40">
        <f t="shared" si="12"/>
        <v>-10.762710466666666</v>
      </c>
      <c r="AE27" s="26">
        <v>-5.68</v>
      </c>
      <c r="AF27" s="26">
        <v>-10.83948125</v>
      </c>
      <c r="AG27" s="26">
        <v>-17.28</v>
      </c>
    </row>
    <row r="28" spans="1:33" ht="15.75" customHeight="1" x14ac:dyDescent="0.2">
      <c r="A28" s="15" t="s">
        <v>87</v>
      </c>
      <c r="B28" s="15" t="s">
        <v>409</v>
      </c>
      <c r="C28" s="16">
        <f t="shared" si="4"/>
        <v>27.99</v>
      </c>
      <c r="D28" s="17">
        <v>68</v>
      </c>
      <c r="E28" s="17">
        <v>3</v>
      </c>
      <c r="F28" s="18">
        <v>1903.32</v>
      </c>
      <c r="G28" s="18">
        <v>-70.489999999999995</v>
      </c>
      <c r="H28" s="32">
        <f t="shared" si="1"/>
        <v>3.7035285711283443E-2</v>
      </c>
      <c r="I28" s="32">
        <f t="shared" si="2"/>
        <v>0.15091067838799799</v>
      </c>
      <c r="J28" s="33">
        <f t="shared" si="5"/>
        <v>287.23131238944433</v>
      </c>
      <c r="K28" s="33">
        <f t="shared" si="3"/>
        <v>4.2239898880800633</v>
      </c>
      <c r="L28" s="17">
        <v>245</v>
      </c>
      <c r="M28" s="34">
        <f t="shared" si="6"/>
        <v>0.27755102040816326</v>
      </c>
      <c r="N28" s="17">
        <v>586</v>
      </c>
      <c r="O28" s="35">
        <f t="shared" ref="O28:P28" si="36">D28/7</f>
        <v>9.7142857142857135</v>
      </c>
      <c r="P28" s="35">
        <f t="shared" si="36"/>
        <v>0.42857142857142855</v>
      </c>
      <c r="Q28" s="30">
        <f t="shared" si="8"/>
        <v>57</v>
      </c>
      <c r="R28" s="30"/>
      <c r="S28" s="22">
        <v>2.173377546186642</v>
      </c>
      <c r="T28" s="29" t="s">
        <v>33</v>
      </c>
      <c r="U28" s="23">
        <v>396</v>
      </c>
      <c r="V28" s="1" t="s">
        <v>410</v>
      </c>
      <c r="W28" s="15">
        <v>3</v>
      </c>
      <c r="X28" s="39">
        <f t="shared" si="9"/>
        <v>4.4117647058823532E-2</v>
      </c>
      <c r="Y28" s="40">
        <f t="shared" si="10"/>
        <v>7.8322222222222218</v>
      </c>
      <c r="Z28" s="15">
        <v>6</v>
      </c>
      <c r="AA28" s="29" t="s">
        <v>35</v>
      </c>
      <c r="AB28" s="41">
        <f t="shared" si="11"/>
        <v>-0.69</v>
      </c>
      <c r="AC28" s="42">
        <v>8.1240266203703712E-2</v>
      </c>
      <c r="AD28" s="40">
        <f t="shared" si="12"/>
        <v>-7.6235865805555552</v>
      </c>
      <c r="AE28" s="26">
        <v>-5.68</v>
      </c>
      <c r="AF28" s="26">
        <v>-12.7387808975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4"/>
        <v>27.990000000000002</v>
      </c>
      <c r="D29" s="17">
        <v>95</v>
      </c>
      <c r="E29" s="17">
        <v>0</v>
      </c>
      <c r="F29" s="18">
        <v>2659.05</v>
      </c>
      <c r="G29" s="18">
        <v>0</v>
      </c>
      <c r="H29" s="32">
        <f t="shared" si="1"/>
        <v>0</v>
      </c>
      <c r="I29" s="32">
        <f t="shared" si="2"/>
        <v>0.18794596409928149</v>
      </c>
      <c r="J29" s="33">
        <f t="shared" si="5"/>
        <v>499.75771583819449</v>
      </c>
      <c r="K29" s="33">
        <f t="shared" si="3"/>
        <v>5.260607535138889</v>
      </c>
      <c r="L29" s="17">
        <v>216</v>
      </c>
      <c r="M29" s="34">
        <f t="shared" si="6"/>
        <v>0.43981481481481483</v>
      </c>
      <c r="N29" s="17">
        <v>495</v>
      </c>
      <c r="O29" s="35">
        <f t="shared" ref="O29:P29" si="37">D29/7</f>
        <v>13.571428571428571</v>
      </c>
      <c r="P29" s="35">
        <f t="shared" si="37"/>
        <v>0</v>
      </c>
      <c r="Q29" s="30">
        <f t="shared" si="8"/>
        <v>36</v>
      </c>
      <c r="R29" s="30"/>
      <c r="S29" s="22">
        <v>2.7928143712574851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8.1240266203703712E-2</v>
      </c>
      <c r="AD29" s="40">
        <f t="shared" si="12"/>
        <v>-10.650598899305555</v>
      </c>
      <c r="AE29" s="26">
        <v>-5.68</v>
      </c>
      <c r="AF29" s="26">
        <v>-12.7387808975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28.027948717948721</v>
      </c>
      <c r="D30" s="17">
        <v>39</v>
      </c>
      <c r="E30" s="17">
        <v>0</v>
      </c>
      <c r="F30" s="18">
        <v>1093.0900000000001</v>
      </c>
      <c r="G30" s="18">
        <v>-72.610000000000028</v>
      </c>
      <c r="H30" s="32">
        <f t="shared" si="1"/>
        <v>6.6426369283407602E-2</v>
      </c>
      <c r="I30" s="32">
        <f t="shared" si="2"/>
        <v>0.17169885433198165</v>
      </c>
      <c r="J30" s="33">
        <f t="shared" si="5"/>
        <v>187.68230068174586</v>
      </c>
      <c r="K30" s="33">
        <f t="shared" si="3"/>
        <v>4.8123666841473298</v>
      </c>
      <c r="L30" s="17">
        <v>168</v>
      </c>
      <c r="M30" s="34">
        <f t="shared" si="6"/>
        <v>0.23214285714285715</v>
      </c>
      <c r="N30" s="17">
        <v>454</v>
      </c>
      <c r="O30" s="35">
        <f t="shared" ref="O30:P30" si="38">D30/7</f>
        <v>5.5714285714285712</v>
      </c>
      <c r="P30" s="35">
        <f t="shared" si="38"/>
        <v>0</v>
      </c>
      <c r="Q30" s="30">
        <f t="shared" si="8"/>
        <v>81</v>
      </c>
      <c r="R30" s="30"/>
      <c r="S30" s="22">
        <v>1.84542958022754</v>
      </c>
      <c r="T30" s="29">
        <v>396</v>
      </c>
      <c r="U30" s="37">
        <v>396</v>
      </c>
      <c r="V30" s="38" t="s">
        <v>411</v>
      </c>
      <c r="W30" s="15">
        <v>3</v>
      </c>
      <c r="X30" s="39">
        <f t="shared" si="9"/>
        <v>7.6923076923076927E-2</v>
      </c>
      <c r="Y30" s="40">
        <f t="shared" si="10"/>
        <v>12.101666666666672</v>
      </c>
      <c r="Z30" s="15">
        <v>3</v>
      </c>
      <c r="AA30" s="29" t="s">
        <v>35</v>
      </c>
      <c r="AB30" s="41">
        <f t="shared" si="11"/>
        <v>-0.69</v>
      </c>
      <c r="AC30" s="42">
        <v>8.1240266203703712E-2</v>
      </c>
      <c r="AD30" s="40">
        <f t="shared" si="12"/>
        <v>-4.3723511270833333</v>
      </c>
      <c r="AE30" s="26">
        <v>-5.68</v>
      </c>
      <c r="AF30" s="26">
        <v>-11.3574832869531</v>
      </c>
      <c r="AG30" s="26">
        <v>0</v>
      </c>
    </row>
    <row r="31" spans="1:33" ht="15.75" customHeight="1" x14ac:dyDescent="0.2">
      <c r="A31" s="15" t="s">
        <v>92</v>
      </c>
      <c r="B31" s="49" t="s">
        <v>412</v>
      </c>
      <c r="C31" s="16">
        <f t="shared" si="4"/>
        <v>27.97309523809524</v>
      </c>
      <c r="D31" s="17">
        <v>42</v>
      </c>
      <c r="E31" s="17">
        <v>0</v>
      </c>
      <c r="F31" s="18">
        <v>1174.8700000000001</v>
      </c>
      <c r="G31" s="44">
        <v>-19.920000000000002</v>
      </c>
      <c r="H31" s="32">
        <f t="shared" si="1"/>
        <v>1.6955067369155735E-2</v>
      </c>
      <c r="I31" s="32">
        <f t="shared" si="2"/>
        <v>0.21997030830543146</v>
      </c>
      <c r="J31" s="33">
        <f t="shared" si="5"/>
        <v>258.43651611880227</v>
      </c>
      <c r="K31" s="33">
        <f t="shared" si="3"/>
        <v>6.1532503837810069</v>
      </c>
      <c r="L31" s="17">
        <v>168</v>
      </c>
      <c r="M31" s="34">
        <f t="shared" si="6"/>
        <v>0.25</v>
      </c>
      <c r="N31" s="17">
        <v>424</v>
      </c>
      <c r="O31" s="35">
        <f t="shared" ref="O31:P32" si="39">D31/7</f>
        <v>6</v>
      </c>
      <c r="P31" s="35">
        <f t="shared" si="39"/>
        <v>0</v>
      </c>
      <c r="Q31" s="30">
        <f t="shared" si="8"/>
        <v>70</v>
      </c>
      <c r="R31" s="30"/>
      <c r="S31" s="22">
        <v>2.10737669140113</v>
      </c>
      <c r="T31" s="15">
        <v>1488</v>
      </c>
      <c r="U31" s="23">
        <v>396</v>
      </c>
      <c r="V31" s="1" t="s">
        <v>833</v>
      </c>
      <c r="W31" s="15">
        <v>3</v>
      </c>
      <c r="X31" s="39">
        <f t="shared" si="9"/>
        <v>7.1428571428571425E-2</v>
      </c>
      <c r="Y31" s="40">
        <f t="shared" si="10"/>
        <v>6.6400000000000006</v>
      </c>
      <c r="Z31" s="15">
        <v>0</v>
      </c>
      <c r="AA31" s="15" t="s">
        <v>35</v>
      </c>
      <c r="AB31" s="41">
        <f t="shared" si="11"/>
        <v>-0.69</v>
      </c>
      <c r="AC31" s="28">
        <v>8.1240266203703712E-2</v>
      </c>
      <c r="AD31" s="40">
        <f t="shared" si="12"/>
        <v>-4.7086858291666669</v>
      </c>
      <c r="AE31" s="45">
        <v>-5.68</v>
      </c>
      <c r="AF31" s="45">
        <v>-11.357483286953125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27.99</v>
      </c>
      <c r="D32" s="57">
        <v>49</v>
      </c>
      <c r="E32" s="57">
        <v>0</v>
      </c>
      <c r="F32" s="58">
        <v>1371.51</v>
      </c>
      <c r="G32" s="58">
        <v>-60.46</v>
      </c>
      <c r="H32" s="32">
        <f t="shared" si="1"/>
        <v>4.4082799250461172E-2</v>
      </c>
      <c r="I32" s="32">
        <f t="shared" si="2"/>
        <v>0.18611867643002827</v>
      </c>
      <c r="J32" s="33">
        <f t="shared" si="5"/>
        <v>255.26362591054806</v>
      </c>
      <c r="K32" s="33">
        <f t="shared" si="3"/>
        <v>5.2094617532764911</v>
      </c>
      <c r="L32" s="57">
        <v>209</v>
      </c>
      <c r="M32" s="34">
        <f t="shared" si="6"/>
        <v>0.23444976076555024</v>
      </c>
      <c r="N32" s="57">
        <v>378</v>
      </c>
      <c r="O32" s="35">
        <f t="shared" si="39"/>
        <v>7</v>
      </c>
      <c r="P32" s="35">
        <f t="shared" si="39"/>
        <v>0</v>
      </c>
      <c r="Q32" s="30">
        <f t="shared" si="8"/>
        <v>54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1.930807248764415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4</v>
      </c>
      <c r="X32" s="39">
        <f t="shared" si="9"/>
        <v>8.1632653061224483E-2</v>
      </c>
      <c r="Y32" s="40">
        <f t="shared" si="10"/>
        <v>8.637142857142857</v>
      </c>
      <c r="Z32" s="56">
        <v>3</v>
      </c>
      <c r="AA32" s="56" t="s">
        <v>35</v>
      </c>
      <c r="AB32" s="41">
        <f t="shared" si="11"/>
        <v>-0.69</v>
      </c>
      <c r="AC32" s="62">
        <v>8.0201020833333345E-2</v>
      </c>
      <c r="AD32" s="40">
        <f t="shared" si="12"/>
        <v>-5.423193028750001</v>
      </c>
      <c r="AE32" s="63">
        <v>-5.68</v>
      </c>
      <c r="AF32" s="63">
        <v>-11.3574832869531</v>
      </c>
      <c r="AG32" s="63">
        <v>-9.7999999999999989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8.66406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- 1 1/4 Inch Round Drawer Handles - 5 Pack of Kitchen Cabinet Hardware")</f>
        <v>Satin Nickel Kitchen Cabinet Knobs - 1 1/4 Inch Round Drawer Handles - 5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Info!B1:BJ5000""),2,FALSE),"""")"),"B0784PFHQB")</f>
        <v>B0784PFHQB</v>
      </c>
      <c r="B2" s="3" t="s">
        <v>413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6.709593529411765</v>
      </c>
      <c r="D3" s="5">
        <f>SUM(D4:D99702)</f>
        <v>154</v>
      </c>
      <c r="E3" s="5"/>
      <c r="F3" s="6">
        <f t="shared" ref="F3:G3" si="0">SUM(F4:F99702)</f>
        <v>1734.4600000000005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0.34309383644710278</v>
      </c>
      <c r="J3" s="6">
        <f>SUM(J4:J99702)</f>
        <v>595.08253556404202</v>
      </c>
      <c r="K3" s="6">
        <f t="shared" ref="K3:K32" si="3">J3/D3</f>
        <v>3.8641723088574156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-7.4691644359578975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Info!B2:BZ3000""),37,FALSE)),"""")*-1"),-2.2231545)</f>
        <v>-2.2231545000000001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32</v>
      </c>
      <c r="C4" s="16">
        <f t="shared" ref="C4:C32" si="4">IFERROR(F4/D4," - ")</f>
        <v>8.99</v>
      </c>
      <c r="D4" s="17">
        <v>7</v>
      </c>
      <c r="E4" s="17">
        <v>0</v>
      </c>
      <c r="F4" s="18">
        <v>62.930000000000007</v>
      </c>
      <c r="G4" s="18">
        <v>0</v>
      </c>
      <c r="H4" s="19">
        <f t="shared" si="1"/>
        <v>0</v>
      </c>
      <c r="I4" s="19">
        <f t="shared" si="2"/>
        <v>0.1694410892040539</v>
      </c>
      <c r="J4" s="18">
        <f t="shared" ref="J4:J32" si="5">F4*0.85+G4+AF4*D4+D4*AE4+AG4+AD4</f>
        <v>10.662927743611114</v>
      </c>
      <c r="K4" s="18">
        <f t="shared" si="3"/>
        <v>1.5232753919444448</v>
      </c>
      <c r="L4" s="17">
        <v>5</v>
      </c>
      <c r="M4" s="20">
        <f t="shared" ref="M4:M32" si="6">IFERROR(D4/L4,"-")</f>
        <v>1.4</v>
      </c>
      <c r="N4" s="17">
        <v>49</v>
      </c>
      <c r="O4" s="21">
        <f t="shared" ref="O4:P4" si="7">D4/7</f>
        <v>1</v>
      </c>
      <c r="P4" s="21">
        <f t="shared" si="7"/>
        <v>0</v>
      </c>
      <c r="Q4" s="17">
        <f t="shared" ref="Q4:Q32" si="8">ROUNDDOWN(N4/(O4+P4),0)</f>
        <v>49</v>
      </c>
      <c r="R4" s="17"/>
      <c r="S4" s="22">
        <v>1.2235294117647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3.5144643518518516E-2</v>
      </c>
      <c r="AD4" s="26">
        <f t="shared" ref="AD4:AD32" si="12">IFERROR(AB4*AC4*D4*2,0)</f>
        <v>-0.33949725638888884</v>
      </c>
      <c r="AE4" s="26">
        <v>-3.48</v>
      </c>
      <c r="AF4" s="26">
        <v>-2.5897250000000001</v>
      </c>
      <c r="AG4" s="26">
        <v>0</v>
      </c>
    </row>
    <row r="5" spans="1:33" ht="15.75" customHeight="1" x14ac:dyDescent="0.2">
      <c r="A5" s="29" t="s">
        <v>36</v>
      </c>
      <c r="B5" s="29"/>
      <c r="C5" s="16">
        <f t="shared" si="4"/>
        <v>8.99</v>
      </c>
      <c r="D5" s="30">
        <v>4</v>
      </c>
      <c r="E5" s="30">
        <v>0</v>
      </c>
      <c r="F5" s="31">
        <v>35.96</v>
      </c>
      <c r="G5" s="31">
        <v>0</v>
      </c>
      <c r="H5" s="32">
        <f t="shared" si="1"/>
        <v>0</v>
      </c>
      <c r="I5" s="32">
        <f t="shared" si="2"/>
        <v>0.16943483794147474</v>
      </c>
      <c r="J5" s="33">
        <f t="shared" si="5"/>
        <v>6.0928767723754316</v>
      </c>
      <c r="K5" s="33">
        <f t="shared" si="3"/>
        <v>1.5232191930938579</v>
      </c>
      <c r="L5" s="30">
        <v>18</v>
      </c>
      <c r="M5" s="34">
        <f t="shared" si="6"/>
        <v>0.22222222222222221</v>
      </c>
      <c r="N5" s="30">
        <v>44</v>
      </c>
      <c r="O5" s="35">
        <f t="shared" ref="O5:P5" si="13">D5/7</f>
        <v>0.5714285714285714</v>
      </c>
      <c r="P5" s="35">
        <f t="shared" si="13"/>
        <v>0</v>
      </c>
      <c r="Q5" s="30">
        <f t="shared" si="8"/>
        <v>77</v>
      </c>
      <c r="R5" s="30"/>
      <c r="S5" s="36">
        <v>1.3953488372092999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3.5185367323290841E-2</v>
      </c>
      <c r="AD5" s="40">
        <f t="shared" si="12"/>
        <v>-0.19422322762456543</v>
      </c>
      <c r="AE5" s="40">
        <v>-3.48</v>
      </c>
      <c r="AF5" s="40">
        <v>-2.5897250000000001</v>
      </c>
      <c r="AG5" s="40">
        <v>0</v>
      </c>
    </row>
    <row r="6" spans="1:33" ht="15.75" customHeight="1" x14ac:dyDescent="0.2">
      <c r="A6" s="29" t="s">
        <v>38</v>
      </c>
      <c r="B6" s="29"/>
      <c r="C6" s="16">
        <f t="shared" si="4"/>
        <v>8.9899999999999984</v>
      </c>
      <c r="D6" s="30">
        <v>12</v>
      </c>
      <c r="E6" s="30">
        <v>0</v>
      </c>
      <c r="F6" s="31">
        <v>107.87999999999998</v>
      </c>
      <c r="G6" s="31">
        <v>0</v>
      </c>
      <c r="H6" s="32">
        <f t="shared" si="1"/>
        <v>0</v>
      </c>
      <c r="I6" s="32">
        <f t="shared" si="2"/>
        <v>0.16944108920405374</v>
      </c>
      <c r="J6" s="33">
        <f t="shared" si="5"/>
        <v>18.279304703333313</v>
      </c>
      <c r="K6" s="33">
        <f t="shared" si="3"/>
        <v>1.5232753919444428</v>
      </c>
      <c r="L6" s="30">
        <v>18</v>
      </c>
      <c r="M6" s="34">
        <f t="shared" si="6"/>
        <v>0.66666666666666663</v>
      </c>
      <c r="N6" s="30">
        <v>34</v>
      </c>
      <c r="O6" s="35">
        <f t="shared" ref="O6:P6" si="14">D6/7</f>
        <v>1.7142857142857142</v>
      </c>
      <c r="P6" s="35">
        <f t="shared" si="14"/>
        <v>0</v>
      </c>
      <c r="Q6" s="30">
        <f t="shared" si="8"/>
        <v>19</v>
      </c>
      <c r="R6" s="30"/>
      <c r="S6" s="36">
        <v>1.44</v>
      </c>
      <c r="T6" s="29" t="s">
        <v>33</v>
      </c>
      <c r="U6" s="37" t="s">
        <v>33</v>
      </c>
      <c r="V6" s="38" t="s">
        <v>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3.5144643518518516E-2</v>
      </c>
      <c r="AD6" s="40">
        <f t="shared" si="12"/>
        <v>-0.58199529666666661</v>
      </c>
      <c r="AE6" s="40">
        <v>-3.48</v>
      </c>
      <c r="AF6" s="40">
        <v>-2.5897250000000001</v>
      </c>
      <c r="AG6" s="40">
        <v>0</v>
      </c>
    </row>
    <row r="7" spans="1:33" ht="15.75" customHeight="1" x14ac:dyDescent="0.2">
      <c r="A7" s="29" t="s">
        <v>40</v>
      </c>
      <c r="B7" s="29"/>
      <c r="C7" s="16">
        <f t="shared" si="4"/>
        <v>8.99</v>
      </c>
      <c r="D7" s="30">
        <v>4</v>
      </c>
      <c r="E7" s="30">
        <v>0</v>
      </c>
      <c r="F7" s="31">
        <v>35.96</v>
      </c>
      <c r="G7" s="31">
        <v>0</v>
      </c>
      <c r="H7" s="32">
        <f t="shared" si="1"/>
        <v>0</v>
      </c>
      <c r="I7" s="32">
        <f t="shared" si="2"/>
        <v>0.16944108920405379</v>
      </c>
      <c r="J7" s="33">
        <f t="shared" si="5"/>
        <v>6.0931015677777749</v>
      </c>
      <c r="K7" s="33">
        <f t="shared" si="3"/>
        <v>1.5232753919444437</v>
      </c>
      <c r="L7" s="30">
        <v>7</v>
      </c>
      <c r="M7" s="34">
        <f t="shared" si="6"/>
        <v>0.5714285714285714</v>
      </c>
      <c r="N7" s="30">
        <v>40</v>
      </c>
      <c r="O7" s="35">
        <f t="shared" ref="O7:P7" si="15">D7/7</f>
        <v>0.5714285714285714</v>
      </c>
      <c r="P7" s="35">
        <f t="shared" si="15"/>
        <v>0</v>
      </c>
      <c r="Q7" s="30">
        <f t="shared" si="8"/>
        <v>70</v>
      </c>
      <c r="R7" s="30"/>
      <c r="S7" s="36">
        <v>1.6734693877550999</v>
      </c>
      <c r="T7" s="29" t="s">
        <v>33</v>
      </c>
      <c r="U7" s="37" t="s">
        <v>33</v>
      </c>
      <c r="V7" s="38" t="s">
        <v>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3.5144643518518516E-2</v>
      </c>
      <c r="AD7" s="40">
        <f t="shared" si="12"/>
        <v>-0.19399843222222218</v>
      </c>
      <c r="AE7" s="40">
        <v>-3.48</v>
      </c>
      <c r="AF7" s="40">
        <v>-2.5897250000000001</v>
      </c>
      <c r="AG7" s="40">
        <v>0</v>
      </c>
    </row>
    <row r="8" spans="1:33" ht="15.75" customHeight="1" x14ac:dyDescent="0.2">
      <c r="A8" s="29" t="s">
        <v>43</v>
      </c>
      <c r="B8" s="29"/>
      <c r="C8" s="16">
        <f t="shared" si="4"/>
        <v>8.99</v>
      </c>
      <c r="D8" s="30">
        <v>1</v>
      </c>
      <c r="E8" s="30">
        <v>0</v>
      </c>
      <c r="F8" s="31">
        <v>8.99</v>
      </c>
      <c r="G8" s="31">
        <v>0</v>
      </c>
      <c r="H8" s="32">
        <f t="shared" si="1"/>
        <v>0</v>
      </c>
      <c r="I8" s="32">
        <f t="shared" si="2"/>
        <v>0.16941049966011618</v>
      </c>
      <c r="J8" s="33">
        <f t="shared" si="5"/>
        <v>1.5230003919444444</v>
      </c>
      <c r="K8" s="33">
        <f t="shared" si="3"/>
        <v>1.5230003919444444</v>
      </c>
      <c r="L8" s="30">
        <v>9</v>
      </c>
      <c r="M8" s="34">
        <f t="shared" si="6"/>
        <v>0.1111111111111111</v>
      </c>
      <c r="N8" s="30">
        <v>38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266</v>
      </c>
      <c r="R8" s="30"/>
      <c r="S8" s="36">
        <v>1.73195876288659</v>
      </c>
      <c r="T8" s="29" t="s">
        <v>33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3.5144643518518516E-2</v>
      </c>
      <c r="AD8" s="40">
        <f t="shared" si="12"/>
        <v>-4.8499608055555546E-2</v>
      </c>
      <c r="AE8" s="40">
        <v>-3.48</v>
      </c>
      <c r="AF8" s="40">
        <v>-2.59</v>
      </c>
      <c r="AG8" s="40">
        <v>0</v>
      </c>
    </row>
    <row r="9" spans="1:33" ht="15.75" customHeight="1" x14ac:dyDescent="0.2">
      <c r="A9" s="29" t="s">
        <v>46</v>
      </c>
      <c r="B9" s="29"/>
      <c r="C9" s="16">
        <f t="shared" si="4"/>
        <v>8.99</v>
      </c>
      <c r="D9" s="30">
        <v>1</v>
      </c>
      <c r="E9" s="30">
        <v>0</v>
      </c>
      <c r="F9" s="31">
        <v>8.99</v>
      </c>
      <c r="G9" s="31">
        <v>0</v>
      </c>
      <c r="H9" s="32">
        <f t="shared" si="1"/>
        <v>0</v>
      </c>
      <c r="I9" s="32">
        <f t="shared" si="2"/>
        <v>0.22505844181806936</v>
      </c>
      <c r="J9" s="33">
        <f t="shared" si="5"/>
        <v>2.0232753919444435</v>
      </c>
      <c r="K9" s="33">
        <f t="shared" si="3"/>
        <v>2.0232753919444435</v>
      </c>
      <c r="L9" s="30">
        <v>6</v>
      </c>
      <c r="M9" s="34">
        <f t="shared" si="6"/>
        <v>0.16666666666666666</v>
      </c>
      <c r="N9" s="30">
        <v>36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252</v>
      </c>
      <c r="R9" s="30"/>
      <c r="S9" s="36">
        <v>1.7083333333333299</v>
      </c>
      <c r="T9" s="29" t="s">
        <v>33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3.5144643518518516E-2</v>
      </c>
      <c r="AD9" s="40">
        <f t="shared" si="12"/>
        <v>-4.8499608055555546E-2</v>
      </c>
      <c r="AE9" s="40">
        <v>-3.48</v>
      </c>
      <c r="AF9" s="40">
        <v>-2.0897250000000001</v>
      </c>
      <c r="AG9" s="40">
        <v>0</v>
      </c>
    </row>
    <row r="10" spans="1:33" ht="15.75" customHeight="1" x14ac:dyDescent="0.2">
      <c r="A10" s="29" t="s">
        <v>49</v>
      </c>
      <c r="B10" s="29"/>
      <c r="C10" s="16">
        <f t="shared" si="4"/>
        <v>8.99</v>
      </c>
      <c r="D10" s="30">
        <v>4</v>
      </c>
      <c r="E10" s="30">
        <v>1</v>
      </c>
      <c r="F10" s="31">
        <v>35.96</v>
      </c>
      <c r="G10" s="31">
        <v>0</v>
      </c>
      <c r="H10" s="32">
        <f t="shared" si="1"/>
        <v>0</v>
      </c>
      <c r="I10" s="32">
        <f t="shared" si="2"/>
        <v>0.22505844181806936</v>
      </c>
      <c r="J10" s="33">
        <f t="shared" si="5"/>
        <v>8.093101567777774</v>
      </c>
      <c r="K10" s="33">
        <f t="shared" si="3"/>
        <v>2.0232753919444435</v>
      </c>
      <c r="L10" s="30">
        <v>7</v>
      </c>
      <c r="M10" s="34">
        <f t="shared" si="6"/>
        <v>0.5714285714285714</v>
      </c>
      <c r="N10" s="30">
        <v>42</v>
      </c>
      <c r="O10" s="35">
        <f t="shared" ref="O10:P10" si="18">D10/7</f>
        <v>0.5714285714285714</v>
      </c>
      <c r="P10" s="35">
        <f t="shared" si="18"/>
        <v>0.14285714285714285</v>
      </c>
      <c r="Q10" s="30">
        <f t="shared" si="8"/>
        <v>58</v>
      </c>
      <c r="R10" s="30"/>
      <c r="S10" s="36">
        <v>1.38709677419354</v>
      </c>
      <c r="T10" s="29" t="s">
        <v>33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3.5144643518518516E-2</v>
      </c>
      <c r="AD10" s="40">
        <f t="shared" si="12"/>
        <v>-0.19399843222222218</v>
      </c>
      <c r="AE10" s="40">
        <v>-3.48</v>
      </c>
      <c r="AF10" s="40">
        <v>-2.0897250000000001</v>
      </c>
      <c r="AG10" s="40">
        <v>0</v>
      </c>
    </row>
    <row r="11" spans="1:33" ht="15.75" customHeight="1" x14ac:dyDescent="0.2">
      <c r="A11" s="29" t="s">
        <v>52</v>
      </c>
      <c r="B11" s="29"/>
      <c r="C11" s="16">
        <f t="shared" si="4"/>
        <v>8.99</v>
      </c>
      <c r="D11" s="30">
        <v>7</v>
      </c>
      <c r="E11" s="30">
        <v>0</v>
      </c>
      <c r="F11" s="31">
        <v>62.93</v>
      </c>
      <c r="G11" s="31">
        <v>0</v>
      </c>
      <c r="H11" s="32">
        <f t="shared" si="1"/>
        <v>0</v>
      </c>
      <c r="I11" s="32">
        <f t="shared" si="2"/>
        <v>0.22505844181806939</v>
      </c>
      <c r="J11" s="33">
        <f t="shared" si="5"/>
        <v>14.162927743611107</v>
      </c>
      <c r="K11" s="33">
        <f t="shared" si="3"/>
        <v>2.0232753919444439</v>
      </c>
      <c r="L11" s="30">
        <v>6</v>
      </c>
      <c r="M11" s="34">
        <f t="shared" si="6"/>
        <v>1.1666666666666667</v>
      </c>
      <c r="N11" s="30">
        <v>38</v>
      </c>
      <c r="O11" s="35">
        <f t="shared" ref="O11:P11" si="19">D11/7</f>
        <v>1</v>
      </c>
      <c r="P11" s="35">
        <f t="shared" si="19"/>
        <v>0</v>
      </c>
      <c r="Q11" s="30">
        <f t="shared" si="8"/>
        <v>38</v>
      </c>
      <c r="R11" s="30"/>
      <c r="S11" s="36">
        <v>1.5575221238938</v>
      </c>
      <c r="T11" s="29" t="s">
        <v>33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3.5144643518518516E-2</v>
      </c>
      <c r="AD11" s="40">
        <f t="shared" si="12"/>
        <v>-0.33949725638888884</v>
      </c>
      <c r="AE11" s="40">
        <v>-3.48</v>
      </c>
      <c r="AF11" s="40">
        <v>-2.0897250000000001</v>
      </c>
      <c r="AG11" s="40">
        <v>0</v>
      </c>
    </row>
    <row r="12" spans="1:33" ht="15.75" customHeight="1" x14ac:dyDescent="0.2">
      <c r="A12" s="29" t="s">
        <v>55</v>
      </c>
      <c r="B12" s="29"/>
      <c r="C12" s="16">
        <f t="shared" si="4"/>
        <v>10.989999999999997</v>
      </c>
      <c r="D12" s="30">
        <v>12</v>
      </c>
      <c r="E12" s="30">
        <v>0</v>
      </c>
      <c r="F12" s="31">
        <v>131.87999999999997</v>
      </c>
      <c r="G12" s="31">
        <v>0</v>
      </c>
      <c r="H12" s="32">
        <f t="shared" si="1"/>
        <v>0</v>
      </c>
      <c r="I12" s="32">
        <f t="shared" si="2"/>
        <v>0.3387875697856636</v>
      </c>
      <c r="J12" s="33">
        <f t="shared" si="5"/>
        <v>44.679304703333301</v>
      </c>
      <c r="K12" s="33">
        <f t="shared" si="3"/>
        <v>3.7232753919444419</v>
      </c>
      <c r="L12" s="30">
        <v>60</v>
      </c>
      <c r="M12" s="34">
        <f t="shared" si="6"/>
        <v>0.2</v>
      </c>
      <c r="N12" s="30">
        <v>27</v>
      </c>
      <c r="O12" s="35">
        <f t="shared" ref="O12:P12" si="20">D12/7</f>
        <v>1.7142857142857142</v>
      </c>
      <c r="P12" s="35">
        <f t="shared" si="20"/>
        <v>0</v>
      </c>
      <c r="Q12" s="30">
        <f t="shared" si="8"/>
        <v>15</v>
      </c>
      <c r="R12" s="30"/>
      <c r="S12" s="36">
        <v>1.8434782608695599</v>
      </c>
      <c r="T12" s="29" t="s">
        <v>33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3.5144643518518516E-2</v>
      </c>
      <c r="AD12" s="40">
        <f t="shared" si="12"/>
        <v>-0.58199529666666661</v>
      </c>
      <c r="AE12" s="40">
        <v>-3.48</v>
      </c>
      <c r="AF12" s="40">
        <v>-2.0897250000000001</v>
      </c>
      <c r="AG12" s="40">
        <v>0</v>
      </c>
    </row>
    <row r="13" spans="1:33" ht="15.75" customHeight="1" x14ac:dyDescent="0.2">
      <c r="A13" s="29" t="s">
        <v>58</v>
      </c>
      <c r="B13" s="29"/>
      <c r="C13" s="16">
        <f t="shared" si="4"/>
        <v>10.990000000000004</v>
      </c>
      <c r="D13" s="30">
        <v>23</v>
      </c>
      <c r="E13" s="30">
        <v>0</v>
      </c>
      <c r="F13" s="33">
        <v>252.77000000000007</v>
      </c>
      <c r="G13" s="31">
        <v>0</v>
      </c>
      <c r="H13" s="32">
        <f t="shared" si="1"/>
        <v>0</v>
      </c>
      <c r="I13" s="32">
        <f t="shared" si="2"/>
        <v>0.33878756978566382</v>
      </c>
      <c r="J13" s="33">
        <f t="shared" si="5"/>
        <v>85.635334014722261</v>
      </c>
      <c r="K13" s="33">
        <f t="shared" si="3"/>
        <v>3.7232753919444463</v>
      </c>
      <c r="L13" s="30">
        <v>63</v>
      </c>
      <c r="M13" s="34">
        <f t="shared" si="6"/>
        <v>0.36507936507936506</v>
      </c>
      <c r="N13" s="30">
        <v>7</v>
      </c>
      <c r="O13" s="35">
        <f t="shared" ref="O13:P13" si="21">D13/7</f>
        <v>3.2857142857142856</v>
      </c>
      <c r="P13" s="35">
        <f t="shared" si="21"/>
        <v>0</v>
      </c>
      <c r="Q13" s="30">
        <f t="shared" si="8"/>
        <v>2</v>
      </c>
      <c r="R13" s="30"/>
      <c r="S13" s="36">
        <v>2.1923076923076898</v>
      </c>
      <c r="T13" s="29" t="s">
        <v>33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3.5144643518518516E-2</v>
      </c>
      <c r="AD13" s="40">
        <f t="shared" si="12"/>
        <v>-1.1154909852777775</v>
      </c>
      <c r="AE13" s="40">
        <v>-3.48</v>
      </c>
      <c r="AF13" s="40">
        <v>-2.0897250000000001</v>
      </c>
      <c r="AG13" s="40">
        <v>0</v>
      </c>
    </row>
    <row r="14" spans="1:33" ht="15.75" customHeight="1" x14ac:dyDescent="0.2">
      <c r="A14" s="29" t="s">
        <v>61</v>
      </c>
      <c r="B14" s="50">
        <v>12.99</v>
      </c>
      <c r="C14" s="16">
        <f t="shared" si="4"/>
        <v>10.989999999999997</v>
      </c>
      <c r="D14" s="30">
        <v>12</v>
      </c>
      <c r="E14" s="30">
        <v>0</v>
      </c>
      <c r="F14" s="33">
        <v>131.87999999999997</v>
      </c>
      <c r="G14" s="31">
        <v>0</v>
      </c>
      <c r="H14" s="32">
        <f t="shared" si="1"/>
        <v>0</v>
      </c>
      <c r="I14" s="32">
        <f t="shared" si="2"/>
        <v>0.3387875697856636</v>
      </c>
      <c r="J14" s="33">
        <f t="shared" si="5"/>
        <v>44.679304703333301</v>
      </c>
      <c r="K14" s="33">
        <f t="shared" si="3"/>
        <v>3.7232753919444419</v>
      </c>
      <c r="L14" s="30">
        <v>47</v>
      </c>
      <c r="M14" s="34">
        <f t="shared" si="6"/>
        <v>0.25531914893617019</v>
      </c>
      <c r="N14" s="30">
        <v>17</v>
      </c>
      <c r="O14" s="35">
        <f t="shared" ref="O14:P14" si="22">D14/7</f>
        <v>1.7142857142857142</v>
      </c>
      <c r="P14" s="35">
        <f t="shared" si="22"/>
        <v>0</v>
      </c>
      <c r="Q14" s="30">
        <f t="shared" si="8"/>
        <v>9</v>
      </c>
      <c r="R14" s="30"/>
      <c r="S14" s="36">
        <v>2.47482014388489</v>
      </c>
      <c r="T14" s="29" t="s">
        <v>33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3.5144643518518516E-2</v>
      </c>
      <c r="AD14" s="40">
        <f t="shared" si="12"/>
        <v>-0.58199529666666661</v>
      </c>
      <c r="AE14" s="40">
        <v>-3.48</v>
      </c>
      <c r="AF14" s="40">
        <v>-2.0897250000000001</v>
      </c>
      <c r="AG14" s="40">
        <v>0</v>
      </c>
    </row>
    <row r="15" spans="1:33" ht="15.75" customHeight="1" x14ac:dyDescent="0.2">
      <c r="A15" s="29" t="s">
        <v>62</v>
      </c>
      <c r="B15" s="29"/>
      <c r="C15" s="16">
        <f t="shared" si="4"/>
        <v>11.899090909090908</v>
      </c>
      <c r="D15" s="30">
        <v>11</v>
      </c>
      <c r="E15" s="30">
        <v>0</v>
      </c>
      <c r="F15" s="33">
        <v>130.88999999999999</v>
      </c>
      <c r="G15" s="31">
        <v>0</v>
      </c>
      <c r="H15" s="32">
        <f t="shared" si="1"/>
        <v>0</v>
      </c>
      <c r="I15" s="32">
        <f t="shared" si="2"/>
        <v>0.37784421507669708</v>
      </c>
      <c r="J15" s="33">
        <f t="shared" si="5"/>
        <v>49.456029311388875</v>
      </c>
      <c r="K15" s="33">
        <f t="shared" si="3"/>
        <v>4.4960026646717157</v>
      </c>
      <c r="L15" s="30">
        <v>40</v>
      </c>
      <c r="M15" s="34">
        <f t="shared" si="6"/>
        <v>0.27500000000000002</v>
      </c>
      <c r="N15" s="30">
        <v>6</v>
      </c>
      <c r="O15" s="35">
        <f t="shared" ref="O15:P15" si="23">D15/7</f>
        <v>1.5714285714285714</v>
      </c>
      <c r="P15" s="35">
        <f t="shared" si="23"/>
        <v>0</v>
      </c>
      <c r="Q15" s="30">
        <f t="shared" si="8"/>
        <v>3</v>
      </c>
      <c r="R15" s="30"/>
      <c r="S15" s="36">
        <v>3.5887850467289701</v>
      </c>
      <c r="T15" s="29">
        <v>540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3.5144643518518516E-2</v>
      </c>
      <c r="AD15" s="40">
        <f t="shared" si="12"/>
        <v>-0.53349568861111096</v>
      </c>
      <c r="AE15" s="40">
        <v>-3.48</v>
      </c>
      <c r="AF15" s="40">
        <v>-2.0897250000000001</v>
      </c>
      <c r="AG15" s="40">
        <v>0</v>
      </c>
    </row>
    <row r="16" spans="1:33" ht="15.75" customHeight="1" x14ac:dyDescent="0.2">
      <c r="A16" s="29" t="s">
        <v>63</v>
      </c>
      <c r="B16" s="29"/>
      <c r="C16" s="16">
        <f t="shared" si="4"/>
        <v>12.99</v>
      </c>
      <c r="D16" s="30">
        <v>5</v>
      </c>
      <c r="E16" s="30">
        <v>0</v>
      </c>
      <c r="F16" s="33">
        <v>64.95</v>
      </c>
      <c r="G16" s="31">
        <v>0</v>
      </c>
      <c r="H16" s="32">
        <f t="shared" si="1"/>
        <v>0</v>
      </c>
      <c r="I16" s="32">
        <f t="shared" si="2"/>
        <v>0.41749618105807895</v>
      </c>
      <c r="J16" s="33">
        <f t="shared" si="5"/>
        <v>27.116376959722228</v>
      </c>
      <c r="K16" s="33">
        <f t="shared" si="3"/>
        <v>5.4232753919444452</v>
      </c>
      <c r="L16" s="30">
        <v>54</v>
      </c>
      <c r="M16" s="34">
        <f t="shared" si="6"/>
        <v>9.2592592592592587E-2</v>
      </c>
      <c r="N16" s="30">
        <v>0</v>
      </c>
      <c r="O16" s="35">
        <f t="shared" ref="O16:P16" si="24">D16/7</f>
        <v>0.7142857142857143</v>
      </c>
      <c r="P16" s="35">
        <f t="shared" si="24"/>
        <v>0</v>
      </c>
      <c r="Q16" s="30">
        <f t="shared" si="8"/>
        <v>0</v>
      </c>
      <c r="R16" s="30"/>
      <c r="S16" s="36">
        <v>3.37190082644628</v>
      </c>
      <c r="T16" s="29">
        <v>540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3.5144643518518516E-2</v>
      </c>
      <c r="AD16" s="40">
        <f t="shared" si="12"/>
        <v>-0.24249804027777772</v>
      </c>
      <c r="AE16" s="40">
        <v>-3.48</v>
      </c>
      <c r="AF16" s="40">
        <v>-2.0897250000000001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1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0.14285714285714285</v>
      </c>
      <c r="Q17" s="30">
        <f t="shared" si="8"/>
        <v>0</v>
      </c>
      <c r="R17" s="30"/>
      <c r="S17" s="36">
        <v>3.4909090909090899</v>
      </c>
      <c r="T17" s="29">
        <v>540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-2.0897250000000001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540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-2.0897250000000001</v>
      </c>
      <c r="AG18" s="40">
        <v>0</v>
      </c>
    </row>
    <row r="19" spans="1:33" ht="15.75" customHeight="1" x14ac:dyDescent="0.2">
      <c r="A19" s="29" t="s">
        <v>71</v>
      </c>
      <c r="B19" s="29"/>
      <c r="C19" s="16">
        <f t="shared" si="4"/>
        <v>12.99</v>
      </c>
      <c r="D19" s="30">
        <v>3</v>
      </c>
      <c r="E19" s="30">
        <v>1</v>
      </c>
      <c r="F19" s="33">
        <v>38.97</v>
      </c>
      <c r="G19" s="31">
        <v>0</v>
      </c>
      <c r="H19" s="32">
        <f t="shared" si="1"/>
        <v>0</v>
      </c>
      <c r="I19" s="32">
        <f t="shared" si="2"/>
        <v>0.41749618105807879</v>
      </c>
      <c r="J19" s="33">
        <f t="shared" si="5"/>
        <v>16.26982617583333</v>
      </c>
      <c r="K19" s="33">
        <f t="shared" si="3"/>
        <v>5.4232753919444434</v>
      </c>
      <c r="L19" s="30">
        <v>46</v>
      </c>
      <c r="M19" s="34">
        <f t="shared" si="6"/>
        <v>6.5217391304347824E-2</v>
      </c>
      <c r="N19" s="30">
        <v>37</v>
      </c>
      <c r="O19" s="35">
        <f t="shared" ref="O19:P19" si="27">D19/7</f>
        <v>0.42857142857142855</v>
      </c>
      <c r="P19" s="35">
        <f t="shared" si="27"/>
        <v>0.14285714285714285</v>
      </c>
      <c r="Q19" s="30">
        <f t="shared" si="8"/>
        <v>64</v>
      </c>
      <c r="R19" s="30"/>
      <c r="S19" s="36">
        <v>2.72</v>
      </c>
      <c r="T19" s="29">
        <v>540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3.5144643518518516E-2</v>
      </c>
      <c r="AD19" s="40">
        <f t="shared" si="12"/>
        <v>-0.14549882416666665</v>
      </c>
      <c r="AE19" s="40">
        <v>-3.48</v>
      </c>
      <c r="AF19" s="40">
        <v>-2.0897250000000001</v>
      </c>
      <c r="AG19" s="40">
        <v>0</v>
      </c>
    </row>
    <row r="20" spans="1:33" ht="15.75" customHeight="1" x14ac:dyDescent="0.2">
      <c r="A20" s="29" t="s">
        <v>73</v>
      </c>
      <c r="B20" s="29"/>
      <c r="C20" s="16">
        <f t="shared" si="4"/>
        <v>12.990000000000004</v>
      </c>
      <c r="D20" s="30">
        <v>20</v>
      </c>
      <c r="E20" s="30">
        <v>0</v>
      </c>
      <c r="F20" s="33">
        <v>259.80000000000007</v>
      </c>
      <c r="G20" s="31">
        <v>0</v>
      </c>
      <c r="H20" s="32">
        <f t="shared" si="1"/>
        <v>0</v>
      </c>
      <c r="I20" s="32">
        <f t="shared" si="2"/>
        <v>0.41749618105807895</v>
      </c>
      <c r="J20" s="33">
        <f t="shared" si="5"/>
        <v>108.46550783888894</v>
      </c>
      <c r="K20" s="33">
        <f t="shared" si="3"/>
        <v>5.423275391944447</v>
      </c>
      <c r="L20" s="30">
        <v>58</v>
      </c>
      <c r="M20" s="34">
        <f t="shared" si="6"/>
        <v>0.34482758620689657</v>
      </c>
      <c r="N20" s="30">
        <v>19</v>
      </c>
      <c r="O20" s="35">
        <f t="shared" ref="O20:P20" si="28">D20/7</f>
        <v>2.8571428571428572</v>
      </c>
      <c r="P20" s="35">
        <f t="shared" si="28"/>
        <v>0</v>
      </c>
      <c r="Q20" s="30">
        <f t="shared" si="8"/>
        <v>6</v>
      </c>
      <c r="R20" s="30"/>
      <c r="S20" s="36">
        <v>3</v>
      </c>
      <c r="T20" s="29">
        <v>540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3.5144643518518516E-2</v>
      </c>
      <c r="AD20" s="40">
        <f t="shared" si="12"/>
        <v>-0.96999216111111086</v>
      </c>
      <c r="AE20" s="40">
        <v>-3.48</v>
      </c>
      <c r="AF20" s="40">
        <v>-2.0897250000000001</v>
      </c>
      <c r="AG20" s="40">
        <v>0</v>
      </c>
    </row>
    <row r="21" spans="1:33" ht="15.75" customHeight="1" x14ac:dyDescent="0.2">
      <c r="A21" s="29" t="s">
        <v>75</v>
      </c>
      <c r="B21" s="29"/>
      <c r="C21" s="16">
        <f t="shared" si="4"/>
        <v>12.990000000000002</v>
      </c>
      <c r="D21" s="30">
        <v>16</v>
      </c>
      <c r="E21" s="30">
        <v>0</v>
      </c>
      <c r="F21" s="33">
        <v>207.84000000000003</v>
      </c>
      <c r="G21" s="31">
        <v>0</v>
      </c>
      <c r="H21" s="32">
        <f t="shared" si="1"/>
        <v>0</v>
      </c>
      <c r="I21" s="32">
        <f t="shared" si="2"/>
        <v>0.41749618105807884</v>
      </c>
      <c r="J21" s="33">
        <f t="shared" si="5"/>
        <v>86.772406271111123</v>
      </c>
      <c r="K21" s="33">
        <f t="shared" si="3"/>
        <v>5.4232753919444452</v>
      </c>
      <c r="L21" s="30">
        <v>27</v>
      </c>
      <c r="M21" s="34">
        <f t="shared" si="6"/>
        <v>0.59259259259259256</v>
      </c>
      <c r="N21" s="30">
        <v>2</v>
      </c>
      <c r="O21" s="35">
        <f t="shared" ref="O21:P21" si="29">D21/7</f>
        <v>2.2857142857142856</v>
      </c>
      <c r="P21" s="35">
        <f t="shared" si="29"/>
        <v>0</v>
      </c>
      <c r="Q21" s="30">
        <f t="shared" si="8"/>
        <v>0</v>
      </c>
      <c r="R21" s="30"/>
      <c r="S21" s="36" t="e">
        <v>#N/A</v>
      </c>
      <c r="T21" s="29">
        <v>540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3.5144643518518516E-2</v>
      </c>
      <c r="AD21" s="40">
        <f t="shared" si="12"/>
        <v>-0.77599372888888873</v>
      </c>
      <c r="AE21" s="40">
        <v>-3.48</v>
      </c>
      <c r="AF21" s="40">
        <v>-2.0897250000000001</v>
      </c>
      <c r="AG21" s="40">
        <v>0</v>
      </c>
    </row>
    <row r="22" spans="1:33" ht="15.75" customHeight="1" x14ac:dyDescent="0.2">
      <c r="A22" s="29" t="s">
        <v>77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540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-2.0897250000000001</v>
      </c>
      <c r="AG22" s="40">
        <v>0</v>
      </c>
    </row>
    <row r="23" spans="1:33" ht="15.75" customHeight="1" x14ac:dyDescent="0.2">
      <c r="A23" s="29" t="s">
        <v>78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12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840</v>
      </c>
      <c r="U23" s="37" t="s">
        <v>33</v>
      </c>
      <c r="V23" s="38" t="s">
        <v>249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-2.0897250000000001</v>
      </c>
      <c r="AG23" s="40">
        <v>0</v>
      </c>
    </row>
    <row r="24" spans="1:33" ht="15.75" customHeight="1" x14ac:dyDescent="0.2">
      <c r="A24" s="29" t="s">
        <v>80</v>
      </c>
      <c r="B24" s="29"/>
      <c r="C24" s="16">
        <f t="shared" si="4"/>
        <v>12.99</v>
      </c>
      <c r="D24" s="30">
        <v>6</v>
      </c>
      <c r="E24" s="30">
        <v>1</v>
      </c>
      <c r="F24" s="33">
        <v>77.94</v>
      </c>
      <c r="G24" s="33">
        <v>0</v>
      </c>
      <c r="H24" s="32">
        <f t="shared" si="1"/>
        <v>0</v>
      </c>
      <c r="I24" s="32">
        <f t="shared" si="2"/>
        <v>0.41749618105807879</v>
      </c>
      <c r="J24" s="33">
        <f t="shared" si="5"/>
        <v>32.53965235166666</v>
      </c>
      <c r="K24" s="33">
        <f t="shared" si="3"/>
        <v>5.4232753919444434</v>
      </c>
      <c r="L24" s="30">
        <v>40</v>
      </c>
      <c r="M24" s="34">
        <f t="shared" si="6"/>
        <v>0.15</v>
      </c>
      <c r="N24" s="30">
        <v>7</v>
      </c>
      <c r="O24" s="35">
        <f t="shared" ref="O24:P24" si="32">D24/7</f>
        <v>0.8571428571428571</v>
      </c>
      <c r="P24" s="35">
        <f t="shared" si="32"/>
        <v>0.14285714285714285</v>
      </c>
      <c r="Q24" s="30">
        <f t="shared" si="8"/>
        <v>7</v>
      </c>
      <c r="R24" s="30"/>
      <c r="S24" s="36">
        <v>4.16161616161616</v>
      </c>
      <c r="T24" s="29">
        <v>840</v>
      </c>
      <c r="U24" s="37" t="s">
        <v>33</v>
      </c>
      <c r="V24" s="38" t="s">
        <v>249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3.5144643518518516E-2</v>
      </c>
      <c r="AD24" s="40">
        <f t="shared" si="12"/>
        <v>-0.2909976483333333</v>
      </c>
      <c r="AE24" s="40">
        <v>-3.48</v>
      </c>
      <c r="AF24" s="40">
        <v>-2.0897250000000001</v>
      </c>
      <c r="AG24" s="40">
        <v>0</v>
      </c>
    </row>
    <row r="25" spans="1:33" ht="15.75" customHeight="1" x14ac:dyDescent="0.2">
      <c r="A25" s="15" t="s">
        <v>82</v>
      </c>
      <c r="B25" s="15"/>
      <c r="C25" s="16">
        <f t="shared" si="4"/>
        <v>12.99</v>
      </c>
      <c r="D25" s="17">
        <v>5</v>
      </c>
      <c r="E25" s="17">
        <v>0</v>
      </c>
      <c r="F25" s="18">
        <v>64.95</v>
      </c>
      <c r="G25" s="18">
        <v>0</v>
      </c>
      <c r="H25" s="32">
        <f t="shared" si="1"/>
        <v>0</v>
      </c>
      <c r="I25" s="32">
        <f t="shared" si="2"/>
        <v>0.41747501092720907</v>
      </c>
      <c r="J25" s="33">
        <f t="shared" si="5"/>
        <v>27.115001959722232</v>
      </c>
      <c r="K25" s="33">
        <f t="shared" si="3"/>
        <v>5.4230003919444467</v>
      </c>
      <c r="L25" s="17">
        <v>70</v>
      </c>
      <c r="M25" s="34">
        <f t="shared" si="6"/>
        <v>7.1428571428571425E-2</v>
      </c>
      <c r="N25" s="17">
        <v>4</v>
      </c>
      <c r="O25" s="35">
        <f t="shared" ref="O25:P25" si="33">D25/7</f>
        <v>0.7142857142857143</v>
      </c>
      <c r="P25" s="35">
        <f t="shared" si="33"/>
        <v>0</v>
      </c>
      <c r="Q25" s="30">
        <f t="shared" si="8"/>
        <v>5</v>
      </c>
      <c r="R25" s="30"/>
      <c r="S25" s="22">
        <v>8.25</v>
      </c>
      <c r="T25" s="29">
        <v>840</v>
      </c>
      <c r="U25" s="37" t="s">
        <v>33</v>
      </c>
      <c r="V25" s="38" t="s">
        <v>250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3.5144643518518516E-2</v>
      </c>
      <c r="AD25" s="40">
        <f t="shared" si="12"/>
        <v>-0.24249804027777772</v>
      </c>
      <c r="AE25" s="26">
        <v>-3.48</v>
      </c>
      <c r="AF25" s="26">
        <v>-2.09</v>
      </c>
      <c r="AG25" s="26">
        <v>0</v>
      </c>
    </row>
    <row r="26" spans="1:33" ht="15.75" customHeight="1" x14ac:dyDescent="0.2">
      <c r="A26" s="15" t="s">
        <v>84</v>
      </c>
      <c r="B26" s="15"/>
      <c r="C26" s="16">
        <f t="shared" si="4"/>
        <v>12.99</v>
      </c>
      <c r="D26" s="17">
        <v>1</v>
      </c>
      <c r="E26" s="17">
        <v>0</v>
      </c>
      <c r="F26" s="18">
        <v>12.99</v>
      </c>
      <c r="G26" s="18">
        <v>0</v>
      </c>
      <c r="H26" s="32">
        <f t="shared" si="1"/>
        <v>0</v>
      </c>
      <c r="I26" s="32">
        <f t="shared" si="2"/>
        <v>0.41749618105807879</v>
      </c>
      <c r="J26" s="33">
        <f t="shared" si="5"/>
        <v>5.4232753919444434</v>
      </c>
      <c r="K26" s="33">
        <f t="shared" si="3"/>
        <v>5.4232753919444434</v>
      </c>
      <c r="L26" s="17">
        <v>2</v>
      </c>
      <c r="M26" s="34">
        <f t="shared" si="6"/>
        <v>0.5</v>
      </c>
      <c r="N26" s="17">
        <v>1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7</v>
      </c>
      <c r="R26" s="30"/>
      <c r="S26" s="22">
        <v>17</v>
      </c>
      <c r="T26" s="29">
        <v>300</v>
      </c>
      <c r="U26" s="37" t="s">
        <v>33</v>
      </c>
      <c r="V26" s="38" t="s">
        <v>250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3.5144643518518516E-2</v>
      </c>
      <c r="AD26" s="40">
        <f t="shared" si="12"/>
        <v>-4.8499608055555546E-2</v>
      </c>
      <c r="AE26" s="26">
        <v>-3.48</v>
      </c>
      <c r="AF26" s="26">
        <v>-2.0897250000000001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3.5144643518518516E-2</v>
      </c>
      <c r="AD27" s="40">
        <f t="shared" si="12"/>
        <v>0</v>
      </c>
      <c r="AE27" s="26">
        <v>-3.48</v>
      </c>
      <c r="AF27" s="26">
        <v>-2.0897250000000001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120</v>
      </c>
      <c r="V28" s="1" t="s">
        <v>251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3.5144643518518516E-2</v>
      </c>
      <c r="AD28" s="40">
        <f t="shared" si="12"/>
        <v>0</v>
      </c>
      <c r="AE28" s="26">
        <v>-3.48</v>
      </c>
      <c r="AF28" s="26">
        <v>-2.0897250000000001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3.5144643518518516E-2</v>
      </c>
      <c r="AD29" s="40">
        <f t="shared" si="12"/>
        <v>0</v>
      </c>
      <c r="AE29" s="26">
        <v>-3.48</v>
      </c>
      <c r="AF29" s="26">
        <v>-2.0897250000000001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3.5144643518518516E-2</v>
      </c>
      <c r="AD30" s="40">
        <f t="shared" si="12"/>
        <v>0</v>
      </c>
      <c r="AE30" s="26">
        <v>-3.48</v>
      </c>
      <c r="AF30" s="26">
        <v>-2.2231545000000001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1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0.14285714285714285</v>
      </c>
      <c r="Q31" s="30">
        <f t="shared" si="8"/>
        <v>0</v>
      </c>
      <c r="R31" s="30"/>
      <c r="S31" s="22" t="e">
        <v>#N/A</v>
      </c>
      <c r="T31" s="15">
        <v>540</v>
      </c>
      <c r="U31" s="23">
        <v>120</v>
      </c>
      <c r="V31" s="1" t="s">
        <v>832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3.5144643518518516E-2</v>
      </c>
      <c r="AD31" s="40">
        <f t="shared" si="12"/>
        <v>0</v>
      </c>
      <c r="AE31" s="45">
        <v>-3.48</v>
      </c>
      <c r="AF31" s="45">
        <v>-2.2231545000000001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3.5144643518518516E-2</v>
      </c>
      <c r="AD32" s="40">
        <f t="shared" si="12"/>
        <v>0</v>
      </c>
      <c r="AE32" s="63">
        <v>-3.48</v>
      </c>
      <c r="AF32" s="63">
        <v>-2.2231545000000001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1:33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1:33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1:33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1:33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1:33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6.16406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8.1640625" customWidth="1"/>
    <col min="22" max="22" width="32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Ringed Drawer Handles - 10 Pack of Kitchen Cabinet Hardware")</f>
        <v>Oil Rubbed Bronze Kitchen Cabinet Knobs - Round Ringed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Info!B1:BJ5000""),2,FALSE),"""")"),"B07PQY5SLK")</f>
        <v>B07PQY5SLK</v>
      </c>
      <c r="B2" s="3" t="s">
        <v>414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1.5" customHeight="1" x14ac:dyDescent="0.2">
      <c r="A3" s="68" t="s">
        <v>30</v>
      </c>
      <c r="B3" s="69"/>
      <c r="C3" s="4">
        <f>((AE32+AF32)/0.85)*-1</f>
        <v>11.635908547058813</v>
      </c>
      <c r="D3" s="5">
        <f>SUM(D4:D99702)</f>
        <v>240</v>
      </c>
      <c r="E3" s="5"/>
      <c r="F3" s="6">
        <f t="shared" ref="F3:G3" si="0">SUM(F4:F99702)</f>
        <v>4369.3099999999986</v>
      </c>
      <c r="G3" s="6">
        <f t="shared" si="0"/>
        <v>-10.85</v>
      </c>
      <c r="H3" s="7">
        <f t="shared" ref="H3:H32" si="1">G3/F3*-1</f>
        <v>2.4832296174910921E-3</v>
      </c>
      <c r="I3" s="8">
        <f t="shared" ref="I3:I32" si="2">J3/F3</f>
        <v>0.31993387413607854</v>
      </c>
      <c r="J3" s="6">
        <f>SUM(J4:J99702)</f>
        <v>1397.8902756015088</v>
      </c>
      <c r="K3" s="6">
        <f t="shared" ref="K3:K32" si="3">J3/D3</f>
        <v>5.8245428150062866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Sheet!a1:g5000""),2,FALSE),"""")"),"4 - March
4 - April
3 - May
3 - June
3 - July
3 - Aug
3 - Sept
3 - Oct
3 - Nov
3 - Dec
4 - Jan
4 - Feb")</f>
        <v>4 - March
4 - April
3 - May
3 - June
3 - July
3 - Aug
3 - Sept
3 - Oct
3 - Nov
3 -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QTY-30")</f>
        <v>Del QTY-30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-9.1690828063441465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Info!B2:BZ3000""),37,FALSE)),"""")*-1"),-4.94052226499999)</f>
        <v>-4.9405222649999896</v>
      </c>
      <c r="AG3" s="6">
        <f>SUM(AG4:AG99702)</f>
        <v>-1.6099999999999999</v>
      </c>
    </row>
    <row r="4" spans="1:33" ht="15.75" customHeight="1" x14ac:dyDescent="0.2">
      <c r="A4" s="15" t="s">
        <v>31</v>
      </c>
      <c r="B4" s="15" t="s">
        <v>415</v>
      </c>
      <c r="C4" s="16">
        <f t="shared" ref="C4:C32" si="4">IFERROR(F4/D4," - ")</f>
        <v>21.013333333333335</v>
      </c>
      <c r="D4" s="17">
        <v>18</v>
      </c>
      <c r="E4" s="17">
        <v>0</v>
      </c>
      <c r="F4" s="18">
        <v>378.24000000000007</v>
      </c>
      <c r="G4" s="18">
        <v>-0.08</v>
      </c>
      <c r="H4" s="19">
        <f t="shared" si="1"/>
        <v>2.1150592216582061E-4</v>
      </c>
      <c r="I4" s="19">
        <f t="shared" si="2"/>
        <v>0.39653602591557685</v>
      </c>
      <c r="J4" s="18">
        <f t="shared" ref="J4:J32" si="5">F4*0.85+G4+AF4*D4+D4*AE4+AG4+AD4</f>
        <v>149.98578644230781</v>
      </c>
      <c r="K4" s="18">
        <f t="shared" si="3"/>
        <v>8.3325436912393229</v>
      </c>
      <c r="L4" s="17">
        <v>55</v>
      </c>
      <c r="M4" s="20">
        <f t="shared" ref="M4:M32" si="6">IFERROR(D4/L4,"-")</f>
        <v>0.32727272727272727</v>
      </c>
      <c r="N4" s="17">
        <v>50</v>
      </c>
      <c r="O4" s="21">
        <f t="shared" ref="O4:P4" si="7">D4/7</f>
        <v>2.5714285714285716</v>
      </c>
      <c r="P4" s="21">
        <f t="shared" si="7"/>
        <v>0</v>
      </c>
      <c r="Q4" s="17">
        <f t="shared" ref="Q4:Q32" si="8">ROUNDDOWN(N4/(O4+P4),0)</f>
        <v>19</v>
      </c>
      <c r="R4" s="17"/>
      <c r="S4" s="22">
        <v>1.4573643410852699</v>
      </c>
      <c r="T4" s="15">
        <v>480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2.768402777777778E-2</v>
      </c>
      <c r="AD4" s="26">
        <f t="shared" ref="AD4:AD32" si="12">IFERROR(AB4*AC4*D4*2,0)</f>
        <v>-0.68767125000000007</v>
      </c>
      <c r="AE4" s="26">
        <v>-4.9000000000000004</v>
      </c>
      <c r="AF4" s="26">
        <v>-4.5861412393162393</v>
      </c>
      <c r="AG4" s="26">
        <v>0</v>
      </c>
    </row>
    <row r="5" spans="1:33" ht="15.75" customHeight="1" x14ac:dyDescent="0.2">
      <c r="A5" s="29" t="s">
        <v>36</v>
      </c>
      <c r="B5" s="29" t="s">
        <v>416</v>
      </c>
      <c r="C5" s="16">
        <f t="shared" si="4"/>
        <v>23.99</v>
      </c>
      <c r="D5" s="30">
        <v>3</v>
      </c>
      <c r="E5" s="30">
        <v>0</v>
      </c>
      <c r="F5" s="31">
        <v>71.97</v>
      </c>
      <c r="G5" s="31">
        <v>-0.27</v>
      </c>
      <c r="H5" s="32">
        <f t="shared" si="1"/>
        <v>3.7515631513130475E-3</v>
      </c>
      <c r="I5" s="32">
        <f t="shared" si="2"/>
        <v>0.4492334528373923</v>
      </c>
      <c r="J5" s="33">
        <f t="shared" si="5"/>
        <v>32.331331600707124</v>
      </c>
      <c r="K5" s="33">
        <f t="shared" si="3"/>
        <v>10.777110533569042</v>
      </c>
      <c r="L5" s="30">
        <v>77</v>
      </c>
      <c r="M5" s="34">
        <f t="shared" si="6"/>
        <v>3.896103896103896E-2</v>
      </c>
      <c r="N5" s="30">
        <v>134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312</v>
      </c>
      <c r="R5" s="30"/>
      <c r="S5" s="36">
        <v>1.06181818181818</v>
      </c>
      <c r="T5" s="29">
        <v>480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2.7716106604866744E-2</v>
      </c>
      <c r="AD5" s="40">
        <f t="shared" si="12"/>
        <v>-0.11474468134414832</v>
      </c>
      <c r="AE5" s="40">
        <v>-4.9000000000000004</v>
      </c>
      <c r="AF5" s="40">
        <v>-4.5861412393162393</v>
      </c>
      <c r="AG5" s="40">
        <v>0</v>
      </c>
    </row>
    <row r="6" spans="1:33" ht="15.75" customHeight="1" x14ac:dyDescent="0.2">
      <c r="A6" s="29" t="s">
        <v>38</v>
      </c>
      <c r="B6" s="29" t="s">
        <v>417</v>
      </c>
      <c r="C6" s="16">
        <f t="shared" si="4"/>
        <v>23.080714285714286</v>
      </c>
      <c r="D6" s="30">
        <v>14</v>
      </c>
      <c r="E6" s="30">
        <v>0</v>
      </c>
      <c r="F6" s="31">
        <v>323.13</v>
      </c>
      <c r="G6" s="31">
        <v>0</v>
      </c>
      <c r="H6" s="32">
        <f t="shared" si="1"/>
        <v>0</v>
      </c>
      <c r="I6" s="32">
        <f t="shared" si="2"/>
        <v>0.43734616789807806</v>
      </c>
      <c r="J6" s="33">
        <f t="shared" si="5"/>
        <v>141.31966723290597</v>
      </c>
      <c r="K6" s="33">
        <f t="shared" si="3"/>
        <v>10.094261945207569</v>
      </c>
      <c r="L6" s="30">
        <v>66</v>
      </c>
      <c r="M6" s="34">
        <f t="shared" si="6"/>
        <v>0.21212121212121213</v>
      </c>
      <c r="N6" s="30">
        <v>150</v>
      </c>
      <c r="O6" s="35">
        <f t="shared" ref="O6:P6" si="14">D6/7</f>
        <v>2</v>
      </c>
      <c r="P6" s="35">
        <f t="shared" si="14"/>
        <v>0</v>
      </c>
      <c r="Q6" s="30">
        <f t="shared" si="8"/>
        <v>75</v>
      </c>
      <c r="R6" s="30"/>
      <c r="S6" s="36">
        <v>1.10815939278937</v>
      </c>
      <c r="T6" s="29">
        <v>480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2.768402777777778E-2</v>
      </c>
      <c r="AD6" s="40">
        <f t="shared" si="12"/>
        <v>-0.53485541666666669</v>
      </c>
      <c r="AE6" s="40">
        <v>-4.9000000000000004</v>
      </c>
      <c r="AF6" s="40">
        <v>-4.5861412393162393</v>
      </c>
      <c r="AG6" s="40">
        <v>0</v>
      </c>
    </row>
    <row r="7" spans="1:33" ht="15.75" customHeight="1" x14ac:dyDescent="0.2">
      <c r="A7" s="29" t="s">
        <v>40</v>
      </c>
      <c r="B7" s="29" t="s">
        <v>50</v>
      </c>
      <c r="C7" s="16">
        <f t="shared" si="4"/>
        <v>19.08111111111111</v>
      </c>
      <c r="D7" s="30">
        <v>9</v>
      </c>
      <c r="E7" s="30">
        <v>0</v>
      </c>
      <c r="F7" s="31">
        <v>171.73</v>
      </c>
      <c r="G7" s="31">
        <v>-0.18</v>
      </c>
      <c r="H7" s="32">
        <f t="shared" si="1"/>
        <v>1.048156990624818E-3</v>
      </c>
      <c r="I7" s="32">
        <f t="shared" si="2"/>
        <v>0.34980139300735946</v>
      </c>
      <c r="J7" s="33">
        <f t="shared" si="5"/>
        <v>60.071393221153834</v>
      </c>
      <c r="K7" s="33">
        <f t="shared" si="3"/>
        <v>6.6745992467948705</v>
      </c>
      <c r="L7" s="30">
        <v>87</v>
      </c>
      <c r="M7" s="34">
        <f t="shared" si="6"/>
        <v>0.10344827586206896</v>
      </c>
      <c r="N7" s="30">
        <v>112</v>
      </c>
      <c r="O7" s="35">
        <f t="shared" ref="O7:P7" si="15">D7/7</f>
        <v>1.2857142857142858</v>
      </c>
      <c r="P7" s="35">
        <f t="shared" si="15"/>
        <v>0</v>
      </c>
      <c r="Q7" s="30">
        <f t="shared" si="8"/>
        <v>87</v>
      </c>
      <c r="R7" s="30"/>
      <c r="S7" s="36">
        <v>1.2139737991266299</v>
      </c>
      <c r="T7" s="29">
        <v>480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2.768402777777778E-2</v>
      </c>
      <c r="AD7" s="40">
        <f t="shared" si="12"/>
        <v>-0.34383562500000003</v>
      </c>
      <c r="AE7" s="40">
        <v>-4.9000000000000004</v>
      </c>
      <c r="AF7" s="40">
        <v>-4.5861412393162393</v>
      </c>
      <c r="AG7" s="40">
        <v>0</v>
      </c>
    </row>
    <row r="8" spans="1:33" ht="15.75" customHeight="1" x14ac:dyDescent="0.2">
      <c r="A8" s="29" t="s">
        <v>43</v>
      </c>
      <c r="B8" s="29" t="s">
        <v>418</v>
      </c>
      <c r="C8" s="16">
        <f t="shared" si="4"/>
        <v>18.990000000000002</v>
      </c>
      <c r="D8" s="30">
        <v>11</v>
      </c>
      <c r="E8" s="30">
        <v>0</v>
      </c>
      <c r="F8" s="31">
        <v>208.89000000000001</v>
      </c>
      <c r="G8" s="31">
        <v>-0.26</v>
      </c>
      <c r="H8" s="32">
        <f t="shared" si="1"/>
        <v>1.244674230456221E-3</v>
      </c>
      <c r="I8" s="32">
        <f t="shared" si="2"/>
        <v>0.34700682875357047</v>
      </c>
      <c r="J8" s="33">
        <f t="shared" si="5"/>
        <v>72.486256458333344</v>
      </c>
      <c r="K8" s="33">
        <f t="shared" si="3"/>
        <v>6.5896596780303041</v>
      </c>
      <c r="L8" s="30">
        <v>75</v>
      </c>
      <c r="M8" s="34">
        <f t="shared" si="6"/>
        <v>0.14666666666666667</v>
      </c>
      <c r="N8" s="30">
        <v>101</v>
      </c>
      <c r="O8" s="35">
        <f t="shared" ref="O8:P8" si="16">D8/7</f>
        <v>1.5714285714285714</v>
      </c>
      <c r="P8" s="35">
        <f t="shared" si="16"/>
        <v>0</v>
      </c>
      <c r="Q8" s="30">
        <f t="shared" si="8"/>
        <v>64</v>
      </c>
      <c r="R8" s="30"/>
      <c r="S8" s="36">
        <v>1.4174757281553301</v>
      </c>
      <c r="T8" s="29">
        <v>480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0.26</v>
      </c>
      <c r="Z8" s="29">
        <v>1</v>
      </c>
      <c r="AA8" s="29" t="s">
        <v>35</v>
      </c>
      <c r="AB8" s="41">
        <f t="shared" si="11"/>
        <v>-0.69</v>
      </c>
      <c r="AC8" s="42">
        <v>2.768402777777778E-2</v>
      </c>
      <c r="AD8" s="40">
        <f t="shared" si="12"/>
        <v>-0.42024354166666672</v>
      </c>
      <c r="AE8" s="40">
        <v>-4.9000000000000004</v>
      </c>
      <c r="AF8" s="40">
        <v>-4.59</v>
      </c>
      <c r="AG8" s="40">
        <v>0</v>
      </c>
    </row>
    <row r="9" spans="1:33" ht="15.75" customHeight="1" x14ac:dyDescent="0.2">
      <c r="A9" s="29" t="s">
        <v>46</v>
      </c>
      <c r="B9" s="29" t="s">
        <v>419</v>
      </c>
      <c r="C9" s="16">
        <f t="shared" si="4"/>
        <v>19.489999999999998</v>
      </c>
      <c r="D9" s="30">
        <v>6</v>
      </c>
      <c r="E9" s="30">
        <v>1</v>
      </c>
      <c r="F9" s="31">
        <v>116.93999999999998</v>
      </c>
      <c r="G9" s="31">
        <v>0</v>
      </c>
      <c r="H9" s="32">
        <f t="shared" si="1"/>
        <v>0</v>
      </c>
      <c r="I9" s="32">
        <f t="shared" si="2"/>
        <v>0.35878847003503866</v>
      </c>
      <c r="J9" s="33">
        <f t="shared" si="5"/>
        <v>41.956723685897416</v>
      </c>
      <c r="K9" s="33">
        <f t="shared" si="3"/>
        <v>6.9927872809829026</v>
      </c>
      <c r="L9" s="30">
        <v>71</v>
      </c>
      <c r="M9" s="34">
        <f t="shared" si="6"/>
        <v>8.4507042253521125E-2</v>
      </c>
      <c r="N9" s="30">
        <v>94</v>
      </c>
      <c r="O9" s="35">
        <f t="shared" ref="O9:P9" si="17">D9/7</f>
        <v>0.8571428571428571</v>
      </c>
      <c r="P9" s="35">
        <f t="shared" si="17"/>
        <v>0.14285714285714285</v>
      </c>
      <c r="Q9" s="30">
        <f t="shared" si="8"/>
        <v>94</v>
      </c>
      <c r="R9" s="30"/>
      <c r="S9" s="36">
        <v>1.22746781115879</v>
      </c>
      <c r="T9" s="29">
        <v>3180</v>
      </c>
      <c r="U9" s="37">
        <v>600</v>
      </c>
      <c r="V9" s="38" t="s">
        <v>420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2.768402777777778E-2</v>
      </c>
      <c r="AD9" s="40">
        <f t="shared" si="12"/>
        <v>-0.22922375</v>
      </c>
      <c r="AE9" s="40">
        <v>-4.9000000000000004</v>
      </c>
      <c r="AF9" s="40">
        <v>-4.6355087606837602</v>
      </c>
      <c r="AG9" s="40">
        <v>0</v>
      </c>
    </row>
    <row r="10" spans="1:33" ht="15.75" customHeight="1" x14ac:dyDescent="0.2">
      <c r="A10" s="29" t="s">
        <v>49</v>
      </c>
      <c r="B10" s="29" t="s">
        <v>195</v>
      </c>
      <c r="C10" s="16">
        <f t="shared" si="4"/>
        <v>19.010000000000002</v>
      </c>
      <c r="D10" s="30">
        <v>6</v>
      </c>
      <c r="E10" s="30">
        <v>0</v>
      </c>
      <c r="F10" s="31">
        <v>114.06</v>
      </c>
      <c r="G10" s="31">
        <v>-0.24</v>
      </c>
      <c r="H10" s="32">
        <f t="shared" si="1"/>
        <v>2.1041557075223566E-3</v>
      </c>
      <c r="I10" s="32">
        <f t="shared" si="2"/>
        <v>0.34428128779499761</v>
      </c>
      <c r="J10" s="33">
        <f t="shared" si="5"/>
        <v>39.268723685897427</v>
      </c>
      <c r="K10" s="33">
        <f t="shared" si="3"/>
        <v>6.5447872809829049</v>
      </c>
      <c r="L10" s="30">
        <v>54</v>
      </c>
      <c r="M10" s="34">
        <f t="shared" si="6"/>
        <v>0.1111111111111111</v>
      </c>
      <c r="N10" s="30">
        <v>91</v>
      </c>
      <c r="O10" s="35">
        <f t="shared" ref="O10:P10" si="18">D10/7</f>
        <v>0.8571428571428571</v>
      </c>
      <c r="P10" s="35">
        <f t="shared" si="18"/>
        <v>0</v>
      </c>
      <c r="Q10" s="30">
        <f t="shared" si="8"/>
        <v>106</v>
      </c>
      <c r="R10" s="30"/>
      <c r="S10" s="36">
        <v>1.1796008869179599</v>
      </c>
      <c r="T10" s="29">
        <v>1290</v>
      </c>
      <c r="U10" s="37">
        <v>600</v>
      </c>
      <c r="V10" s="38" t="s">
        <v>421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2.768402777777778E-2</v>
      </c>
      <c r="AD10" s="40">
        <f t="shared" si="12"/>
        <v>-0.22922375</v>
      </c>
      <c r="AE10" s="40">
        <v>-4.9000000000000004</v>
      </c>
      <c r="AF10" s="40">
        <v>-4.6355087606837602</v>
      </c>
      <c r="AG10" s="40">
        <v>0</v>
      </c>
    </row>
    <row r="11" spans="1:33" ht="15.75" customHeight="1" x14ac:dyDescent="0.2">
      <c r="A11" s="29" t="s">
        <v>52</v>
      </c>
      <c r="B11" s="29" t="s">
        <v>50</v>
      </c>
      <c r="C11" s="16">
        <f t="shared" si="4"/>
        <v>17.738499999999998</v>
      </c>
      <c r="D11" s="30">
        <v>20</v>
      </c>
      <c r="E11" s="30">
        <v>0</v>
      </c>
      <c r="F11" s="31">
        <v>354.77</v>
      </c>
      <c r="G11" s="31">
        <v>-0.15000000000000002</v>
      </c>
      <c r="H11" s="32">
        <f t="shared" si="1"/>
        <v>4.2280914395241998E-4</v>
      </c>
      <c r="I11" s="32">
        <f t="shared" si="2"/>
        <v>0.30986342029951275</v>
      </c>
      <c r="J11" s="33">
        <f t="shared" si="5"/>
        <v>109.93024561965812</v>
      </c>
      <c r="K11" s="33">
        <f t="shared" si="3"/>
        <v>5.4965122809829063</v>
      </c>
      <c r="L11" s="30">
        <v>29</v>
      </c>
      <c r="M11" s="34">
        <f t="shared" si="6"/>
        <v>0.68965517241379315</v>
      </c>
      <c r="N11" s="30">
        <v>76</v>
      </c>
      <c r="O11" s="35">
        <f t="shared" ref="O11:P11" si="19">D11/7</f>
        <v>2.8571428571428572</v>
      </c>
      <c r="P11" s="35">
        <f t="shared" si="19"/>
        <v>0</v>
      </c>
      <c r="Q11" s="30">
        <f t="shared" si="8"/>
        <v>26</v>
      </c>
      <c r="R11" s="30"/>
      <c r="S11" s="36">
        <v>1.3968253968253901</v>
      </c>
      <c r="T11" s="29">
        <v>750</v>
      </c>
      <c r="U11" s="37">
        <v>210</v>
      </c>
      <c r="V11" s="38" t="s">
        <v>422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2.768402777777778E-2</v>
      </c>
      <c r="AD11" s="40">
        <f t="shared" si="12"/>
        <v>-0.76407916666666675</v>
      </c>
      <c r="AE11" s="40">
        <v>-4.9000000000000004</v>
      </c>
      <c r="AF11" s="40">
        <v>-4.6355087606837602</v>
      </c>
      <c r="AG11" s="40">
        <v>0</v>
      </c>
    </row>
    <row r="12" spans="1:33" ht="15.75" customHeight="1" x14ac:dyDescent="0.2">
      <c r="A12" s="29" t="s">
        <v>55</v>
      </c>
      <c r="B12" s="29" t="s">
        <v>50</v>
      </c>
      <c r="C12" s="16">
        <f t="shared" si="4"/>
        <v>16.989999999999998</v>
      </c>
      <c r="D12" s="30">
        <v>6</v>
      </c>
      <c r="E12" s="30">
        <v>0</v>
      </c>
      <c r="F12" s="31">
        <v>101.94</v>
      </c>
      <c r="G12" s="31">
        <v>-0.02</v>
      </c>
      <c r="H12" s="32">
        <f t="shared" si="1"/>
        <v>1.9619383951343929E-4</v>
      </c>
      <c r="I12" s="32">
        <f t="shared" si="2"/>
        <v>0.28631276913770298</v>
      </c>
      <c r="J12" s="33">
        <f t="shared" si="5"/>
        <v>29.186723685897441</v>
      </c>
      <c r="K12" s="33">
        <f t="shared" si="3"/>
        <v>4.8644539476495732</v>
      </c>
      <c r="L12" s="30">
        <v>36</v>
      </c>
      <c r="M12" s="34">
        <f t="shared" si="6"/>
        <v>0.16666666666666666</v>
      </c>
      <c r="N12" s="30">
        <v>69</v>
      </c>
      <c r="O12" s="35">
        <f t="shared" ref="O12:P12" si="20">D12/7</f>
        <v>0.8571428571428571</v>
      </c>
      <c r="P12" s="35">
        <f t="shared" si="20"/>
        <v>0</v>
      </c>
      <c r="Q12" s="30">
        <f t="shared" si="8"/>
        <v>80</v>
      </c>
      <c r="R12" s="30"/>
      <c r="S12" s="36">
        <v>1.4219653179190701</v>
      </c>
      <c r="T12" s="29">
        <v>270</v>
      </c>
      <c r="U12" s="37">
        <v>210</v>
      </c>
      <c r="V12" s="38" t="s">
        <v>423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2.768402777777778E-2</v>
      </c>
      <c r="AD12" s="40">
        <f t="shared" si="12"/>
        <v>-0.22922375</v>
      </c>
      <c r="AE12" s="40">
        <v>-4.9000000000000004</v>
      </c>
      <c r="AF12" s="40">
        <v>-4.6355087606837602</v>
      </c>
      <c r="AG12" s="40">
        <v>0</v>
      </c>
    </row>
    <row r="13" spans="1:33" ht="15.75" customHeight="1" x14ac:dyDescent="0.2">
      <c r="A13" s="29" t="s">
        <v>58</v>
      </c>
      <c r="B13" s="51" t="s">
        <v>424</v>
      </c>
      <c r="C13" s="16">
        <f t="shared" si="4"/>
        <v>16.990000000000002</v>
      </c>
      <c r="D13" s="30">
        <v>13</v>
      </c>
      <c r="E13" s="30">
        <v>0</v>
      </c>
      <c r="F13" s="33">
        <v>220.87</v>
      </c>
      <c r="G13" s="31">
        <v>-0.21000000000000002</v>
      </c>
      <c r="H13" s="32">
        <f t="shared" si="1"/>
        <v>9.5078552994974424E-4</v>
      </c>
      <c r="I13" s="32">
        <f t="shared" si="2"/>
        <v>0.28402887162131601</v>
      </c>
      <c r="J13" s="33">
        <f t="shared" si="5"/>
        <v>62.733456875000073</v>
      </c>
      <c r="K13" s="33">
        <f t="shared" si="3"/>
        <v>4.8256505288461593</v>
      </c>
      <c r="L13" s="30">
        <v>28</v>
      </c>
      <c r="M13" s="34">
        <f t="shared" si="6"/>
        <v>0.4642857142857143</v>
      </c>
      <c r="N13" s="30">
        <v>63</v>
      </c>
      <c r="O13" s="35">
        <f t="shared" ref="O13:P13" si="21">D13/7</f>
        <v>1.8571428571428572</v>
      </c>
      <c r="P13" s="35">
        <f t="shared" si="21"/>
        <v>0</v>
      </c>
      <c r="Q13" s="30">
        <f t="shared" si="8"/>
        <v>33</v>
      </c>
      <c r="R13" s="30"/>
      <c r="S13" s="36">
        <v>1.5243902439024299</v>
      </c>
      <c r="T13" s="29">
        <v>270</v>
      </c>
      <c r="U13" s="37">
        <v>210</v>
      </c>
      <c r="V13" s="38" t="s">
        <v>425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2.768402777777778E-2</v>
      </c>
      <c r="AD13" s="40">
        <f t="shared" si="12"/>
        <v>-0.49665145833333335</v>
      </c>
      <c r="AE13" s="40">
        <v>-4.9000000000000004</v>
      </c>
      <c r="AF13" s="40">
        <v>-4.6614916666666604</v>
      </c>
      <c r="AG13" s="40">
        <v>0</v>
      </c>
    </row>
    <row r="14" spans="1:33" ht="15.75" customHeight="1" x14ac:dyDescent="0.2">
      <c r="A14" s="29" t="s">
        <v>61</v>
      </c>
      <c r="B14" s="29" t="s">
        <v>426</v>
      </c>
      <c r="C14" s="16">
        <f t="shared" si="4"/>
        <v>17.091153846153848</v>
      </c>
      <c r="D14" s="30">
        <v>26</v>
      </c>
      <c r="E14" s="30">
        <v>1</v>
      </c>
      <c r="F14" s="33">
        <v>444.37000000000006</v>
      </c>
      <c r="G14" s="31">
        <v>-0.14000000000000001</v>
      </c>
      <c r="H14" s="32">
        <f t="shared" si="1"/>
        <v>3.1505277133919929E-4</v>
      </c>
      <c r="I14" s="32">
        <f t="shared" si="2"/>
        <v>0.28800867239012584</v>
      </c>
      <c r="J14" s="33">
        <f t="shared" si="5"/>
        <v>127.98241375000023</v>
      </c>
      <c r="K14" s="33">
        <f t="shared" si="3"/>
        <v>4.922400528846163</v>
      </c>
      <c r="L14" s="30">
        <v>47</v>
      </c>
      <c r="M14" s="34">
        <f t="shared" si="6"/>
        <v>0.55319148936170215</v>
      </c>
      <c r="N14" s="30">
        <v>29</v>
      </c>
      <c r="O14" s="35">
        <f t="shared" ref="O14:P14" si="22">D14/7</f>
        <v>3.7142857142857144</v>
      </c>
      <c r="P14" s="35">
        <f t="shared" si="22"/>
        <v>0.14285714285714285</v>
      </c>
      <c r="Q14" s="30">
        <f t="shared" si="8"/>
        <v>7</v>
      </c>
      <c r="R14" s="30"/>
      <c r="S14" s="36">
        <v>1.37383177570093</v>
      </c>
      <c r="T14" s="29">
        <v>540</v>
      </c>
      <c r="U14" s="37">
        <v>210</v>
      </c>
      <c r="V14" s="38" t="s">
        <v>425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2.768402777777778E-2</v>
      </c>
      <c r="AD14" s="40">
        <f t="shared" si="12"/>
        <v>-0.9933029166666667</v>
      </c>
      <c r="AE14" s="40">
        <v>-4.9000000000000004</v>
      </c>
      <c r="AF14" s="40">
        <v>-4.6614916666666604</v>
      </c>
      <c r="AG14" s="40">
        <v>0</v>
      </c>
    </row>
    <row r="15" spans="1:33" ht="15.75" customHeight="1" x14ac:dyDescent="0.2">
      <c r="A15" s="29" t="s">
        <v>62</v>
      </c>
      <c r="B15" s="29" t="s">
        <v>384</v>
      </c>
      <c r="C15" s="16">
        <f t="shared" si="4"/>
        <v>18.528461538461539</v>
      </c>
      <c r="D15" s="30">
        <v>13</v>
      </c>
      <c r="E15" s="30">
        <v>0</v>
      </c>
      <c r="F15" s="33">
        <v>240.87</v>
      </c>
      <c r="G15" s="31">
        <v>-0.16</v>
      </c>
      <c r="H15" s="32">
        <f t="shared" si="1"/>
        <v>6.6425872877485777E-4</v>
      </c>
      <c r="I15" s="32">
        <f t="shared" si="2"/>
        <v>0.33123036025657027</v>
      </c>
      <c r="J15" s="33">
        <f t="shared" si="5"/>
        <v>79.783456875000084</v>
      </c>
      <c r="K15" s="33">
        <f t="shared" si="3"/>
        <v>6.1371889903846215</v>
      </c>
      <c r="L15" s="30">
        <v>41</v>
      </c>
      <c r="M15" s="34">
        <f t="shared" si="6"/>
        <v>0.31707317073170732</v>
      </c>
      <c r="N15" s="30">
        <v>19</v>
      </c>
      <c r="O15" s="35">
        <f t="shared" ref="O15:P15" si="23">D15/7</f>
        <v>1.8571428571428572</v>
      </c>
      <c r="P15" s="35">
        <f t="shared" si="23"/>
        <v>0</v>
      </c>
      <c r="Q15" s="30">
        <f t="shared" si="8"/>
        <v>10</v>
      </c>
      <c r="R15" s="30"/>
      <c r="S15" s="36">
        <v>1.9602649006622499</v>
      </c>
      <c r="T15" s="29">
        <v>540</v>
      </c>
      <c r="U15" s="37">
        <v>210</v>
      </c>
      <c r="V15" s="38" t="s">
        <v>425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2.768402777777778E-2</v>
      </c>
      <c r="AD15" s="40">
        <f t="shared" si="12"/>
        <v>-0.49665145833333335</v>
      </c>
      <c r="AE15" s="40">
        <v>-4.9000000000000004</v>
      </c>
      <c r="AF15" s="40">
        <v>-4.6614916666666604</v>
      </c>
      <c r="AG15" s="40">
        <v>0</v>
      </c>
    </row>
    <row r="16" spans="1:33" ht="15.75" customHeight="1" x14ac:dyDescent="0.2">
      <c r="A16" s="29" t="s">
        <v>63</v>
      </c>
      <c r="B16" s="29" t="s">
        <v>196</v>
      </c>
      <c r="C16" s="16">
        <f t="shared" si="4"/>
        <v>19.02</v>
      </c>
      <c r="D16" s="30">
        <v>7</v>
      </c>
      <c r="E16" s="30">
        <v>1</v>
      </c>
      <c r="F16" s="33">
        <v>133.13999999999999</v>
      </c>
      <c r="G16" s="31">
        <v>-0.08</v>
      </c>
      <c r="H16" s="32">
        <f t="shared" si="1"/>
        <v>6.0087126333183128E-4</v>
      </c>
      <c r="I16" s="32">
        <f t="shared" si="2"/>
        <v>0.34468327042962321</v>
      </c>
      <c r="J16" s="33">
        <f t="shared" si="5"/>
        <v>45.891130625000031</v>
      </c>
      <c r="K16" s="33">
        <f t="shared" si="3"/>
        <v>6.5558758035714328</v>
      </c>
      <c r="L16" s="30">
        <v>33</v>
      </c>
      <c r="M16" s="34">
        <f t="shared" si="6"/>
        <v>0.21212121212121213</v>
      </c>
      <c r="N16" s="30">
        <v>13</v>
      </c>
      <c r="O16" s="35">
        <f t="shared" ref="O16:P16" si="24">D16/7</f>
        <v>1</v>
      </c>
      <c r="P16" s="35">
        <f t="shared" si="24"/>
        <v>0.14285714285714285</v>
      </c>
      <c r="Q16" s="30">
        <f t="shared" si="8"/>
        <v>11</v>
      </c>
      <c r="R16" s="30"/>
      <c r="S16" s="36">
        <v>2.34432234432234</v>
      </c>
      <c r="T16" s="29">
        <v>540</v>
      </c>
      <c r="U16" s="37">
        <v>210</v>
      </c>
      <c r="V16" s="38" t="s">
        <v>427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2.768402777777778E-2</v>
      </c>
      <c r="AD16" s="40">
        <f t="shared" si="12"/>
        <v>-0.26742770833333335</v>
      </c>
      <c r="AE16" s="40">
        <v>-4.9000000000000004</v>
      </c>
      <c r="AF16" s="40">
        <v>-4.6614916666666604</v>
      </c>
      <c r="AG16" s="40">
        <v>0</v>
      </c>
    </row>
    <row r="17" spans="1:33" ht="15.75" customHeight="1" x14ac:dyDescent="0.2">
      <c r="A17" s="29" t="s">
        <v>66</v>
      </c>
      <c r="B17" s="29" t="s">
        <v>428</v>
      </c>
      <c r="C17" s="16">
        <f t="shared" si="4"/>
        <v>18.502500000000001</v>
      </c>
      <c r="D17" s="30">
        <v>4</v>
      </c>
      <c r="E17" s="30">
        <v>0</v>
      </c>
      <c r="F17" s="33">
        <v>74.010000000000005</v>
      </c>
      <c r="G17" s="31">
        <v>-0.08</v>
      </c>
      <c r="H17" s="32">
        <f t="shared" si="1"/>
        <v>1.0809350087825969E-3</v>
      </c>
      <c r="I17" s="32">
        <f t="shared" si="2"/>
        <v>0.3300867112552362</v>
      </c>
      <c r="J17" s="33">
        <f t="shared" si="5"/>
        <v>24.429717500000034</v>
      </c>
      <c r="K17" s="33">
        <f t="shared" si="3"/>
        <v>6.1074293750000086</v>
      </c>
      <c r="L17" s="30">
        <v>27</v>
      </c>
      <c r="M17" s="34">
        <f t="shared" si="6"/>
        <v>0.14814814814814814</v>
      </c>
      <c r="N17" s="30">
        <v>10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17</v>
      </c>
      <c r="R17" s="30"/>
      <c r="S17" s="36">
        <v>2.3934426229508099</v>
      </c>
      <c r="T17" s="29">
        <v>540</v>
      </c>
      <c r="U17" s="37">
        <v>210</v>
      </c>
      <c r="V17" s="38" t="s">
        <v>429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2.768402777777778E-2</v>
      </c>
      <c r="AD17" s="40">
        <f t="shared" si="12"/>
        <v>-0.15281583333333335</v>
      </c>
      <c r="AE17" s="40">
        <v>-4.9000000000000004</v>
      </c>
      <c r="AF17" s="40">
        <v>-4.6614916666666604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16.604166666666668</v>
      </c>
      <c r="D18" s="30">
        <v>12</v>
      </c>
      <c r="E18" s="30">
        <v>0</v>
      </c>
      <c r="F18" s="33">
        <v>199.25000000000003</v>
      </c>
      <c r="G18" s="31">
        <v>0</v>
      </c>
      <c r="H18" s="32">
        <f t="shared" si="1"/>
        <v>0</v>
      </c>
      <c r="I18" s="32">
        <f t="shared" si="2"/>
        <v>0.27185020075282346</v>
      </c>
      <c r="J18" s="33">
        <f t="shared" si="5"/>
        <v>54.166152500000081</v>
      </c>
      <c r="K18" s="33">
        <f t="shared" si="3"/>
        <v>4.5138460416666737</v>
      </c>
      <c r="L18" s="30">
        <v>18</v>
      </c>
      <c r="M18" s="34">
        <f t="shared" si="6"/>
        <v>0.66666666666666663</v>
      </c>
      <c r="N18" s="30">
        <v>60</v>
      </c>
      <c r="O18" s="35">
        <f t="shared" ref="O18:P18" si="26">D18/7</f>
        <v>1.7142857142857142</v>
      </c>
      <c r="P18" s="35">
        <f t="shared" si="26"/>
        <v>0</v>
      </c>
      <c r="Q18" s="30">
        <f t="shared" si="8"/>
        <v>35</v>
      </c>
      <c r="R18" s="30"/>
      <c r="S18" s="36">
        <v>1.7159420289855001</v>
      </c>
      <c r="T18" s="29">
        <v>270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2.768402777777778E-2</v>
      </c>
      <c r="AD18" s="40">
        <f t="shared" si="12"/>
        <v>-0.45844750000000001</v>
      </c>
      <c r="AE18" s="40">
        <v>-4.9000000000000004</v>
      </c>
      <c r="AF18" s="40">
        <v>-4.6614916666666604</v>
      </c>
      <c r="AG18" s="40">
        <v>0</v>
      </c>
    </row>
    <row r="19" spans="1:33" ht="15.75" customHeight="1" x14ac:dyDescent="0.2">
      <c r="A19" s="29" t="s">
        <v>71</v>
      </c>
      <c r="B19" s="29" t="s">
        <v>32</v>
      </c>
      <c r="C19" s="16">
        <f t="shared" si="4"/>
        <v>15.08</v>
      </c>
      <c r="D19" s="30">
        <v>6</v>
      </c>
      <c r="E19" s="30">
        <v>1</v>
      </c>
      <c r="F19" s="33">
        <v>90.48</v>
      </c>
      <c r="G19" s="31">
        <v>-0.08</v>
      </c>
      <c r="H19" s="32">
        <f t="shared" si="1"/>
        <v>8.8417329796640137E-4</v>
      </c>
      <c r="I19" s="32">
        <f t="shared" si="2"/>
        <v>0.20413158985411139</v>
      </c>
      <c r="J19" s="33">
        <f t="shared" si="5"/>
        <v>18.469826250000001</v>
      </c>
      <c r="K19" s="33">
        <f t="shared" si="3"/>
        <v>3.0783043750000001</v>
      </c>
      <c r="L19" s="30">
        <v>33</v>
      </c>
      <c r="M19" s="34">
        <f t="shared" si="6"/>
        <v>0.18181818181818182</v>
      </c>
      <c r="N19" s="30">
        <v>52</v>
      </c>
      <c r="O19" s="35">
        <f t="shared" ref="O19:P19" si="27">D19/7</f>
        <v>0.8571428571428571</v>
      </c>
      <c r="P19" s="35">
        <f t="shared" si="27"/>
        <v>0.14285714285714285</v>
      </c>
      <c r="Q19" s="30">
        <f t="shared" si="8"/>
        <v>52</v>
      </c>
      <c r="R19" s="30"/>
      <c r="S19" s="36">
        <v>1.65680473372781</v>
      </c>
      <c r="T19" s="29">
        <v>270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2.768402777777778E-2</v>
      </c>
      <c r="AD19" s="40">
        <f t="shared" si="12"/>
        <v>-0.22922375</v>
      </c>
      <c r="AE19" s="40">
        <v>-4.9000000000000004</v>
      </c>
      <c r="AF19" s="40">
        <v>-4.6614916666666666</v>
      </c>
      <c r="AG19" s="40">
        <v>-0.76</v>
      </c>
    </row>
    <row r="20" spans="1:33" ht="15.75" customHeight="1" x14ac:dyDescent="0.2">
      <c r="A20" s="29" t="s">
        <v>73</v>
      </c>
      <c r="B20" s="29" t="s">
        <v>32</v>
      </c>
      <c r="C20" s="16">
        <f t="shared" si="4"/>
        <v>14.99</v>
      </c>
      <c r="D20" s="30">
        <v>9</v>
      </c>
      <c r="E20" s="30">
        <v>0</v>
      </c>
      <c r="F20" s="33">
        <v>134.91</v>
      </c>
      <c r="G20" s="31">
        <v>-0.97</v>
      </c>
      <c r="H20" s="32">
        <f t="shared" si="1"/>
        <v>7.1899785041879775E-3</v>
      </c>
      <c r="I20" s="32">
        <f t="shared" si="2"/>
        <v>0.20240337539841372</v>
      </c>
      <c r="J20" s="33">
        <f t="shared" si="5"/>
        <v>27.306239374999993</v>
      </c>
      <c r="K20" s="33">
        <f t="shared" si="3"/>
        <v>3.0340265972222213</v>
      </c>
      <c r="L20" s="30">
        <v>32</v>
      </c>
      <c r="M20" s="34">
        <f t="shared" si="6"/>
        <v>0.28125</v>
      </c>
      <c r="N20" s="30">
        <v>38</v>
      </c>
      <c r="O20" s="35">
        <f t="shared" ref="O20:P20" si="28">D20/7</f>
        <v>1.2857142857142858</v>
      </c>
      <c r="P20" s="35">
        <f t="shared" si="28"/>
        <v>0</v>
      </c>
      <c r="Q20" s="30">
        <f t="shared" si="8"/>
        <v>29</v>
      </c>
      <c r="R20" s="30"/>
      <c r="S20" s="36">
        <v>2.234375</v>
      </c>
      <c r="T20" s="29">
        <v>270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2.768402777777778E-2</v>
      </c>
      <c r="AD20" s="40">
        <f t="shared" si="12"/>
        <v>-0.34383562500000003</v>
      </c>
      <c r="AE20" s="40">
        <v>-4.9000000000000004</v>
      </c>
      <c r="AF20" s="40">
        <v>-4.6614916666666666</v>
      </c>
      <c r="AG20" s="40">
        <v>0</v>
      </c>
    </row>
    <row r="21" spans="1:33" ht="15.75" customHeight="1" x14ac:dyDescent="0.2">
      <c r="A21" s="29" t="s">
        <v>75</v>
      </c>
      <c r="B21" s="29" t="s">
        <v>430</v>
      </c>
      <c r="C21" s="16">
        <f t="shared" si="4"/>
        <v>14.991428571428575</v>
      </c>
      <c r="D21" s="30">
        <v>14</v>
      </c>
      <c r="E21" s="30">
        <v>0</v>
      </c>
      <c r="F21" s="33">
        <v>209.88000000000005</v>
      </c>
      <c r="G21" s="31">
        <v>-0.02</v>
      </c>
      <c r="H21" s="32">
        <f t="shared" si="1"/>
        <v>9.5292548122736782E-5</v>
      </c>
      <c r="I21" s="32">
        <f t="shared" si="2"/>
        <v>0.20955908733562045</v>
      </c>
      <c r="J21" s="33">
        <f t="shared" si="5"/>
        <v>43.982261250000029</v>
      </c>
      <c r="K21" s="33">
        <f t="shared" si="3"/>
        <v>3.1415900892857165</v>
      </c>
      <c r="L21" s="30">
        <v>17</v>
      </c>
      <c r="M21" s="34">
        <f t="shared" si="6"/>
        <v>0.82352941176470584</v>
      </c>
      <c r="N21" s="30">
        <v>30</v>
      </c>
      <c r="O21" s="35">
        <f t="shared" ref="O21:P21" si="29">D21/7</f>
        <v>2</v>
      </c>
      <c r="P21" s="35">
        <f t="shared" si="29"/>
        <v>0</v>
      </c>
      <c r="Q21" s="30">
        <f t="shared" si="8"/>
        <v>15</v>
      </c>
      <c r="R21" s="30"/>
      <c r="S21" s="36">
        <v>2.4034334763948499</v>
      </c>
      <c r="T21" s="29">
        <v>270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2.768402777777778E-2</v>
      </c>
      <c r="AD21" s="40">
        <f t="shared" si="12"/>
        <v>-0.53485541666666669</v>
      </c>
      <c r="AE21" s="40">
        <v>-4.9000000000000004</v>
      </c>
      <c r="AF21" s="40">
        <v>-4.6614916666666666</v>
      </c>
      <c r="AG21" s="40">
        <v>0</v>
      </c>
    </row>
    <row r="22" spans="1:33" ht="15.75" customHeight="1" x14ac:dyDescent="0.2">
      <c r="A22" s="29" t="s">
        <v>77</v>
      </c>
      <c r="B22" s="29" t="s">
        <v>367</v>
      </c>
      <c r="C22" s="16">
        <f t="shared" si="4"/>
        <v>17.128999999999998</v>
      </c>
      <c r="D22" s="30">
        <v>10</v>
      </c>
      <c r="E22" s="30">
        <v>1</v>
      </c>
      <c r="F22" s="31">
        <v>171.29</v>
      </c>
      <c r="G22" s="31">
        <v>0</v>
      </c>
      <c r="H22" s="32">
        <f t="shared" si="1"/>
        <v>0</v>
      </c>
      <c r="I22" s="32">
        <f t="shared" si="2"/>
        <v>0.28956473670383565</v>
      </c>
      <c r="J22" s="33">
        <f t="shared" si="5"/>
        <v>49.599543750000002</v>
      </c>
      <c r="K22" s="33">
        <f t="shared" si="3"/>
        <v>4.9599543750000006</v>
      </c>
      <c r="L22" s="30">
        <v>31</v>
      </c>
      <c r="M22" s="34">
        <f t="shared" si="6"/>
        <v>0.32258064516129031</v>
      </c>
      <c r="N22" s="30">
        <v>19</v>
      </c>
      <c r="O22" s="35">
        <f t="shared" ref="O22:P22" si="30">D22/7</f>
        <v>1.4285714285714286</v>
      </c>
      <c r="P22" s="35">
        <f t="shared" si="30"/>
        <v>0.14285714285714285</v>
      </c>
      <c r="Q22" s="30">
        <f t="shared" si="8"/>
        <v>12</v>
      </c>
      <c r="R22" s="30"/>
      <c r="S22" s="36">
        <v>2.3805668016194299</v>
      </c>
      <c r="T22" s="29">
        <v>330</v>
      </c>
      <c r="U22" s="37">
        <v>60</v>
      </c>
      <c r="V22" s="38" t="s">
        <v>431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2.768402777777778E-2</v>
      </c>
      <c r="AD22" s="40">
        <f t="shared" si="12"/>
        <v>-0.38203958333333338</v>
      </c>
      <c r="AE22" s="40">
        <v>-4.9000000000000004</v>
      </c>
      <c r="AF22" s="40">
        <v>-4.6614916666666666</v>
      </c>
      <c r="AG22" s="40">
        <v>0</v>
      </c>
    </row>
    <row r="23" spans="1:33" ht="15.75" customHeight="1" x14ac:dyDescent="0.2">
      <c r="A23" s="29" t="s">
        <v>78</v>
      </c>
      <c r="B23" s="29" t="s">
        <v>32</v>
      </c>
      <c r="C23" s="16">
        <f t="shared" si="4"/>
        <v>19.808181818181819</v>
      </c>
      <c r="D23" s="30">
        <v>11</v>
      </c>
      <c r="E23" s="30">
        <v>0</v>
      </c>
      <c r="F23" s="33">
        <v>217.89</v>
      </c>
      <c r="G23" s="31">
        <v>0</v>
      </c>
      <c r="H23" s="32">
        <f t="shared" si="1"/>
        <v>0</v>
      </c>
      <c r="I23" s="32">
        <f t="shared" si="2"/>
        <v>0.36536714913488444</v>
      </c>
      <c r="J23" s="33">
        <f t="shared" si="5"/>
        <v>79.609848124999971</v>
      </c>
      <c r="K23" s="33">
        <f t="shared" si="3"/>
        <v>7.2372589204545426</v>
      </c>
      <c r="L23" s="30">
        <v>26</v>
      </c>
      <c r="M23" s="34">
        <f t="shared" si="6"/>
        <v>0.42307692307692307</v>
      </c>
      <c r="N23" s="30">
        <v>7</v>
      </c>
      <c r="O23" s="35">
        <f t="shared" ref="O23:P23" si="31">D23/7</f>
        <v>1.5714285714285714</v>
      </c>
      <c r="P23" s="35">
        <f t="shared" si="31"/>
        <v>0</v>
      </c>
      <c r="Q23" s="30">
        <f t="shared" si="8"/>
        <v>4</v>
      </c>
      <c r="R23" s="30"/>
      <c r="S23" s="36">
        <v>2.87619047619047</v>
      </c>
      <c r="T23" s="29">
        <v>360</v>
      </c>
      <c r="U23" s="37" t="s">
        <v>33</v>
      </c>
      <c r="V23" s="38" t="s">
        <v>432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2.768402777777778E-2</v>
      </c>
      <c r="AD23" s="40">
        <f t="shared" si="12"/>
        <v>-0.42024354166666672</v>
      </c>
      <c r="AE23" s="40">
        <v>-4.9000000000000004</v>
      </c>
      <c r="AF23" s="40">
        <v>-4.6614916666666666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19.989999999999998</v>
      </c>
      <c r="D24" s="30">
        <v>2</v>
      </c>
      <c r="E24" s="30">
        <v>5</v>
      </c>
      <c r="F24" s="33">
        <v>39.979999999999997</v>
      </c>
      <c r="G24" s="33">
        <v>0</v>
      </c>
      <c r="H24" s="32">
        <f t="shared" si="1"/>
        <v>0</v>
      </c>
      <c r="I24" s="32">
        <f t="shared" si="2"/>
        <v>0.36977510630315152</v>
      </c>
      <c r="J24" s="33">
        <f t="shared" si="5"/>
        <v>14.783608749999997</v>
      </c>
      <c r="K24" s="33">
        <f t="shared" si="3"/>
        <v>7.3918043749999987</v>
      </c>
      <c r="L24" s="30">
        <v>15</v>
      </c>
      <c r="M24" s="34">
        <f t="shared" si="6"/>
        <v>0.13333333333333333</v>
      </c>
      <c r="N24" s="30">
        <v>4</v>
      </c>
      <c r="O24" s="35">
        <f t="shared" ref="O24:P24" si="32">D24/7</f>
        <v>0.2857142857142857</v>
      </c>
      <c r="P24" s="35">
        <f t="shared" si="32"/>
        <v>0.7142857142857143</v>
      </c>
      <c r="Q24" s="30">
        <f t="shared" si="8"/>
        <v>4</v>
      </c>
      <c r="R24" s="30"/>
      <c r="S24" s="36">
        <v>3.3953488372092999</v>
      </c>
      <c r="T24" s="29">
        <v>360</v>
      </c>
      <c r="U24" s="37" t="s">
        <v>33</v>
      </c>
      <c r="V24" s="38" t="s">
        <v>432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2.768402777777778E-2</v>
      </c>
      <c r="AD24" s="40">
        <f t="shared" si="12"/>
        <v>-7.6407916666666673E-2</v>
      </c>
      <c r="AE24" s="40">
        <v>-4.9000000000000004</v>
      </c>
      <c r="AF24" s="40">
        <v>-4.6614916666666666</v>
      </c>
      <c r="AG24" s="40">
        <v>0</v>
      </c>
    </row>
    <row r="25" spans="1:33" ht="15.75" customHeight="1" x14ac:dyDescent="0.2">
      <c r="A25" s="15" t="s">
        <v>82</v>
      </c>
      <c r="B25" s="15" t="s">
        <v>196</v>
      </c>
      <c r="C25" s="16" t="str">
        <f t="shared" si="4"/>
        <v xml:space="preserve"> - </v>
      </c>
      <c r="D25" s="17">
        <v>0</v>
      </c>
      <c r="E25" s="17">
        <v>1</v>
      </c>
      <c r="F25" s="18">
        <v>0</v>
      </c>
      <c r="G25" s="18">
        <v>-0.84</v>
      </c>
      <c r="H25" s="32" t="e">
        <f t="shared" si="1"/>
        <v>#DIV/0!</v>
      </c>
      <c r="I25" s="32" t="e">
        <f t="shared" si="2"/>
        <v>#DIV/0!</v>
      </c>
      <c r="J25" s="33">
        <f t="shared" si="5"/>
        <v>-0.84</v>
      </c>
      <c r="K25" s="33" t="e">
        <f t="shared" si="3"/>
        <v>#DIV/0!</v>
      </c>
      <c r="L25" s="17">
        <v>0</v>
      </c>
      <c r="M25" s="34" t="str">
        <f t="shared" si="6"/>
        <v>-</v>
      </c>
      <c r="N25" s="17">
        <v>150</v>
      </c>
      <c r="O25" s="35">
        <f t="shared" ref="O25:P25" si="33">D25/7</f>
        <v>0</v>
      </c>
      <c r="P25" s="35">
        <f t="shared" si="33"/>
        <v>0.14285714285714285</v>
      </c>
      <c r="Q25" s="30">
        <f t="shared" si="8"/>
        <v>1050</v>
      </c>
      <c r="R25" s="30"/>
      <c r="S25" s="22">
        <v>1.937716262975778</v>
      </c>
      <c r="T25" s="29">
        <v>360</v>
      </c>
      <c r="U25" s="37" t="s">
        <v>33</v>
      </c>
      <c r="V25" s="38" t="s">
        <v>433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2.768402777777778E-2</v>
      </c>
      <c r="AD25" s="40">
        <f t="shared" si="12"/>
        <v>0</v>
      </c>
      <c r="AE25" s="26">
        <v>-4.9000000000000004</v>
      </c>
      <c r="AF25" s="26">
        <v>-4.66</v>
      </c>
      <c r="AG25" s="26">
        <v>0</v>
      </c>
    </row>
    <row r="26" spans="1:33" ht="15.75" customHeight="1" x14ac:dyDescent="0.2">
      <c r="A26" s="15" t="s">
        <v>84</v>
      </c>
      <c r="B26" s="15" t="s">
        <v>147</v>
      </c>
      <c r="C26" s="16">
        <f t="shared" si="4"/>
        <v>19.751428571428569</v>
      </c>
      <c r="D26" s="17">
        <v>7</v>
      </c>
      <c r="E26" s="17">
        <v>1</v>
      </c>
      <c r="F26" s="18">
        <v>138.26</v>
      </c>
      <c r="G26" s="18">
        <v>-1.17</v>
      </c>
      <c r="H26" s="32">
        <f t="shared" si="1"/>
        <v>8.4623173730652389E-3</v>
      </c>
      <c r="I26" s="32">
        <f t="shared" si="2"/>
        <v>0.35298083773325645</v>
      </c>
      <c r="J26" s="33">
        <f t="shared" si="5"/>
        <v>48.803130625000037</v>
      </c>
      <c r="K26" s="33">
        <f t="shared" si="3"/>
        <v>6.9718758035714341</v>
      </c>
      <c r="L26" s="17">
        <v>32</v>
      </c>
      <c r="M26" s="34">
        <f t="shared" si="6"/>
        <v>0.21875</v>
      </c>
      <c r="N26" s="17">
        <v>141</v>
      </c>
      <c r="O26" s="35">
        <f t="shared" ref="O26:P26" si="34">D26/7</f>
        <v>1</v>
      </c>
      <c r="P26" s="35">
        <f t="shared" si="34"/>
        <v>0.14285714285714285</v>
      </c>
      <c r="Q26" s="30">
        <f t="shared" si="8"/>
        <v>123</v>
      </c>
      <c r="R26" s="30"/>
      <c r="S26" s="22">
        <v>2.0528301886792448</v>
      </c>
      <c r="T26" s="29">
        <v>90</v>
      </c>
      <c r="U26" s="37">
        <v>60</v>
      </c>
      <c r="V26" s="38" t="s">
        <v>434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2.768402777777778E-2</v>
      </c>
      <c r="AD26" s="40">
        <f t="shared" si="12"/>
        <v>-0.26742770833333335</v>
      </c>
      <c r="AE26" s="26">
        <v>-4.95</v>
      </c>
      <c r="AF26" s="26">
        <v>-4.6614916666666604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16.62</v>
      </c>
      <c r="D27" s="17">
        <v>7</v>
      </c>
      <c r="E27" s="17">
        <v>0</v>
      </c>
      <c r="F27" s="18">
        <v>116.34</v>
      </c>
      <c r="G27" s="18">
        <v>-1.27</v>
      </c>
      <c r="H27" s="32">
        <f t="shared" si="1"/>
        <v>1.091627986934846E-2</v>
      </c>
      <c r="I27" s="32">
        <f t="shared" si="2"/>
        <v>0.25847628180333537</v>
      </c>
      <c r="J27" s="33">
        <f t="shared" si="5"/>
        <v>30.071130625000041</v>
      </c>
      <c r="K27" s="33">
        <f t="shared" si="3"/>
        <v>4.2958758035714348</v>
      </c>
      <c r="L27" s="17">
        <v>27</v>
      </c>
      <c r="M27" s="34">
        <f t="shared" si="6"/>
        <v>0.25925925925925924</v>
      </c>
      <c r="N27" s="17">
        <v>123</v>
      </c>
      <c r="O27" s="35">
        <f t="shared" ref="O27:P27" si="35">D27/7</f>
        <v>1</v>
      </c>
      <c r="P27" s="35">
        <f t="shared" si="35"/>
        <v>0</v>
      </c>
      <c r="Q27" s="30">
        <f t="shared" si="8"/>
        <v>123</v>
      </c>
      <c r="R27" s="30"/>
      <c r="S27" s="22">
        <v>1.785123966942149</v>
      </c>
      <c r="T27" s="29">
        <v>60</v>
      </c>
      <c r="U27" s="37">
        <v>60</v>
      </c>
      <c r="V27" s="38" t="s">
        <v>435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2.768402777777778E-2</v>
      </c>
      <c r="AD27" s="40">
        <f t="shared" si="12"/>
        <v>-0.26742770833333335</v>
      </c>
      <c r="AE27" s="26">
        <v>-4.95</v>
      </c>
      <c r="AF27" s="26">
        <v>-4.6614916666666604</v>
      </c>
      <c r="AG27" s="26">
        <v>0</v>
      </c>
    </row>
    <row r="28" spans="1:33" ht="15.75" customHeight="1" x14ac:dyDescent="0.2">
      <c r="A28" s="15" t="s">
        <v>87</v>
      </c>
      <c r="B28" s="15" t="s">
        <v>436</v>
      </c>
      <c r="C28" s="16">
        <f t="shared" si="4"/>
        <v>15.15</v>
      </c>
      <c r="D28" s="17">
        <v>1</v>
      </c>
      <c r="E28" s="17">
        <v>0</v>
      </c>
      <c r="F28" s="18">
        <v>15.15</v>
      </c>
      <c r="G28" s="18">
        <v>-3.19</v>
      </c>
      <c r="H28" s="32">
        <f t="shared" si="1"/>
        <v>0.21056105610561054</v>
      </c>
      <c r="I28" s="32">
        <f t="shared" si="2"/>
        <v>-6.1052018399339512E-2</v>
      </c>
      <c r="J28" s="33">
        <f t="shared" si="5"/>
        <v>-0.92493807874999368</v>
      </c>
      <c r="K28" s="33">
        <f t="shared" si="3"/>
        <v>-0.92493807874999368</v>
      </c>
      <c r="L28" s="17">
        <v>10</v>
      </c>
      <c r="M28" s="34">
        <f t="shared" si="6"/>
        <v>0.1</v>
      </c>
      <c r="N28" s="17">
        <v>135</v>
      </c>
      <c r="O28" s="35">
        <f t="shared" ref="O28:P28" si="36">D28/7</f>
        <v>0.14285714285714285</v>
      </c>
      <c r="P28" s="35">
        <f t="shared" si="36"/>
        <v>0</v>
      </c>
      <c r="Q28" s="30">
        <f t="shared" si="8"/>
        <v>945</v>
      </c>
      <c r="R28" s="30"/>
      <c r="S28" s="22">
        <v>1.903083700440529</v>
      </c>
      <c r="T28" s="15" t="s">
        <v>33</v>
      </c>
      <c r="U28" s="23">
        <v>60</v>
      </c>
      <c r="V28" s="1" t="s">
        <v>437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2.768402777777778E-2</v>
      </c>
      <c r="AD28" s="40">
        <f t="shared" si="12"/>
        <v>-3.8203958333333336E-2</v>
      </c>
      <c r="AE28" s="26">
        <v>-4.95</v>
      </c>
      <c r="AF28" s="26">
        <v>-5.6242341204166602</v>
      </c>
      <c r="AG28" s="26">
        <v>0</v>
      </c>
    </row>
    <row r="29" spans="1:33" ht="15.75" customHeight="1" x14ac:dyDescent="0.2">
      <c r="A29" s="15" t="s">
        <v>90</v>
      </c>
      <c r="B29" s="15" t="s">
        <v>438</v>
      </c>
      <c r="C29" s="16">
        <f t="shared" si="4"/>
        <v>14.99</v>
      </c>
      <c r="D29" s="17">
        <v>2</v>
      </c>
      <c r="E29" s="17">
        <v>0</v>
      </c>
      <c r="F29" s="18">
        <v>29.98</v>
      </c>
      <c r="G29" s="18">
        <v>-1.44</v>
      </c>
      <c r="H29" s="32">
        <f t="shared" si="1"/>
        <v>4.803202134756504E-2</v>
      </c>
      <c r="I29" s="32">
        <f t="shared" si="2"/>
        <v>9.4000128168779576E-2</v>
      </c>
      <c r="J29" s="33">
        <f t="shared" si="5"/>
        <v>2.8181238425000119</v>
      </c>
      <c r="K29" s="33">
        <f t="shared" si="3"/>
        <v>1.409061921250006</v>
      </c>
      <c r="L29" s="17">
        <v>21</v>
      </c>
      <c r="M29" s="34">
        <f t="shared" si="6"/>
        <v>9.5238095238095233E-2</v>
      </c>
      <c r="N29" s="17">
        <v>133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465</v>
      </c>
      <c r="R29" s="30"/>
      <c r="S29" s="22">
        <v>1.077363896848138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1.44</v>
      </c>
      <c r="Z29" s="15">
        <v>1</v>
      </c>
      <c r="AA29" s="29" t="s">
        <v>35</v>
      </c>
      <c r="AB29" s="41">
        <f t="shared" si="11"/>
        <v>-0.69</v>
      </c>
      <c r="AC29" s="42">
        <v>2.768402777777778E-2</v>
      </c>
      <c r="AD29" s="40">
        <f t="shared" si="12"/>
        <v>-7.6407916666666673E-2</v>
      </c>
      <c r="AE29" s="26">
        <v>-4.95</v>
      </c>
      <c r="AF29" s="26">
        <v>-5.6242341204166602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16.989999999999998</v>
      </c>
      <c r="D30" s="17">
        <v>1</v>
      </c>
      <c r="E30" s="17">
        <v>0</v>
      </c>
      <c r="F30" s="18">
        <v>16.989999999999998</v>
      </c>
      <c r="G30" s="18">
        <v>0</v>
      </c>
      <c r="H30" s="32">
        <f t="shared" si="1"/>
        <v>0</v>
      </c>
      <c r="I30" s="32">
        <f t="shared" si="2"/>
        <v>0.26561352422993972</v>
      </c>
      <c r="J30" s="33">
        <f t="shared" si="5"/>
        <v>4.5127737766666751</v>
      </c>
      <c r="K30" s="33">
        <f t="shared" si="3"/>
        <v>4.5127737766666751</v>
      </c>
      <c r="L30" s="17">
        <v>13</v>
      </c>
      <c r="M30" s="34">
        <f t="shared" si="6"/>
        <v>7.6923076923076927E-2</v>
      </c>
      <c r="N30" s="17">
        <v>132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924</v>
      </c>
      <c r="R30" s="30"/>
      <c r="S30" s="22">
        <v>1.0720461095100859</v>
      </c>
      <c r="T30" s="29">
        <v>60</v>
      </c>
      <c r="U30" s="37">
        <v>60</v>
      </c>
      <c r="V30" s="38" t="s">
        <v>439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2.768402777777778E-2</v>
      </c>
      <c r="AD30" s="40">
        <f t="shared" si="12"/>
        <v>-3.8203958333333336E-2</v>
      </c>
      <c r="AE30" s="26">
        <v>-4.95</v>
      </c>
      <c r="AF30" s="26">
        <v>-4.9405222649999896</v>
      </c>
      <c r="AG30" s="26">
        <v>0</v>
      </c>
    </row>
    <row r="31" spans="1:33" ht="15.75" customHeight="1" x14ac:dyDescent="0.2">
      <c r="A31" s="15" t="s">
        <v>92</v>
      </c>
      <c r="B31" s="49" t="s">
        <v>440</v>
      </c>
      <c r="C31" s="16" t="str">
        <f t="shared" si="4"/>
        <v xml:space="preserve"> - </v>
      </c>
      <c r="D31" s="17">
        <v>0</v>
      </c>
      <c r="E31" s="17">
        <v>3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131</v>
      </c>
      <c r="O31" s="35">
        <f t="shared" ref="O31:P32" si="39">D31/7</f>
        <v>0</v>
      </c>
      <c r="P31" s="35">
        <f t="shared" si="39"/>
        <v>0.42857142857142855</v>
      </c>
      <c r="Q31" s="30">
        <f t="shared" si="8"/>
        <v>305</v>
      </c>
      <c r="R31" s="30"/>
      <c r="S31" s="22">
        <v>0.89729729729729701</v>
      </c>
      <c r="T31" s="15">
        <v>210</v>
      </c>
      <c r="U31" s="23">
        <v>60</v>
      </c>
      <c r="V31" s="1" t="s">
        <v>826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2.768402777777778E-2</v>
      </c>
      <c r="AD31" s="40">
        <f t="shared" si="12"/>
        <v>0</v>
      </c>
      <c r="AE31" s="45">
        <v>-4.95</v>
      </c>
      <c r="AF31" s="45">
        <v>-4.9405222649999994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16.989999999999998</v>
      </c>
      <c r="D32" s="57">
        <v>2</v>
      </c>
      <c r="E32" s="57">
        <v>0</v>
      </c>
      <c r="F32" s="58">
        <v>33.979999999999997</v>
      </c>
      <c r="G32" s="58">
        <v>0</v>
      </c>
      <c r="H32" s="32">
        <f t="shared" si="1"/>
        <v>0</v>
      </c>
      <c r="I32" s="32">
        <f t="shared" si="2"/>
        <v>0.2405988096919762</v>
      </c>
      <c r="J32" s="33">
        <f t="shared" si="5"/>
        <v>8.1755475533333506</v>
      </c>
      <c r="K32" s="33">
        <f t="shared" si="3"/>
        <v>4.0877737766666753</v>
      </c>
      <c r="L32" s="57">
        <v>14</v>
      </c>
      <c r="M32" s="34">
        <f t="shared" si="6"/>
        <v>0.14285714285714285</v>
      </c>
      <c r="N32" s="57">
        <v>126</v>
      </c>
      <c r="O32" s="35">
        <f t="shared" si="39"/>
        <v>0.2857142857142857</v>
      </c>
      <c r="P32" s="35">
        <f t="shared" si="39"/>
        <v>0</v>
      </c>
      <c r="Q32" s="30">
        <f t="shared" si="8"/>
        <v>441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0.96385542168674698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2.768402777777778E-2</v>
      </c>
      <c r="AD32" s="40">
        <f t="shared" si="12"/>
        <v>-7.6407916666666673E-2</v>
      </c>
      <c r="AE32" s="63">
        <v>-4.95</v>
      </c>
      <c r="AF32" s="63">
        <v>-4.9405222649999896</v>
      </c>
      <c r="AG32" s="63">
        <v>-0.85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Ringed Drawer Handles - 25 Pack of Kitchen Cabinet Hardware")</f>
        <v>Oil Rubbed Bronze Kitchen Cabinet Knobs - Round Ringed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6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Info!B1:BJ5000""),2,FALSE),"""")"),"B07PPV6HVJ")</f>
        <v>B07PPV6HVJ</v>
      </c>
      <c r="B2" s="3" t="s">
        <v>441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1.5" customHeight="1" x14ac:dyDescent="0.2">
      <c r="A3" s="68" t="s">
        <v>30</v>
      </c>
      <c r="B3" s="69"/>
      <c r="C3" s="4">
        <f>((AE32+AF32)/0.85)*-1</f>
        <v>20.940995064889645</v>
      </c>
      <c r="D3" s="5">
        <f>SUM(D4:D99702)</f>
        <v>427</v>
      </c>
      <c r="E3" s="5"/>
      <c r="F3" s="6">
        <f t="shared" ref="F3:G3" si="0">SUM(F4:F99702)</f>
        <v>15337.29</v>
      </c>
      <c r="G3" s="6">
        <f t="shared" si="0"/>
        <v>-30.199999999999996</v>
      </c>
      <c r="H3" s="7">
        <f t="shared" ref="H3:H32" si="1">G3/F3*-1</f>
        <v>1.9690571150444438E-3</v>
      </c>
      <c r="I3" s="8">
        <f t="shared" ref="I3:I32" si="2">J3/F3</f>
        <v>0.37276663202739008</v>
      </c>
      <c r="J3" s="6">
        <f>SUM(J4:J99702)</f>
        <v>5717.2299377273703</v>
      </c>
      <c r="K3" s="6">
        <f t="shared" ref="K3:K32" si="3">J3/D3</f>
        <v>13.389297278050048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6 - April
4.5 - May
4.5 - June
4.5 - July
4.5 - Aug
4.5 - Sept
4.5 - Oct
4.5 - Nov
4.5 - Dec
6 - Jan
6 - Feb")</f>
        <v>6 - March
6 - April
4.5 - May
4.5 - June
4.5 - July
4.5 - Aug
4.5 - Sept
4.5 - Oct
4.5 - Nov
4.5 - Dec
6 -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QTY-1")</f>
        <v>Del QTY-1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QTY-48")</f>
        <v>US QTY-48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9</v>
      </c>
      <c r="X3" s="7">
        <f>W3/D3</f>
        <v>2.1077283372365339E-2</v>
      </c>
      <c r="Y3" s="6"/>
      <c r="Z3" s="5"/>
      <c r="AA3" s="5"/>
      <c r="AB3" s="5"/>
      <c r="AC3" s="5"/>
      <c r="AD3" s="6">
        <f>SUM(AD4:AD99702)</f>
        <v>-47.200413517224462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Info!B2:BZ3000""),37,FALSE)),"""")*-1"),-12.1198458051562)</f>
        <v>-12.119845805156199</v>
      </c>
      <c r="AG3" s="6">
        <f>SUM(AG4:AG99702)</f>
        <v>-16.14</v>
      </c>
    </row>
    <row r="4" spans="1:33" ht="15.75" customHeight="1" x14ac:dyDescent="0.2">
      <c r="A4" s="15" t="s">
        <v>31</v>
      </c>
      <c r="B4" s="15" t="s">
        <v>442</v>
      </c>
      <c r="C4" s="16">
        <f t="shared" ref="C4:C32" si="4">IFERROR(F4/D4," - ")</f>
        <v>45.177826086956529</v>
      </c>
      <c r="D4" s="17">
        <v>23</v>
      </c>
      <c r="E4" s="17">
        <v>0</v>
      </c>
      <c r="F4" s="18">
        <v>1039.0900000000001</v>
      </c>
      <c r="G4" s="18">
        <v>-0.08</v>
      </c>
      <c r="H4" s="19">
        <f t="shared" si="1"/>
        <v>7.6990443561192963E-5</v>
      </c>
      <c r="I4" s="19">
        <f t="shared" si="2"/>
        <v>0.47959206296981344</v>
      </c>
      <c r="J4" s="18">
        <f t="shared" ref="J4:J32" si="5">F4*0.85+G4+AF4*D4+D4*AE4+AG4+AD4</f>
        <v>498.33931671130352</v>
      </c>
      <c r="K4" s="18">
        <f t="shared" si="3"/>
        <v>21.666926813534936</v>
      </c>
      <c r="L4" s="17">
        <v>98</v>
      </c>
      <c r="M4" s="20">
        <f t="shared" ref="M4:M32" si="6">IFERROR(D4/L4,"-")</f>
        <v>0.23469387755102042</v>
      </c>
      <c r="N4" s="17">
        <v>74</v>
      </c>
      <c r="O4" s="21">
        <f t="shared" ref="O4:P4" si="7">D4/7</f>
        <v>3.2857142857142856</v>
      </c>
      <c r="P4" s="21">
        <f t="shared" si="7"/>
        <v>0</v>
      </c>
      <c r="Q4" s="17">
        <f t="shared" ref="Q4:Q32" si="8">ROUNDDOWN(N4/(O4+P4),0)</f>
        <v>22</v>
      </c>
      <c r="R4" s="17"/>
      <c r="S4" s="22">
        <v>2.6227106227106201</v>
      </c>
      <c r="T4" s="15">
        <v>672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8.2817791666666682E-2</v>
      </c>
      <c r="AD4" s="26">
        <f t="shared" ref="AD4:AD32" si="12">IFERROR(AB4*AC4*D4*2,0)</f>
        <v>-2.6286367075000006</v>
      </c>
      <c r="AE4" s="26">
        <v>-5.42</v>
      </c>
      <c r="AF4" s="26">
        <v>-11.196458547008547</v>
      </c>
      <c r="AG4" s="26">
        <v>0</v>
      </c>
    </row>
    <row r="5" spans="1:33" ht="15.75" customHeight="1" x14ac:dyDescent="0.2">
      <c r="A5" s="29" t="s">
        <v>36</v>
      </c>
      <c r="B5" s="29" t="s">
        <v>443</v>
      </c>
      <c r="C5" s="16">
        <f t="shared" si="4"/>
        <v>47.418000000000006</v>
      </c>
      <c r="D5" s="30">
        <v>10</v>
      </c>
      <c r="E5" s="30">
        <v>0</v>
      </c>
      <c r="F5" s="31">
        <v>474.18000000000006</v>
      </c>
      <c r="G5" s="31">
        <v>-0.08</v>
      </c>
      <c r="H5" s="32">
        <f t="shared" si="1"/>
        <v>1.6871230334472139E-4</v>
      </c>
      <c r="I5" s="32">
        <f t="shared" si="2"/>
        <v>0.49699313486011198</v>
      </c>
      <c r="J5" s="33">
        <f t="shared" si="5"/>
        <v>235.66420468796792</v>
      </c>
      <c r="K5" s="33">
        <f t="shared" si="3"/>
        <v>23.566420468796792</v>
      </c>
      <c r="L5" s="30">
        <v>115</v>
      </c>
      <c r="M5" s="34">
        <f t="shared" si="6"/>
        <v>8.6956521739130432E-2</v>
      </c>
      <c r="N5" s="30">
        <v>163</v>
      </c>
      <c r="O5" s="35">
        <f t="shared" ref="O5:P5" si="13">D5/7</f>
        <v>1.4285714285714286</v>
      </c>
      <c r="P5" s="35">
        <f t="shared" si="13"/>
        <v>0</v>
      </c>
      <c r="Q5" s="30">
        <f t="shared" si="8"/>
        <v>114</v>
      </c>
      <c r="R5" s="30"/>
      <c r="S5" s="36">
        <v>1.95098039215686</v>
      </c>
      <c r="T5" s="29">
        <v>672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8.2913756662804178E-2</v>
      </c>
      <c r="AD5" s="40">
        <f t="shared" si="12"/>
        <v>-1.1442098419466975</v>
      </c>
      <c r="AE5" s="40">
        <v>-5.42</v>
      </c>
      <c r="AF5" s="40">
        <v>-11.196458547008547</v>
      </c>
      <c r="AG5" s="40">
        <v>0</v>
      </c>
    </row>
    <row r="6" spans="1:33" ht="15.75" customHeight="1" x14ac:dyDescent="0.2">
      <c r="A6" s="29" t="s">
        <v>38</v>
      </c>
      <c r="B6" s="29" t="s">
        <v>444</v>
      </c>
      <c r="C6" s="16">
        <f t="shared" si="4"/>
        <v>36.765555555555558</v>
      </c>
      <c r="D6" s="30">
        <v>27</v>
      </c>
      <c r="E6" s="30">
        <v>0</v>
      </c>
      <c r="F6" s="31">
        <v>992.67000000000007</v>
      </c>
      <c r="G6" s="31">
        <v>-0.04</v>
      </c>
      <c r="H6" s="32">
        <f t="shared" si="1"/>
        <v>4.0295365025637924E-5</v>
      </c>
      <c r="I6" s="32">
        <f t="shared" si="2"/>
        <v>0.3948939006047017</v>
      </c>
      <c r="J6" s="33">
        <f t="shared" si="5"/>
        <v>391.99932831326925</v>
      </c>
      <c r="K6" s="33">
        <f t="shared" si="3"/>
        <v>14.518493641232194</v>
      </c>
      <c r="L6" s="30">
        <v>124</v>
      </c>
      <c r="M6" s="34">
        <f t="shared" si="6"/>
        <v>0.21774193548387097</v>
      </c>
      <c r="N6" s="30">
        <v>138</v>
      </c>
      <c r="O6" s="35">
        <f t="shared" ref="O6:P6" si="14">D6/7</f>
        <v>3.8571428571428572</v>
      </c>
      <c r="P6" s="35">
        <f t="shared" si="14"/>
        <v>0</v>
      </c>
      <c r="Q6" s="30">
        <f t="shared" si="8"/>
        <v>35</v>
      </c>
      <c r="R6" s="30"/>
      <c r="S6" s="36">
        <v>1.6573705179282801</v>
      </c>
      <c r="T6" s="29">
        <v>672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8.2817791666666682E-2</v>
      </c>
      <c r="AD6" s="40">
        <f t="shared" si="12"/>
        <v>-3.0857909175000002</v>
      </c>
      <c r="AE6" s="40">
        <v>-5.42</v>
      </c>
      <c r="AF6" s="40">
        <v>-11.196458547008547</v>
      </c>
      <c r="AG6" s="40">
        <v>0</v>
      </c>
    </row>
    <row r="7" spans="1:33" ht="15.75" customHeight="1" x14ac:dyDescent="0.2">
      <c r="A7" s="29" t="s">
        <v>40</v>
      </c>
      <c r="B7" s="29" t="s">
        <v>445</v>
      </c>
      <c r="C7" s="16">
        <f t="shared" si="4"/>
        <v>36.137142857142862</v>
      </c>
      <c r="D7" s="30">
        <v>42</v>
      </c>
      <c r="E7" s="30">
        <v>0</v>
      </c>
      <c r="F7" s="31">
        <v>1517.7600000000002</v>
      </c>
      <c r="G7" s="31">
        <v>0</v>
      </c>
      <c r="H7" s="32">
        <f t="shared" si="1"/>
        <v>0</v>
      </c>
      <c r="I7" s="32">
        <f t="shared" si="2"/>
        <v>0.38702075546900777</v>
      </c>
      <c r="J7" s="33">
        <f t="shared" si="5"/>
        <v>587.4046218206413</v>
      </c>
      <c r="K7" s="33">
        <f t="shared" si="3"/>
        <v>13.985824329062888</v>
      </c>
      <c r="L7" s="30">
        <v>167</v>
      </c>
      <c r="M7" s="34">
        <f t="shared" si="6"/>
        <v>0.25149700598802394</v>
      </c>
      <c r="N7" s="30">
        <v>96</v>
      </c>
      <c r="O7" s="35">
        <f t="shared" ref="O7:P7" si="15">D7/7</f>
        <v>6</v>
      </c>
      <c r="P7" s="35">
        <f t="shared" si="15"/>
        <v>0</v>
      </c>
      <c r="Q7" s="30">
        <f t="shared" si="8"/>
        <v>16</v>
      </c>
      <c r="R7" s="30"/>
      <c r="S7" s="36">
        <v>2.30215827338129</v>
      </c>
      <c r="T7" s="29">
        <v>672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8.2817791666666682E-2</v>
      </c>
      <c r="AD7" s="40">
        <f t="shared" si="12"/>
        <v>-4.8001192050000006</v>
      </c>
      <c r="AE7" s="40">
        <v>-5.42</v>
      </c>
      <c r="AF7" s="40">
        <v>-11.196458547008547</v>
      </c>
      <c r="AG7" s="40">
        <v>0</v>
      </c>
    </row>
    <row r="8" spans="1:33" ht="15.75" customHeight="1" x14ac:dyDescent="0.2">
      <c r="A8" s="29" t="s">
        <v>43</v>
      </c>
      <c r="B8" s="29" t="s">
        <v>446</v>
      </c>
      <c r="C8" s="16">
        <f t="shared" si="4"/>
        <v>37.76903225806452</v>
      </c>
      <c r="D8" s="30">
        <v>31</v>
      </c>
      <c r="E8" s="30">
        <v>0</v>
      </c>
      <c r="F8" s="31">
        <v>1170.8400000000001</v>
      </c>
      <c r="G8" s="31">
        <v>-0.03</v>
      </c>
      <c r="H8" s="32">
        <f t="shared" si="1"/>
        <v>2.5622629906733622E-5</v>
      </c>
      <c r="I8" s="32">
        <f t="shared" si="2"/>
        <v>0.40690534562579012</v>
      </c>
      <c r="J8" s="33">
        <f t="shared" si="5"/>
        <v>476.42105487250018</v>
      </c>
      <c r="K8" s="33">
        <f t="shared" si="3"/>
        <v>15.36842112491936</v>
      </c>
      <c r="L8" s="30">
        <v>125</v>
      </c>
      <c r="M8" s="34">
        <f t="shared" si="6"/>
        <v>0.248</v>
      </c>
      <c r="N8" s="30">
        <v>70</v>
      </c>
      <c r="O8" s="35">
        <f t="shared" ref="O8:P8" si="16">D8/7</f>
        <v>4.4285714285714288</v>
      </c>
      <c r="P8" s="35">
        <f t="shared" si="16"/>
        <v>0</v>
      </c>
      <c r="Q8" s="30">
        <f t="shared" si="8"/>
        <v>15</v>
      </c>
      <c r="R8" s="30"/>
      <c r="S8" s="36">
        <v>2.9826589595375701</v>
      </c>
      <c r="T8" s="29">
        <v>672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8.2817791666666682E-2</v>
      </c>
      <c r="AD8" s="40">
        <f t="shared" si="12"/>
        <v>-3.5429451275000003</v>
      </c>
      <c r="AE8" s="40">
        <v>-5.42</v>
      </c>
      <c r="AF8" s="40">
        <v>-11.2</v>
      </c>
      <c r="AG8" s="40">
        <v>0</v>
      </c>
    </row>
    <row r="9" spans="1:33" ht="15.75" customHeight="1" x14ac:dyDescent="0.2">
      <c r="A9" s="29" t="s">
        <v>46</v>
      </c>
      <c r="B9" s="29" t="s">
        <v>32</v>
      </c>
      <c r="C9" s="16">
        <f t="shared" si="4"/>
        <v>44.656666666666666</v>
      </c>
      <c r="D9" s="30">
        <v>9</v>
      </c>
      <c r="E9" s="30">
        <v>1</v>
      </c>
      <c r="F9" s="31">
        <v>401.91</v>
      </c>
      <c r="G9" s="31">
        <v>0</v>
      </c>
      <c r="H9" s="32">
        <f t="shared" si="1"/>
        <v>0</v>
      </c>
      <c r="I9" s="32">
        <f t="shared" si="2"/>
        <v>0.47263797852896772</v>
      </c>
      <c r="J9" s="33">
        <f t="shared" si="5"/>
        <v>189.95792995057744</v>
      </c>
      <c r="K9" s="33">
        <f t="shared" si="3"/>
        <v>21.10643666117527</v>
      </c>
      <c r="L9" s="30">
        <v>120</v>
      </c>
      <c r="M9" s="34">
        <f t="shared" si="6"/>
        <v>7.4999999999999997E-2</v>
      </c>
      <c r="N9" s="30">
        <v>56</v>
      </c>
      <c r="O9" s="35">
        <f t="shared" ref="O9:P9" si="17">D9/7</f>
        <v>1.2857142857142858</v>
      </c>
      <c r="P9" s="35">
        <f t="shared" si="17"/>
        <v>0.14285714285714285</v>
      </c>
      <c r="Q9" s="30">
        <f t="shared" si="8"/>
        <v>39</v>
      </c>
      <c r="R9" s="30"/>
      <c r="S9" s="36">
        <v>2.2327586206896499</v>
      </c>
      <c r="T9" s="29">
        <v>11472</v>
      </c>
      <c r="U9" s="37">
        <v>2100</v>
      </c>
      <c r="V9" s="38" t="s">
        <v>447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8.2817791666666682E-2</v>
      </c>
      <c r="AD9" s="40">
        <f t="shared" si="12"/>
        <v>-1.0285969725000002</v>
      </c>
      <c r="AE9" s="40">
        <v>-5.42</v>
      </c>
      <c r="AF9" s="40">
        <v>-11.3174414529914</v>
      </c>
      <c r="AG9" s="40">
        <v>0</v>
      </c>
    </row>
    <row r="10" spans="1:33" ht="15.75" customHeight="1" x14ac:dyDescent="0.2">
      <c r="A10" s="29" t="s">
        <v>49</v>
      </c>
      <c r="B10" s="29" t="s">
        <v>32</v>
      </c>
      <c r="C10" s="16">
        <f t="shared" si="4"/>
        <v>45.012857142857136</v>
      </c>
      <c r="D10" s="30">
        <v>7</v>
      </c>
      <c r="E10" s="30">
        <v>0</v>
      </c>
      <c r="F10" s="31">
        <v>315.08999999999997</v>
      </c>
      <c r="G10" s="31">
        <v>-0.16</v>
      </c>
      <c r="H10" s="32">
        <f t="shared" si="1"/>
        <v>5.0779142467231593E-4</v>
      </c>
      <c r="I10" s="32">
        <f t="shared" si="2"/>
        <v>0.47511628411425355</v>
      </c>
      <c r="J10" s="33">
        <f t="shared" si="5"/>
        <v>149.70438996156014</v>
      </c>
      <c r="K10" s="33">
        <f t="shared" si="3"/>
        <v>21.386341423080019</v>
      </c>
      <c r="L10" s="30">
        <v>85</v>
      </c>
      <c r="M10" s="34">
        <f t="shared" si="6"/>
        <v>8.2352941176470587E-2</v>
      </c>
      <c r="N10" s="30">
        <v>50</v>
      </c>
      <c r="O10" s="35">
        <f t="shared" ref="O10:P10" si="18">D10/7</f>
        <v>1</v>
      </c>
      <c r="P10" s="35">
        <f t="shared" si="18"/>
        <v>0</v>
      </c>
      <c r="Q10" s="30">
        <f t="shared" si="8"/>
        <v>50</v>
      </c>
      <c r="R10" s="30"/>
      <c r="S10" s="36">
        <v>2.36893203883495</v>
      </c>
      <c r="T10" s="29">
        <v>3120</v>
      </c>
      <c r="U10" s="37">
        <v>2100</v>
      </c>
      <c r="V10" s="38" t="s">
        <v>448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8.2817791666666682E-2</v>
      </c>
      <c r="AD10" s="40">
        <f t="shared" si="12"/>
        <v>-0.80001986750000009</v>
      </c>
      <c r="AE10" s="40">
        <v>-5.42</v>
      </c>
      <c r="AF10" s="40">
        <v>-11.3174414529914</v>
      </c>
      <c r="AG10" s="40">
        <v>0</v>
      </c>
    </row>
    <row r="11" spans="1:33" ht="15.75" customHeight="1" x14ac:dyDescent="0.2">
      <c r="A11" s="29" t="s">
        <v>52</v>
      </c>
      <c r="B11" s="29" t="s">
        <v>449</v>
      </c>
      <c r="C11" s="16">
        <f t="shared" si="4"/>
        <v>45.115333333333332</v>
      </c>
      <c r="D11" s="30">
        <v>15</v>
      </c>
      <c r="E11" s="30">
        <v>0</v>
      </c>
      <c r="F11" s="31">
        <v>676.73</v>
      </c>
      <c r="G11" s="31">
        <v>-0.32</v>
      </c>
      <c r="H11" s="32">
        <f t="shared" si="1"/>
        <v>4.7286214590752592E-4</v>
      </c>
      <c r="I11" s="32">
        <f t="shared" si="2"/>
        <v>0.4760015810110812</v>
      </c>
      <c r="J11" s="33">
        <f t="shared" si="5"/>
        <v>322.124549917629</v>
      </c>
      <c r="K11" s="33">
        <f t="shared" si="3"/>
        <v>21.474969994508601</v>
      </c>
      <c r="L11" s="30">
        <v>70</v>
      </c>
      <c r="M11" s="34">
        <f t="shared" si="6"/>
        <v>0.21428571428571427</v>
      </c>
      <c r="N11" s="30">
        <v>40</v>
      </c>
      <c r="O11" s="35">
        <f t="shared" ref="O11:P11" si="19">D11/7</f>
        <v>2.1428571428571428</v>
      </c>
      <c r="P11" s="35">
        <f t="shared" si="19"/>
        <v>0</v>
      </c>
      <c r="Q11" s="30">
        <f t="shared" si="8"/>
        <v>18</v>
      </c>
      <c r="R11" s="30"/>
      <c r="S11" s="36">
        <v>2.8333333333333299</v>
      </c>
      <c r="T11" s="29">
        <v>1104</v>
      </c>
      <c r="U11" s="37">
        <v>348</v>
      </c>
      <c r="V11" s="38" t="s">
        <v>450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8.2817791666666682E-2</v>
      </c>
      <c r="AD11" s="40">
        <f t="shared" si="12"/>
        <v>-1.7143282875000003</v>
      </c>
      <c r="AE11" s="40">
        <v>-5.42</v>
      </c>
      <c r="AF11" s="40">
        <v>-11.3174414529914</v>
      </c>
      <c r="AG11" s="40">
        <v>0</v>
      </c>
    </row>
    <row r="12" spans="1:33" ht="15.75" customHeight="1" x14ac:dyDescent="0.2">
      <c r="A12" s="29" t="s">
        <v>55</v>
      </c>
      <c r="B12" s="29" t="s">
        <v>442</v>
      </c>
      <c r="C12" s="16">
        <f t="shared" si="4"/>
        <v>46.323333333333338</v>
      </c>
      <c r="D12" s="30">
        <v>9</v>
      </c>
      <c r="E12" s="30">
        <v>0</v>
      </c>
      <c r="F12" s="31">
        <v>416.91</v>
      </c>
      <c r="G12" s="31">
        <v>-0.26</v>
      </c>
      <c r="H12" s="32">
        <f t="shared" si="1"/>
        <v>6.2363579669473025E-4</v>
      </c>
      <c r="I12" s="32">
        <f t="shared" si="2"/>
        <v>0.48559144647664348</v>
      </c>
      <c r="J12" s="33">
        <f t="shared" si="5"/>
        <v>202.44792995057745</v>
      </c>
      <c r="K12" s="33">
        <f t="shared" si="3"/>
        <v>22.494214438953051</v>
      </c>
      <c r="L12" s="30">
        <v>79</v>
      </c>
      <c r="M12" s="34">
        <f t="shared" si="6"/>
        <v>0.11392405063291139</v>
      </c>
      <c r="N12" s="30">
        <v>27</v>
      </c>
      <c r="O12" s="35">
        <f t="shared" ref="O12:P12" si="20">D12/7</f>
        <v>1.2857142857142858</v>
      </c>
      <c r="P12" s="35">
        <f t="shared" si="20"/>
        <v>0</v>
      </c>
      <c r="Q12" s="30">
        <f t="shared" si="8"/>
        <v>21</v>
      </c>
      <c r="R12" s="30"/>
      <c r="S12" s="36">
        <v>3.5</v>
      </c>
      <c r="T12" s="29">
        <v>432</v>
      </c>
      <c r="U12" s="37">
        <v>348</v>
      </c>
      <c r="V12" s="38" t="s">
        <v>451</v>
      </c>
      <c r="W12" s="29">
        <v>3</v>
      </c>
      <c r="X12" s="39">
        <f t="shared" si="9"/>
        <v>0.33333333333333331</v>
      </c>
      <c r="Y12" s="40">
        <f t="shared" si="10"/>
        <v>6.5000000000000002E-2</v>
      </c>
      <c r="Z12" s="29">
        <v>1</v>
      </c>
      <c r="AA12" s="29" t="s">
        <v>35</v>
      </c>
      <c r="AB12" s="41">
        <f t="shared" si="11"/>
        <v>-0.69</v>
      </c>
      <c r="AC12" s="42">
        <v>8.2817791666666682E-2</v>
      </c>
      <c r="AD12" s="40">
        <f t="shared" si="12"/>
        <v>-1.0285969725000002</v>
      </c>
      <c r="AE12" s="40">
        <v>-5.42</v>
      </c>
      <c r="AF12" s="40">
        <v>-11.3174414529914</v>
      </c>
      <c r="AG12" s="40">
        <v>0</v>
      </c>
    </row>
    <row r="13" spans="1:33" ht="15.75" customHeight="1" x14ac:dyDescent="0.2">
      <c r="A13" s="29" t="s">
        <v>58</v>
      </c>
      <c r="B13" s="29" t="s">
        <v>384</v>
      </c>
      <c r="C13" s="16">
        <f t="shared" si="4"/>
        <v>47.844375000000007</v>
      </c>
      <c r="D13" s="30">
        <v>16</v>
      </c>
      <c r="E13" s="30">
        <v>0</v>
      </c>
      <c r="F13" s="33">
        <v>765.5100000000001</v>
      </c>
      <c r="G13" s="31">
        <v>-0.25</v>
      </c>
      <c r="H13" s="32">
        <f t="shared" si="1"/>
        <v>3.2657966584368587E-4</v>
      </c>
      <c r="I13" s="32">
        <f t="shared" si="2"/>
        <v>0.49612286775265435</v>
      </c>
      <c r="J13" s="33">
        <f t="shared" si="5"/>
        <v>379.78701649333448</v>
      </c>
      <c r="K13" s="33">
        <f t="shared" si="3"/>
        <v>23.736688530833405</v>
      </c>
      <c r="L13" s="30">
        <v>60</v>
      </c>
      <c r="M13" s="34">
        <f t="shared" si="6"/>
        <v>0.26666666666666666</v>
      </c>
      <c r="N13" s="30">
        <v>13</v>
      </c>
      <c r="O13" s="35">
        <f t="shared" ref="O13:P13" si="21">D13/7</f>
        <v>2.2857142857142856</v>
      </c>
      <c r="P13" s="35">
        <f t="shared" si="21"/>
        <v>0</v>
      </c>
      <c r="Q13" s="30">
        <f t="shared" si="8"/>
        <v>5</v>
      </c>
      <c r="R13" s="30"/>
      <c r="S13" s="36">
        <v>3.6694214876032998</v>
      </c>
      <c r="T13" s="29">
        <v>432</v>
      </c>
      <c r="U13" s="37">
        <v>348</v>
      </c>
      <c r="V13" s="38" t="s">
        <v>452</v>
      </c>
      <c r="W13" s="29">
        <v>2</v>
      </c>
      <c r="X13" s="39">
        <f t="shared" si="9"/>
        <v>0.125</v>
      </c>
      <c r="Y13" s="40">
        <f t="shared" si="10"/>
        <v>0.125</v>
      </c>
      <c r="Z13" s="29">
        <v>0</v>
      </c>
      <c r="AA13" s="29" t="s">
        <v>35</v>
      </c>
      <c r="AB13" s="41">
        <f t="shared" si="11"/>
        <v>-0.69</v>
      </c>
      <c r="AC13" s="42">
        <v>8.2817791666666682E-2</v>
      </c>
      <c r="AD13" s="40">
        <f t="shared" si="12"/>
        <v>-1.8286168400000002</v>
      </c>
      <c r="AE13" s="40">
        <v>-5.42</v>
      </c>
      <c r="AF13" s="40">
        <v>-11.3811166666666</v>
      </c>
      <c r="AG13" s="40">
        <v>0</v>
      </c>
    </row>
    <row r="14" spans="1:33" ht="15.75" customHeight="1" x14ac:dyDescent="0.2">
      <c r="A14" s="29" t="s">
        <v>61</v>
      </c>
      <c r="B14" s="29" t="s">
        <v>384</v>
      </c>
      <c r="C14" s="16">
        <f t="shared" si="4"/>
        <v>48.332000000000008</v>
      </c>
      <c r="D14" s="30">
        <v>5</v>
      </c>
      <c r="E14" s="30">
        <v>0</v>
      </c>
      <c r="F14" s="33">
        <v>241.66000000000003</v>
      </c>
      <c r="G14" s="31">
        <v>-0.08</v>
      </c>
      <c r="H14" s="32">
        <f t="shared" si="1"/>
        <v>3.3104361499627574E-4</v>
      </c>
      <c r="I14" s="32">
        <f t="shared" si="2"/>
        <v>0.49982467907160799</v>
      </c>
      <c r="J14" s="33">
        <f t="shared" si="5"/>
        <v>120.7876319444448</v>
      </c>
      <c r="K14" s="33">
        <f t="shared" si="3"/>
        <v>24.157526388888961</v>
      </c>
      <c r="L14" s="30">
        <v>81</v>
      </c>
      <c r="M14" s="34">
        <f t="shared" si="6"/>
        <v>6.1728395061728392E-2</v>
      </c>
      <c r="N14" s="30">
        <v>6</v>
      </c>
      <c r="O14" s="35">
        <f t="shared" ref="O14:P14" si="22">D14/7</f>
        <v>0.7142857142857143</v>
      </c>
      <c r="P14" s="35">
        <f t="shared" si="22"/>
        <v>0</v>
      </c>
      <c r="Q14" s="30">
        <f t="shared" si="8"/>
        <v>8</v>
      </c>
      <c r="R14" s="30"/>
      <c r="S14" s="36">
        <v>2.50561797752809</v>
      </c>
      <c r="T14" s="29">
        <v>792</v>
      </c>
      <c r="U14" s="37">
        <v>348</v>
      </c>
      <c r="V14" s="38" t="s">
        <v>452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7.7939814814814823E-2</v>
      </c>
      <c r="AD14" s="40">
        <f t="shared" si="12"/>
        <v>-0.53778472222222218</v>
      </c>
      <c r="AE14" s="40">
        <v>-5.42</v>
      </c>
      <c r="AF14" s="40">
        <v>-11.3811166666666</v>
      </c>
      <c r="AG14" s="40">
        <v>0</v>
      </c>
    </row>
    <row r="15" spans="1:33" ht="15.75" customHeight="1" x14ac:dyDescent="0.2">
      <c r="A15" s="29" t="s">
        <v>62</v>
      </c>
      <c r="B15" s="29" t="s">
        <v>384</v>
      </c>
      <c r="C15" s="16">
        <f t="shared" si="4"/>
        <v>47.99</v>
      </c>
      <c r="D15" s="30">
        <v>7</v>
      </c>
      <c r="E15" s="30">
        <v>0</v>
      </c>
      <c r="F15" s="33">
        <v>335.93</v>
      </c>
      <c r="G15" s="31">
        <v>0</v>
      </c>
      <c r="H15" s="32">
        <f t="shared" si="1"/>
        <v>0</v>
      </c>
      <c r="I15" s="32">
        <f t="shared" si="2"/>
        <v>0.49766256280243715</v>
      </c>
      <c r="J15" s="33">
        <f t="shared" si="5"/>
        <v>167.17978472222271</v>
      </c>
      <c r="K15" s="33">
        <f t="shared" si="3"/>
        <v>23.882826388888958</v>
      </c>
      <c r="L15" s="30">
        <v>55</v>
      </c>
      <c r="M15" s="34">
        <f t="shared" si="6"/>
        <v>0.12727272727272726</v>
      </c>
      <c r="N15" s="30">
        <v>2</v>
      </c>
      <c r="O15" s="35">
        <f t="shared" ref="O15:P15" si="23">D15/7</f>
        <v>1</v>
      </c>
      <c r="P15" s="35">
        <f t="shared" si="23"/>
        <v>0</v>
      </c>
      <c r="Q15" s="30">
        <f t="shared" si="8"/>
        <v>2</v>
      </c>
      <c r="R15" s="30"/>
      <c r="S15" s="36">
        <v>2.9241379310344802</v>
      </c>
      <c r="T15" s="29">
        <v>792</v>
      </c>
      <c r="U15" s="37">
        <v>348</v>
      </c>
      <c r="V15" s="38" t="s">
        <v>452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7.7939814814814823E-2</v>
      </c>
      <c r="AD15" s="40">
        <f t="shared" si="12"/>
        <v>-0.75289861111111112</v>
      </c>
      <c r="AE15" s="40">
        <v>-5.42</v>
      </c>
      <c r="AF15" s="40">
        <v>-11.3811166666666</v>
      </c>
      <c r="AG15" s="40">
        <v>0</v>
      </c>
    </row>
    <row r="16" spans="1:33" ht="15.75" customHeight="1" x14ac:dyDescent="0.2">
      <c r="A16" s="29" t="s">
        <v>63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792</v>
      </c>
      <c r="U16" s="37">
        <v>348</v>
      </c>
      <c r="V16" s="38" t="s">
        <v>453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-11.3811166666666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47.99</v>
      </c>
      <c r="D17" s="30">
        <v>1</v>
      </c>
      <c r="E17" s="30">
        <v>0</v>
      </c>
      <c r="F17" s="33">
        <v>47.99</v>
      </c>
      <c r="G17" s="31">
        <v>0</v>
      </c>
      <c r="H17" s="32">
        <f t="shared" si="1"/>
        <v>0</v>
      </c>
      <c r="I17" s="32">
        <f t="shared" si="2"/>
        <v>0.49766256280243704</v>
      </c>
      <c r="J17" s="33">
        <f t="shared" si="5"/>
        <v>23.882826388888954</v>
      </c>
      <c r="K17" s="33">
        <f t="shared" si="3"/>
        <v>23.882826388888954</v>
      </c>
      <c r="L17" s="30">
        <v>0</v>
      </c>
      <c r="M17" s="34" t="str">
        <f t="shared" si="6"/>
        <v>-</v>
      </c>
      <c r="N17" s="30">
        <v>1</v>
      </c>
      <c r="O17" s="35">
        <f t="shared" ref="O17:P17" si="25">D17/7</f>
        <v>0.14285714285714285</v>
      </c>
      <c r="P17" s="35">
        <f t="shared" si="25"/>
        <v>0</v>
      </c>
      <c r="Q17" s="30">
        <f t="shared" si="8"/>
        <v>7</v>
      </c>
      <c r="R17" s="30"/>
      <c r="S17" s="36">
        <v>4.0860215053763396</v>
      </c>
      <c r="T17" s="29">
        <v>792</v>
      </c>
      <c r="U17" s="37">
        <v>348</v>
      </c>
      <c r="V17" s="38" t="s">
        <v>454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7.7939814814814823E-2</v>
      </c>
      <c r="AD17" s="40">
        <f t="shared" si="12"/>
        <v>-0.10755694444444444</v>
      </c>
      <c r="AE17" s="40">
        <v>-5.42</v>
      </c>
      <c r="AF17" s="40">
        <v>-11.3811166666666</v>
      </c>
      <c r="AG17" s="40">
        <v>0</v>
      </c>
    </row>
    <row r="18" spans="1:33" ht="15.75" customHeight="1" x14ac:dyDescent="0.2">
      <c r="A18" s="29" t="s">
        <v>68</v>
      </c>
      <c r="B18" s="29" t="s">
        <v>455</v>
      </c>
      <c r="C18" s="16">
        <f t="shared" si="4"/>
        <v>47.99</v>
      </c>
      <c r="D18" s="30">
        <v>1</v>
      </c>
      <c r="E18" s="30">
        <v>0</v>
      </c>
      <c r="F18" s="33">
        <v>47.99</v>
      </c>
      <c r="G18" s="31">
        <v>0</v>
      </c>
      <c r="H18" s="32">
        <f t="shared" si="1"/>
        <v>0</v>
      </c>
      <c r="I18" s="32">
        <f t="shared" si="2"/>
        <v>0.49766256280243704</v>
      </c>
      <c r="J18" s="33">
        <f t="shared" si="5"/>
        <v>23.882826388888954</v>
      </c>
      <c r="K18" s="33">
        <f t="shared" si="3"/>
        <v>23.882826388888954</v>
      </c>
      <c r="L18" s="30">
        <v>32</v>
      </c>
      <c r="M18" s="34">
        <f t="shared" si="6"/>
        <v>3.125E-2</v>
      </c>
      <c r="N18" s="30">
        <v>192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1344</v>
      </c>
      <c r="R18" s="30"/>
      <c r="S18" s="36">
        <v>2.1097560975609699</v>
      </c>
      <c r="T18" s="29">
        <v>360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7.7939814814814823E-2</v>
      </c>
      <c r="AD18" s="40">
        <f t="shared" si="12"/>
        <v>-0.10755694444444444</v>
      </c>
      <c r="AE18" s="40">
        <v>-5.42</v>
      </c>
      <c r="AF18" s="40">
        <v>-11.3811166666666</v>
      </c>
      <c r="AG18" s="40">
        <v>0</v>
      </c>
    </row>
    <row r="19" spans="1:33" ht="15.75" customHeight="1" x14ac:dyDescent="0.2">
      <c r="A19" s="29" t="s">
        <v>71</v>
      </c>
      <c r="B19" s="29" t="s">
        <v>32</v>
      </c>
      <c r="C19" s="16">
        <f t="shared" si="4"/>
        <v>30.782999999999998</v>
      </c>
      <c r="D19" s="30">
        <v>10</v>
      </c>
      <c r="E19" s="30">
        <v>0</v>
      </c>
      <c r="F19" s="33">
        <v>307.83</v>
      </c>
      <c r="G19" s="31">
        <v>-0.08</v>
      </c>
      <c r="H19" s="32">
        <f t="shared" si="1"/>
        <v>2.5988370204333561E-4</v>
      </c>
      <c r="I19" s="32">
        <f t="shared" si="2"/>
        <v>0.30045402946070521</v>
      </c>
      <c r="J19" s="33">
        <f t="shared" si="5"/>
        <v>92.488763888888883</v>
      </c>
      <c r="K19" s="33">
        <f t="shared" si="3"/>
        <v>9.2488763888888883</v>
      </c>
      <c r="L19" s="30">
        <v>81</v>
      </c>
      <c r="M19" s="34">
        <f t="shared" si="6"/>
        <v>0.12345679012345678</v>
      </c>
      <c r="N19" s="30">
        <v>198</v>
      </c>
      <c r="O19" s="35">
        <f t="shared" ref="O19:P19" si="27">D19/7</f>
        <v>1.4285714285714286</v>
      </c>
      <c r="P19" s="35">
        <f t="shared" si="27"/>
        <v>0</v>
      </c>
      <c r="Q19" s="30">
        <f t="shared" si="8"/>
        <v>138</v>
      </c>
      <c r="R19" s="30"/>
      <c r="S19" s="36">
        <v>1.4641148325358799</v>
      </c>
      <c r="T19" s="29">
        <v>360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7.7939814814814823E-2</v>
      </c>
      <c r="AD19" s="40">
        <f t="shared" si="12"/>
        <v>-1.0755694444444444</v>
      </c>
      <c r="AE19" s="40">
        <v>-5.42</v>
      </c>
      <c r="AF19" s="40">
        <v>-11.381116666666665</v>
      </c>
      <c r="AG19" s="40">
        <v>0</v>
      </c>
    </row>
    <row r="20" spans="1:33" ht="15.75" customHeight="1" x14ac:dyDescent="0.2">
      <c r="A20" s="29" t="s">
        <v>73</v>
      </c>
      <c r="B20" s="29" t="s">
        <v>456</v>
      </c>
      <c r="C20" s="16">
        <f t="shared" si="4"/>
        <v>28.960000000000012</v>
      </c>
      <c r="D20" s="30">
        <v>28</v>
      </c>
      <c r="E20" s="30">
        <v>0</v>
      </c>
      <c r="F20" s="33">
        <v>810.88000000000034</v>
      </c>
      <c r="G20" s="31">
        <v>-21.1</v>
      </c>
      <c r="H20" s="32">
        <f t="shared" si="1"/>
        <v>2.6021112865035508E-2</v>
      </c>
      <c r="I20" s="32">
        <f t="shared" si="2"/>
        <v>0.24011584807726064</v>
      </c>
      <c r="J20" s="33">
        <f t="shared" si="5"/>
        <v>194.70513888888919</v>
      </c>
      <c r="K20" s="33">
        <f t="shared" si="3"/>
        <v>6.9537549603174709</v>
      </c>
      <c r="L20" s="30">
        <v>75</v>
      </c>
      <c r="M20" s="34">
        <f t="shared" si="6"/>
        <v>0.37333333333333335</v>
      </c>
      <c r="N20" s="30">
        <v>159</v>
      </c>
      <c r="O20" s="35">
        <f t="shared" ref="O20:P20" si="28">D20/7</f>
        <v>4</v>
      </c>
      <c r="P20" s="35">
        <f t="shared" si="28"/>
        <v>0</v>
      </c>
      <c r="Q20" s="30">
        <f t="shared" si="8"/>
        <v>39</v>
      </c>
      <c r="R20" s="30"/>
      <c r="S20" s="36">
        <v>1.5673981191222499</v>
      </c>
      <c r="T20" s="29">
        <v>360</v>
      </c>
      <c r="U20" s="37" t="s">
        <v>33</v>
      </c>
      <c r="V20" s="38" t="s">
        <v>33</v>
      </c>
      <c r="W20" s="29">
        <v>2</v>
      </c>
      <c r="X20" s="39">
        <f t="shared" si="9"/>
        <v>7.1428571428571425E-2</v>
      </c>
      <c r="Y20" s="40">
        <f t="shared" si="10"/>
        <v>7.0333333333333341</v>
      </c>
      <c r="Z20" s="29">
        <v>1</v>
      </c>
      <c r="AA20" s="29" t="s">
        <v>35</v>
      </c>
      <c r="AB20" s="41">
        <f t="shared" si="11"/>
        <v>-0.69</v>
      </c>
      <c r="AC20" s="42">
        <v>7.7939814814814823E-2</v>
      </c>
      <c r="AD20" s="40">
        <f t="shared" si="12"/>
        <v>-3.0115944444444445</v>
      </c>
      <c r="AE20" s="40">
        <v>-5.42</v>
      </c>
      <c r="AF20" s="40">
        <v>-11.381116666666665</v>
      </c>
      <c r="AG20" s="40">
        <v>0</v>
      </c>
    </row>
    <row r="21" spans="1:33" ht="15.75" customHeight="1" x14ac:dyDescent="0.2">
      <c r="A21" s="29" t="s">
        <v>75</v>
      </c>
      <c r="B21" s="29" t="s">
        <v>457</v>
      </c>
      <c r="C21" s="16">
        <f t="shared" si="4"/>
        <v>30.609189189189181</v>
      </c>
      <c r="D21" s="30">
        <v>37</v>
      </c>
      <c r="E21" s="30">
        <v>0</v>
      </c>
      <c r="F21" s="33">
        <v>1132.5399999999997</v>
      </c>
      <c r="G21" s="31">
        <v>-7.5999999999999988</v>
      </c>
      <c r="H21" s="32">
        <f t="shared" si="1"/>
        <v>6.7105797587723179E-3</v>
      </c>
      <c r="I21" s="32">
        <f t="shared" si="2"/>
        <v>0.2908842746294954</v>
      </c>
      <c r="J21" s="33">
        <f t="shared" si="5"/>
        <v>329.43807638888865</v>
      </c>
      <c r="K21" s="33">
        <f t="shared" si="3"/>
        <v>8.9037317942942877</v>
      </c>
      <c r="L21" s="30">
        <v>55</v>
      </c>
      <c r="M21" s="34">
        <f t="shared" si="6"/>
        <v>0.67272727272727273</v>
      </c>
      <c r="N21" s="30">
        <v>130</v>
      </c>
      <c r="O21" s="35">
        <f t="shared" ref="O21:P21" si="29">D21/7</f>
        <v>5.2857142857142856</v>
      </c>
      <c r="P21" s="35">
        <f t="shared" si="29"/>
        <v>0</v>
      </c>
      <c r="Q21" s="30">
        <f t="shared" si="8"/>
        <v>24</v>
      </c>
      <c r="R21" s="30"/>
      <c r="S21" s="36">
        <v>2.2431372549019599</v>
      </c>
      <c r="T21" s="29">
        <v>360</v>
      </c>
      <c r="U21" s="37" t="s">
        <v>33</v>
      </c>
      <c r="V21" s="38" t="s">
        <v>33</v>
      </c>
      <c r="W21" s="29">
        <v>1</v>
      </c>
      <c r="X21" s="39">
        <f t="shared" si="9"/>
        <v>2.7027027027027029E-2</v>
      </c>
      <c r="Y21" s="40">
        <f t="shared" si="10"/>
        <v>7.5999999999999988</v>
      </c>
      <c r="Z21" s="29">
        <v>0</v>
      </c>
      <c r="AA21" s="29" t="s">
        <v>35</v>
      </c>
      <c r="AB21" s="41">
        <f t="shared" si="11"/>
        <v>-0.69</v>
      </c>
      <c r="AC21" s="42">
        <v>7.7939814814814823E-2</v>
      </c>
      <c r="AD21" s="40">
        <f t="shared" si="12"/>
        <v>-3.9796069444444444</v>
      </c>
      <c r="AE21" s="40">
        <v>-5.42</v>
      </c>
      <c r="AF21" s="40">
        <v>-11.381116666666665</v>
      </c>
      <c r="AG21" s="40">
        <v>0</v>
      </c>
    </row>
    <row r="22" spans="1:33" ht="15.75" customHeight="1" x14ac:dyDescent="0.2">
      <c r="A22" s="29" t="s">
        <v>77</v>
      </c>
      <c r="B22" s="29" t="s">
        <v>32</v>
      </c>
      <c r="C22" s="16">
        <f t="shared" si="4"/>
        <v>33.920999999999999</v>
      </c>
      <c r="D22" s="30">
        <v>10</v>
      </c>
      <c r="E22" s="30">
        <v>0</v>
      </c>
      <c r="F22" s="31">
        <v>339.21</v>
      </c>
      <c r="G22" s="31">
        <v>0</v>
      </c>
      <c r="H22" s="32">
        <f t="shared" si="1"/>
        <v>0</v>
      </c>
      <c r="I22" s="32">
        <f t="shared" si="2"/>
        <v>0.3515278555729161</v>
      </c>
      <c r="J22" s="33">
        <f t="shared" si="5"/>
        <v>119.24176388888887</v>
      </c>
      <c r="K22" s="33">
        <f t="shared" si="3"/>
        <v>11.924176388888887</v>
      </c>
      <c r="L22" s="30">
        <v>86</v>
      </c>
      <c r="M22" s="34">
        <f t="shared" si="6"/>
        <v>0.11627906976744186</v>
      </c>
      <c r="N22" s="30">
        <v>120</v>
      </c>
      <c r="O22" s="35">
        <f t="shared" ref="O22:P22" si="30">D22/7</f>
        <v>1.4285714285714286</v>
      </c>
      <c r="P22" s="35">
        <f t="shared" si="30"/>
        <v>0</v>
      </c>
      <c r="Q22" s="30">
        <f t="shared" si="8"/>
        <v>84</v>
      </c>
      <c r="R22" s="30"/>
      <c r="S22" s="36">
        <v>1.96539792387543</v>
      </c>
      <c r="T22" s="29">
        <v>444</v>
      </c>
      <c r="U22" s="37">
        <v>84</v>
      </c>
      <c r="V22" s="38" t="s">
        <v>114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7.7939814814814823E-2</v>
      </c>
      <c r="AD22" s="40">
        <f t="shared" si="12"/>
        <v>-1.0755694444444444</v>
      </c>
      <c r="AE22" s="40">
        <v>-5.42</v>
      </c>
      <c r="AF22" s="40">
        <v>-11.381116666666665</v>
      </c>
      <c r="AG22" s="40">
        <v>0</v>
      </c>
    </row>
    <row r="23" spans="1:33" ht="15.75" customHeight="1" x14ac:dyDescent="0.2">
      <c r="A23" s="29" t="s">
        <v>78</v>
      </c>
      <c r="B23" s="29" t="s">
        <v>458</v>
      </c>
      <c r="C23" s="16">
        <f t="shared" si="4"/>
        <v>34.115000000000002</v>
      </c>
      <c r="D23" s="30">
        <v>8</v>
      </c>
      <c r="E23" s="30">
        <v>0</v>
      </c>
      <c r="F23" s="33">
        <v>272.92</v>
      </c>
      <c r="G23" s="31">
        <v>0</v>
      </c>
      <c r="H23" s="32">
        <f t="shared" si="1"/>
        <v>0</v>
      </c>
      <c r="I23" s="32">
        <f t="shared" si="2"/>
        <v>0.3543624912469262</v>
      </c>
      <c r="J23" s="33">
        <f t="shared" si="5"/>
        <v>96.712611111111102</v>
      </c>
      <c r="K23" s="33">
        <f t="shared" si="3"/>
        <v>12.089076388888888</v>
      </c>
      <c r="L23" s="30">
        <v>55</v>
      </c>
      <c r="M23" s="34">
        <f t="shared" si="6"/>
        <v>0.14545454545454545</v>
      </c>
      <c r="N23" s="30">
        <v>111</v>
      </c>
      <c r="O23" s="35">
        <f t="shared" ref="O23:P23" si="31">D23/7</f>
        <v>1.1428571428571428</v>
      </c>
      <c r="P23" s="35">
        <f t="shared" si="31"/>
        <v>0</v>
      </c>
      <c r="Q23" s="30">
        <f t="shared" si="8"/>
        <v>97</v>
      </c>
      <c r="R23" s="30"/>
      <c r="S23" s="36">
        <v>1.5050505050505001</v>
      </c>
      <c r="T23" s="29">
        <v>516</v>
      </c>
      <c r="U23" s="37" t="s">
        <v>33</v>
      </c>
      <c r="V23" s="38" t="s">
        <v>459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7.7939814814814823E-2</v>
      </c>
      <c r="AD23" s="40">
        <f t="shared" si="12"/>
        <v>-0.86045555555555553</v>
      </c>
      <c r="AE23" s="40">
        <v>-5.42</v>
      </c>
      <c r="AF23" s="40">
        <v>-11.381116666666665</v>
      </c>
      <c r="AG23" s="40">
        <v>0</v>
      </c>
    </row>
    <row r="24" spans="1:33" ht="15.75" customHeight="1" x14ac:dyDescent="0.2">
      <c r="A24" s="29" t="s">
        <v>80</v>
      </c>
      <c r="B24" s="29" t="s">
        <v>460</v>
      </c>
      <c r="C24" s="16">
        <f t="shared" si="4"/>
        <v>30.020714285714288</v>
      </c>
      <c r="D24" s="30">
        <v>14</v>
      </c>
      <c r="E24" s="30">
        <v>0</v>
      </c>
      <c r="F24" s="33">
        <v>420.29</v>
      </c>
      <c r="G24" s="33">
        <v>-0.02</v>
      </c>
      <c r="H24" s="32">
        <f t="shared" si="1"/>
        <v>4.758619048752052E-5</v>
      </c>
      <c r="I24" s="32">
        <f t="shared" si="2"/>
        <v>0.2654478323168396</v>
      </c>
      <c r="J24" s="33">
        <f t="shared" si="5"/>
        <v>111.56506944444452</v>
      </c>
      <c r="K24" s="33">
        <f t="shared" si="3"/>
        <v>7.9689335317460372</v>
      </c>
      <c r="L24" s="30">
        <v>53</v>
      </c>
      <c r="M24" s="34">
        <f t="shared" si="6"/>
        <v>0.26415094339622641</v>
      </c>
      <c r="N24" s="30">
        <v>101</v>
      </c>
      <c r="O24" s="35">
        <f t="shared" ref="O24:P24" si="32">D24/7</f>
        <v>2</v>
      </c>
      <c r="P24" s="35">
        <f t="shared" si="32"/>
        <v>0</v>
      </c>
      <c r="Q24" s="30">
        <f t="shared" si="8"/>
        <v>50</v>
      </c>
      <c r="R24" s="30"/>
      <c r="S24" s="36">
        <v>1.5757575757575699</v>
      </c>
      <c r="T24" s="29">
        <v>516</v>
      </c>
      <c r="U24" s="37" t="s">
        <v>33</v>
      </c>
      <c r="V24" s="38" t="s">
        <v>459</v>
      </c>
      <c r="W24" s="29">
        <v>1</v>
      </c>
      <c r="X24" s="39">
        <f t="shared" si="9"/>
        <v>7.1428571428571425E-2</v>
      </c>
      <c r="Y24" s="40">
        <f t="shared" si="10"/>
        <v>0.02</v>
      </c>
      <c r="Z24" s="29">
        <v>0</v>
      </c>
      <c r="AA24" s="29" t="s">
        <v>35</v>
      </c>
      <c r="AB24" s="41">
        <f t="shared" si="11"/>
        <v>-0.69</v>
      </c>
      <c r="AC24" s="42">
        <v>7.7939814814814823E-2</v>
      </c>
      <c r="AD24" s="40">
        <f t="shared" si="12"/>
        <v>-1.5057972222222222</v>
      </c>
      <c r="AE24" s="40">
        <v>-5.42</v>
      </c>
      <c r="AF24" s="40">
        <v>-11.381116666666665</v>
      </c>
      <c r="AG24" s="40">
        <v>-8.94</v>
      </c>
    </row>
    <row r="25" spans="1:33" ht="15.75" customHeight="1" x14ac:dyDescent="0.2">
      <c r="A25" s="15" t="s">
        <v>82</v>
      </c>
      <c r="B25" s="15" t="s">
        <v>461</v>
      </c>
      <c r="C25" s="16">
        <f t="shared" si="4"/>
        <v>28.513478260869562</v>
      </c>
      <c r="D25" s="17">
        <v>46</v>
      </c>
      <c r="E25" s="17">
        <v>0</v>
      </c>
      <c r="F25" s="18">
        <v>1311.62</v>
      </c>
      <c r="G25" s="18">
        <v>0</v>
      </c>
      <c r="H25" s="32">
        <f t="shared" si="1"/>
        <v>0</v>
      </c>
      <c r="I25" s="32">
        <f t="shared" si="2"/>
        <v>0.25154342001155483</v>
      </c>
      <c r="J25" s="33">
        <f t="shared" si="5"/>
        <v>329.9293805555555</v>
      </c>
      <c r="K25" s="33">
        <f t="shared" si="3"/>
        <v>7.17237783816425</v>
      </c>
      <c r="L25" s="17">
        <v>95</v>
      </c>
      <c r="M25" s="34">
        <f t="shared" si="6"/>
        <v>0.48421052631578948</v>
      </c>
      <c r="N25" s="17">
        <v>52</v>
      </c>
      <c r="O25" s="35">
        <f t="shared" ref="O25:P25" si="33">D25/7</f>
        <v>6.5714285714285712</v>
      </c>
      <c r="P25" s="35">
        <f t="shared" si="33"/>
        <v>0</v>
      </c>
      <c r="Q25" s="30">
        <f t="shared" si="8"/>
        <v>7</v>
      </c>
      <c r="R25" s="30"/>
      <c r="S25" s="22">
        <v>2.394052044609666</v>
      </c>
      <c r="T25" s="29">
        <v>516</v>
      </c>
      <c r="U25" s="37" t="s">
        <v>33</v>
      </c>
      <c r="V25" s="38" t="s">
        <v>462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7.7939814814814823E-2</v>
      </c>
      <c r="AD25" s="40">
        <f t="shared" si="12"/>
        <v>-4.9476194444444443</v>
      </c>
      <c r="AE25" s="26">
        <v>-5.42</v>
      </c>
      <c r="AF25" s="26">
        <v>-11.38</v>
      </c>
      <c r="AG25" s="26">
        <v>-7.1999999999999993</v>
      </c>
    </row>
    <row r="26" spans="1:33" ht="15.75" customHeight="1" x14ac:dyDescent="0.2">
      <c r="A26" s="15" t="s">
        <v>84</v>
      </c>
      <c r="B26" s="15" t="s">
        <v>463</v>
      </c>
      <c r="C26" s="16">
        <f t="shared" si="4"/>
        <v>30.416363636363634</v>
      </c>
      <c r="D26" s="17">
        <v>22</v>
      </c>
      <c r="E26" s="17">
        <v>0</v>
      </c>
      <c r="F26" s="18">
        <v>669.16</v>
      </c>
      <c r="G26" s="18">
        <v>-0.02</v>
      </c>
      <c r="H26" s="32">
        <f t="shared" si="1"/>
        <v>2.9888218064438999E-5</v>
      </c>
      <c r="I26" s="32">
        <f t="shared" si="2"/>
        <v>0.28551494493926266</v>
      </c>
      <c r="J26" s="33">
        <f t="shared" si="5"/>
        <v>191.055180555557</v>
      </c>
      <c r="K26" s="33">
        <f t="shared" si="3"/>
        <v>8.6843263888889553</v>
      </c>
      <c r="L26" s="17">
        <v>76</v>
      </c>
      <c r="M26" s="34">
        <f t="shared" si="6"/>
        <v>0.28947368421052633</v>
      </c>
      <c r="N26" s="17">
        <v>34</v>
      </c>
      <c r="O26" s="35">
        <f t="shared" ref="O26:P26" si="34">D26/7</f>
        <v>3.1428571428571428</v>
      </c>
      <c r="P26" s="35">
        <f t="shared" si="34"/>
        <v>0</v>
      </c>
      <c r="Q26" s="30">
        <f t="shared" si="8"/>
        <v>10</v>
      </c>
      <c r="R26" s="30"/>
      <c r="S26" s="22">
        <v>3.796954314720812</v>
      </c>
      <c r="T26" s="29">
        <v>156</v>
      </c>
      <c r="U26" s="37">
        <v>84</v>
      </c>
      <c r="V26" s="38" t="s">
        <v>464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7.7939814814814823E-2</v>
      </c>
      <c r="AD26" s="40">
        <f t="shared" si="12"/>
        <v>-2.3662527777777775</v>
      </c>
      <c r="AE26" s="26">
        <v>-5.68</v>
      </c>
      <c r="AF26" s="26">
        <v>-11.3811166666666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35.283999999999999</v>
      </c>
      <c r="D27" s="17">
        <v>5</v>
      </c>
      <c r="E27" s="17">
        <v>0</v>
      </c>
      <c r="F27" s="18">
        <v>176.42</v>
      </c>
      <c r="G27" s="18">
        <v>0</v>
      </c>
      <c r="H27" s="32">
        <f t="shared" si="1"/>
        <v>0</v>
      </c>
      <c r="I27" s="32">
        <f t="shared" si="2"/>
        <v>0.36341475991636302</v>
      </c>
      <c r="J27" s="33">
        <f t="shared" si="5"/>
        <v>64.113631944444762</v>
      </c>
      <c r="K27" s="33">
        <f t="shared" si="3"/>
        <v>12.822726388888952</v>
      </c>
      <c r="L27" s="17">
        <v>51</v>
      </c>
      <c r="M27" s="34">
        <f t="shared" si="6"/>
        <v>9.8039215686274508E-2</v>
      </c>
      <c r="N27" s="17">
        <v>28</v>
      </c>
      <c r="O27" s="35">
        <f t="shared" ref="O27:P27" si="35">D27/7</f>
        <v>0.7142857142857143</v>
      </c>
      <c r="P27" s="35">
        <f t="shared" si="35"/>
        <v>0</v>
      </c>
      <c r="Q27" s="30">
        <f t="shared" si="8"/>
        <v>39</v>
      </c>
      <c r="R27" s="30"/>
      <c r="S27" s="22">
        <v>2.021621621621621</v>
      </c>
      <c r="T27" s="29">
        <v>84</v>
      </c>
      <c r="U27" s="37">
        <v>84</v>
      </c>
      <c r="V27" s="38" t="s">
        <v>121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7.7939814814814823E-2</v>
      </c>
      <c r="AD27" s="40">
        <f t="shared" si="12"/>
        <v>-0.53778472222222218</v>
      </c>
      <c r="AE27" s="26">
        <v>-5.68</v>
      </c>
      <c r="AF27" s="26">
        <v>-11.3811166666666</v>
      </c>
      <c r="AG27" s="26">
        <v>0</v>
      </c>
    </row>
    <row r="28" spans="1:33" ht="15.75" customHeight="1" x14ac:dyDescent="0.2">
      <c r="A28" s="15" t="s">
        <v>87</v>
      </c>
      <c r="B28" s="15" t="s">
        <v>32</v>
      </c>
      <c r="C28" s="16">
        <f t="shared" si="4"/>
        <v>35.614000000000004</v>
      </c>
      <c r="D28" s="17">
        <v>15</v>
      </c>
      <c r="E28" s="17">
        <v>2</v>
      </c>
      <c r="F28" s="18">
        <v>534.21</v>
      </c>
      <c r="G28" s="18">
        <v>0</v>
      </c>
      <c r="H28" s="32">
        <f t="shared" si="1"/>
        <v>0</v>
      </c>
      <c r="I28" s="32">
        <f t="shared" si="2"/>
        <v>0.30104334907308805</v>
      </c>
      <c r="J28" s="33">
        <f t="shared" si="5"/>
        <v>160.82036750833439</v>
      </c>
      <c r="K28" s="33">
        <f t="shared" si="3"/>
        <v>10.721357833888959</v>
      </c>
      <c r="L28" s="17">
        <v>52</v>
      </c>
      <c r="M28" s="34">
        <f t="shared" si="6"/>
        <v>0.28846153846153844</v>
      </c>
      <c r="N28" s="17">
        <v>89</v>
      </c>
      <c r="O28" s="35">
        <f t="shared" ref="O28:P28" si="36">D28/7</f>
        <v>2.1428571428571428</v>
      </c>
      <c r="P28" s="35">
        <f t="shared" si="36"/>
        <v>0.2857142857142857</v>
      </c>
      <c r="Q28" s="30">
        <f t="shared" si="8"/>
        <v>36</v>
      </c>
      <c r="R28" s="30"/>
      <c r="S28" s="22">
        <v>1.843230403800475</v>
      </c>
      <c r="T28" s="15" t="s">
        <v>33</v>
      </c>
      <c r="U28" s="23">
        <v>84</v>
      </c>
      <c r="V28" s="1" t="s">
        <v>123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7.7939814814814823E-2</v>
      </c>
      <c r="AD28" s="40">
        <f t="shared" si="12"/>
        <v>-1.6133541666666666</v>
      </c>
      <c r="AE28" s="26">
        <v>-5.68</v>
      </c>
      <c r="AF28" s="26">
        <v>-13.7629852216666</v>
      </c>
      <c r="AG28" s="26">
        <v>0</v>
      </c>
    </row>
    <row r="29" spans="1:33" ht="15.75" customHeight="1" x14ac:dyDescent="0.2">
      <c r="A29" s="15" t="s">
        <v>90</v>
      </c>
      <c r="B29" s="15" t="s">
        <v>465</v>
      </c>
      <c r="C29" s="16">
        <f t="shared" si="4"/>
        <v>35.770000000000003</v>
      </c>
      <c r="D29" s="17">
        <v>2</v>
      </c>
      <c r="E29" s="17">
        <v>1</v>
      </c>
      <c r="F29" s="18">
        <v>71.540000000000006</v>
      </c>
      <c r="G29" s="18">
        <v>0</v>
      </c>
      <c r="H29" s="32">
        <f t="shared" si="1"/>
        <v>0</v>
      </c>
      <c r="I29" s="32">
        <f t="shared" si="2"/>
        <v>0.30343745691610163</v>
      </c>
      <c r="J29" s="33">
        <f t="shared" si="5"/>
        <v>21.707915667777915</v>
      </c>
      <c r="K29" s="33">
        <f t="shared" si="3"/>
        <v>10.853957833888957</v>
      </c>
      <c r="L29" s="17">
        <v>46</v>
      </c>
      <c r="M29" s="34">
        <f t="shared" si="6"/>
        <v>4.3478260869565216E-2</v>
      </c>
      <c r="N29" s="17">
        <v>81</v>
      </c>
      <c r="O29" s="35">
        <f t="shared" ref="O29:P29" si="37">D29/7</f>
        <v>0.2857142857142857</v>
      </c>
      <c r="P29" s="35">
        <f t="shared" si="37"/>
        <v>0.14285714285714285</v>
      </c>
      <c r="Q29" s="30">
        <f t="shared" si="8"/>
        <v>189</v>
      </c>
      <c r="R29" s="30"/>
      <c r="S29" s="22">
        <v>2.598070739549839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7.7939814814814823E-2</v>
      </c>
      <c r="AD29" s="40">
        <f t="shared" si="12"/>
        <v>-0.21511388888888888</v>
      </c>
      <c r="AE29" s="26">
        <v>-5.68</v>
      </c>
      <c r="AF29" s="26">
        <v>-13.7629852216666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32.498000000000005</v>
      </c>
      <c r="D30" s="17">
        <v>5</v>
      </c>
      <c r="E30" s="17">
        <v>0</v>
      </c>
      <c r="F30" s="18">
        <v>162.49</v>
      </c>
      <c r="G30" s="18">
        <v>-0.08</v>
      </c>
      <c r="H30" s="32">
        <f t="shared" si="1"/>
        <v>4.9233799003015565E-4</v>
      </c>
      <c r="I30" s="32">
        <f t="shared" si="2"/>
        <v>0.29847674473504071</v>
      </c>
      <c r="J30" s="33">
        <f t="shared" si="5"/>
        <v>48.499486251996771</v>
      </c>
      <c r="K30" s="33">
        <f t="shared" si="3"/>
        <v>9.6998972503993546</v>
      </c>
      <c r="L30" s="17">
        <v>22</v>
      </c>
      <c r="M30" s="34">
        <f t="shared" si="6"/>
        <v>0.22727272727272727</v>
      </c>
      <c r="N30" s="17">
        <v>78</v>
      </c>
      <c r="O30" s="35">
        <f t="shared" ref="O30:P30" si="38">D30/7</f>
        <v>0.7142857142857143</v>
      </c>
      <c r="P30" s="35">
        <f t="shared" si="38"/>
        <v>0</v>
      </c>
      <c r="Q30" s="30">
        <f t="shared" si="8"/>
        <v>109</v>
      </c>
      <c r="R30" s="30"/>
      <c r="S30" s="22">
        <v>2.6843853820598</v>
      </c>
      <c r="T30" s="29">
        <v>84</v>
      </c>
      <c r="U30" s="37">
        <v>84</v>
      </c>
      <c r="V30" s="38" t="s">
        <v>125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7.7939814814814823E-2</v>
      </c>
      <c r="AD30" s="40">
        <f t="shared" si="12"/>
        <v>-0.53778472222222218</v>
      </c>
      <c r="AE30" s="26">
        <v>-5.68</v>
      </c>
      <c r="AF30" s="26">
        <v>-12.119845805156199</v>
      </c>
      <c r="AG30" s="26">
        <v>0</v>
      </c>
    </row>
    <row r="31" spans="1:33" ht="15.75" customHeight="1" x14ac:dyDescent="0.2">
      <c r="A31" s="15" t="s">
        <v>92</v>
      </c>
      <c r="B31" s="49" t="s">
        <v>32</v>
      </c>
      <c r="C31" s="16">
        <f t="shared" si="4"/>
        <v>30.989999999999995</v>
      </c>
      <c r="D31" s="17">
        <v>9</v>
      </c>
      <c r="E31" s="17">
        <v>0</v>
      </c>
      <c r="F31" s="18">
        <v>278.90999999999997</v>
      </c>
      <c r="G31" s="44">
        <v>0</v>
      </c>
      <c r="H31" s="32">
        <f t="shared" si="1"/>
        <v>0</v>
      </c>
      <c r="I31" s="32">
        <f t="shared" si="2"/>
        <v>0.27215544531782199</v>
      </c>
      <c r="J31" s="33">
        <f t="shared" si="5"/>
        <v>75.906875253593725</v>
      </c>
      <c r="K31" s="33">
        <f t="shared" si="3"/>
        <v>8.4340972503993026</v>
      </c>
      <c r="L31" s="17">
        <v>32</v>
      </c>
      <c r="M31" s="34">
        <f t="shared" si="6"/>
        <v>0.28125</v>
      </c>
      <c r="N31" s="17">
        <v>66</v>
      </c>
      <c r="O31" s="35">
        <f t="shared" ref="O31:P32" si="39">D31/7</f>
        <v>1.2857142857142858</v>
      </c>
      <c r="P31" s="35">
        <f t="shared" si="39"/>
        <v>0</v>
      </c>
      <c r="Q31" s="30">
        <f t="shared" si="8"/>
        <v>51</v>
      </c>
      <c r="R31" s="30"/>
      <c r="S31" s="22">
        <v>2.62153846153846</v>
      </c>
      <c r="T31" s="15">
        <v>276</v>
      </c>
      <c r="U31" s="23">
        <v>84</v>
      </c>
      <c r="V31" s="1" t="s">
        <v>831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7.7939814814814823E-2</v>
      </c>
      <c r="AD31" s="40">
        <f t="shared" si="12"/>
        <v>-0.96801249999999994</v>
      </c>
      <c r="AE31" s="45">
        <v>-5.68</v>
      </c>
      <c r="AF31" s="45">
        <v>-12.119845805156249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31.154615384615383</v>
      </c>
      <c r="D32" s="57">
        <v>13</v>
      </c>
      <c r="E32" s="57">
        <v>0</v>
      </c>
      <c r="F32" s="58">
        <v>405.01</v>
      </c>
      <c r="G32" s="58">
        <v>0</v>
      </c>
      <c r="H32" s="32">
        <f t="shared" si="1"/>
        <v>0</v>
      </c>
      <c r="I32" s="32">
        <f t="shared" si="2"/>
        <v>0.27520867202091703</v>
      </c>
      <c r="J32" s="33">
        <f t="shared" si="5"/>
        <v>111.4622642551916</v>
      </c>
      <c r="K32" s="33">
        <f t="shared" si="3"/>
        <v>8.5740203273224314</v>
      </c>
      <c r="L32" s="57">
        <v>39</v>
      </c>
      <c r="M32" s="34">
        <f t="shared" si="6"/>
        <v>0.33333333333333331</v>
      </c>
      <c r="N32" s="57">
        <v>53</v>
      </c>
      <c r="O32" s="35">
        <f t="shared" si="39"/>
        <v>1.8571428571428572</v>
      </c>
      <c r="P32" s="35">
        <f t="shared" si="39"/>
        <v>0</v>
      </c>
      <c r="Q32" s="30">
        <f t="shared" si="8"/>
        <v>28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1.809917355371901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7.7939814814814823E-2</v>
      </c>
      <c r="AD32" s="40">
        <f t="shared" si="12"/>
        <v>-1.3982402777777778</v>
      </c>
      <c r="AE32" s="63">
        <v>-5.68</v>
      </c>
      <c r="AF32" s="63">
        <v>-12.119845805156199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Ringed Drawer Handles - 10 Pack of Kitchen Cabinet Hardware")</f>
        <v>Flat Black Kitchen Cabinet Knobs - Round Ringed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Info!B1:BJ5000""),2,FALSE),"""")"),"B07PMTGB1B")</f>
        <v>B07PMTGB1B</v>
      </c>
      <c r="B2" s="3" t="s">
        <v>466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88.25" customHeight="1" x14ac:dyDescent="0.2">
      <c r="A3" s="68" t="s">
        <v>30</v>
      </c>
      <c r="B3" s="69"/>
      <c r="C3" s="4">
        <f>((AE32+AF32)/0.85)*-1</f>
        <v>10.606233252941177</v>
      </c>
      <c r="D3" s="5">
        <f>SUM(D4:D99702)</f>
        <v>163</v>
      </c>
      <c r="E3" s="5"/>
      <c r="F3" s="6">
        <f t="shared" ref="F3:G3" si="0">SUM(F4:F99702)</f>
        <v>2477.9</v>
      </c>
      <c r="G3" s="6">
        <f t="shared" si="0"/>
        <v>-693.53</v>
      </c>
      <c r="H3" s="7">
        <f t="shared" ref="H3:H32" si="1">G3/F3*-1</f>
        <v>0.27988619395455827</v>
      </c>
      <c r="I3" s="8">
        <f t="shared" ref="I3:I32" si="2">J3/F3</f>
        <v>-4.4120268835344388E-2</v>
      </c>
      <c r="J3" s="6">
        <f>SUM(J4:J99702)</f>
        <v>-109.32561414709987</v>
      </c>
      <c r="K3" s="6">
        <f t="shared" ref="K3:K32" si="3">J3/D3</f>
        <v>-0.67070928924601148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QTY-90")</f>
        <v>US QTY-90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38</v>
      </c>
      <c r="X3" s="7">
        <f>W3/D3</f>
        <v>0.23312883435582821</v>
      </c>
      <c r="Y3" s="6"/>
      <c r="Z3" s="5"/>
      <c r="AA3" s="5"/>
      <c r="AB3" s="5"/>
      <c r="AC3" s="5"/>
      <c r="AD3" s="6">
        <f>SUM(AD4:AD99702)</f>
        <v>-6.090172102484873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Info!B2:BZ3000""),37,FALSE)),"""")*-1"),-4.765298265)</f>
        <v>-4.7652982650000002</v>
      </c>
      <c r="AG3" s="6">
        <f>SUM(AG4:AG99702)</f>
        <v>-2.1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32" si="4">IFERROR(F4/D4," - ")</f>
        <v>15.034000000000001</v>
      </c>
      <c r="D4" s="17">
        <v>5</v>
      </c>
      <c r="E4" s="17">
        <v>0</v>
      </c>
      <c r="F4" s="18">
        <v>75.17</v>
      </c>
      <c r="G4" s="18">
        <v>-23.679999999999996</v>
      </c>
      <c r="H4" s="19">
        <f t="shared" si="1"/>
        <v>0.3150192896102168</v>
      </c>
      <c r="I4" s="19">
        <f t="shared" si="2"/>
        <v>-8.4360679894802476E-2</v>
      </c>
      <c r="J4" s="18">
        <f t="shared" ref="J4:J32" si="5">F4*0.85+G4+AF4*D4+D4*AE4+AG4+AD4</f>
        <v>-6.3413923076923018</v>
      </c>
      <c r="K4" s="18">
        <f t="shared" si="3"/>
        <v>-1.2682784615384604</v>
      </c>
      <c r="L4" s="17">
        <v>41</v>
      </c>
      <c r="M4" s="20">
        <f t="shared" ref="M4:M32" si="6">IFERROR(D4/L4,"-")</f>
        <v>0.12195121951219512</v>
      </c>
      <c r="N4" s="17">
        <v>113</v>
      </c>
      <c r="O4" s="21">
        <f t="shared" ref="O4:P4" si="7">D4/7</f>
        <v>0.7142857142857143</v>
      </c>
      <c r="P4" s="21">
        <f t="shared" si="7"/>
        <v>0</v>
      </c>
      <c r="Q4" s="17">
        <f t="shared" ref="Q4:Q32" si="8">ROUNDDOWN(N4/(O4+P4),0)</f>
        <v>158</v>
      </c>
      <c r="R4" s="17"/>
      <c r="S4" s="22">
        <v>0.72538860103626901</v>
      </c>
      <c r="T4" s="15">
        <v>438</v>
      </c>
      <c r="U4" s="23" t="s">
        <v>33</v>
      </c>
      <c r="V4" s="24" t="s">
        <v>467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11.839999999999998</v>
      </c>
      <c r="Z4" s="15">
        <v>2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2.7074074074074073E-2</v>
      </c>
      <c r="AD4" s="26">
        <f t="shared" ref="AD4:AD32" si="12">IFERROR(AB4*AC4*D4*2,0)</f>
        <v>-0.18681111111111109</v>
      </c>
      <c r="AE4" s="26">
        <v>-4.9000000000000004</v>
      </c>
      <c r="AF4" s="26">
        <v>-4.3738162393162385</v>
      </c>
      <c r="AG4" s="26">
        <v>0</v>
      </c>
    </row>
    <row r="5" spans="1:33" ht="15.75" customHeight="1" x14ac:dyDescent="0.2">
      <c r="A5" s="29" t="s">
        <v>36</v>
      </c>
      <c r="B5" s="29" t="s">
        <v>253</v>
      </c>
      <c r="C5" s="16">
        <f t="shared" si="4"/>
        <v>14.99</v>
      </c>
      <c r="D5" s="30">
        <v>3</v>
      </c>
      <c r="E5" s="30">
        <v>0</v>
      </c>
      <c r="F5" s="31">
        <v>44.97</v>
      </c>
      <c r="G5" s="31">
        <v>-22.819999999999997</v>
      </c>
      <c r="H5" s="32">
        <f t="shared" si="1"/>
        <v>0.50744941071825655</v>
      </c>
      <c r="I5" s="32">
        <f t="shared" si="2"/>
        <v>-0.27861163586564447</v>
      </c>
      <c r="J5" s="33">
        <f t="shared" si="5"/>
        <v>-12.529165264878031</v>
      </c>
      <c r="K5" s="33">
        <f t="shared" si="3"/>
        <v>-4.1763884216260108</v>
      </c>
      <c r="L5" s="30">
        <v>74</v>
      </c>
      <c r="M5" s="34">
        <f t="shared" si="6"/>
        <v>4.0540540540540543E-2</v>
      </c>
      <c r="N5" s="30">
        <v>108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252</v>
      </c>
      <c r="R5" s="30"/>
      <c r="S5" s="36">
        <v>0.57253384912959304</v>
      </c>
      <c r="T5" s="29">
        <v>438</v>
      </c>
      <c r="U5" s="37" t="s">
        <v>33</v>
      </c>
      <c r="V5" s="38" t="s">
        <v>468</v>
      </c>
      <c r="W5" s="29">
        <v>1</v>
      </c>
      <c r="X5" s="39">
        <f t="shared" si="9"/>
        <v>0.33333333333333331</v>
      </c>
      <c r="Y5" s="40">
        <f t="shared" si="10"/>
        <v>11.409999999999998</v>
      </c>
      <c r="Z5" s="29">
        <v>1</v>
      </c>
      <c r="AA5" s="29" t="s">
        <v>35</v>
      </c>
      <c r="AB5" s="41">
        <f t="shared" si="11"/>
        <v>-0.69</v>
      </c>
      <c r="AC5" s="42">
        <v>2.710544611819235E-2</v>
      </c>
      <c r="AD5" s="40">
        <f t="shared" si="12"/>
        <v>-0.11221654692931632</v>
      </c>
      <c r="AE5" s="40">
        <v>-4.9000000000000004</v>
      </c>
      <c r="AF5" s="40">
        <v>-4.3738162393162385</v>
      </c>
      <c r="AG5" s="40">
        <v>0</v>
      </c>
    </row>
    <row r="6" spans="1:33" ht="15.75" customHeight="1" x14ac:dyDescent="0.2">
      <c r="A6" s="29" t="s">
        <v>38</v>
      </c>
      <c r="B6" s="29" t="s">
        <v>469</v>
      </c>
      <c r="C6" s="16">
        <f t="shared" si="4"/>
        <v>15.013076923076925</v>
      </c>
      <c r="D6" s="30">
        <v>13</v>
      </c>
      <c r="E6" s="30">
        <v>0</v>
      </c>
      <c r="F6" s="31">
        <v>195.17000000000002</v>
      </c>
      <c r="G6" s="31">
        <v>-21.97</v>
      </c>
      <c r="H6" s="32">
        <f t="shared" si="1"/>
        <v>0.1125685299994876</v>
      </c>
      <c r="I6" s="32">
        <f t="shared" si="2"/>
        <v>0.11722693036839696</v>
      </c>
      <c r="J6" s="33">
        <f t="shared" si="5"/>
        <v>22.879180000000037</v>
      </c>
      <c r="K6" s="33">
        <f t="shared" si="3"/>
        <v>1.759936923076926</v>
      </c>
      <c r="L6" s="30">
        <v>68</v>
      </c>
      <c r="M6" s="34">
        <f t="shared" si="6"/>
        <v>0.19117647058823528</v>
      </c>
      <c r="N6" s="30">
        <v>95</v>
      </c>
      <c r="O6" s="35">
        <f t="shared" ref="O6:P6" si="14">D6/7</f>
        <v>1.8571428571428572</v>
      </c>
      <c r="P6" s="35">
        <f t="shared" si="14"/>
        <v>0</v>
      </c>
      <c r="Q6" s="30">
        <f t="shared" si="8"/>
        <v>51</v>
      </c>
      <c r="R6" s="30"/>
      <c r="S6" s="36">
        <v>0.62939958592132506</v>
      </c>
      <c r="T6" s="29">
        <v>438</v>
      </c>
      <c r="U6" s="37">
        <v>78</v>
      </c>
      <c r="V6" s="38" t="s">
        <v>470</v>
      </c>
      <c r="W6" s="29">
        <v>6</v>
      </c>
      <c r="X6" s="39">
        <f t="shared" si="9"/>
        <v>0.46153846153846156</v>
      </c>
      <c r="Y6" s="40">
        <f t="shared" si="10"/>
        <v>1.8308333333333333</v>
      </c>
      <c r="Z6" s="29">
        <v>6</v>
      </c>
      <c r="AA6" s="29" t="s">
        <v>35</v>
      </c>
      <c r="AB6" s="41">
        <f t="shared" si="11"/>
        <v>-0.69</v>
      </c>
      <c r="AC6" s="42">
        <v>2.7074074074074073E-2</v>
      </c>
      <c r="AD6" s="40">
        <f t="shared" si="12"/>
        <v>-0.48570888888888886</v>
      </c>
      <c r="AE6" s="40">
        <v>-4.9000000000000004</v>
      </c>
      <c r="AF6" s="40">
        <v>-4.3738162393162385</v>
      </c>
      <c r="AG6" s="40">
        <v>0</v>
      </c>
    </row>
    <row r="7" spans="1:33" ht="15.75" customHeight="1" x14ac:dyDescent="0.2">
      <c r="A7" s="29" t="s">
        <v>40</v>
      </c>
      <c r="B7" s="29" t="s">
        <v>253</v>
      </c>
      <c r="C7" s="16">
        <f t="shared" si="4"/>
        <v>16.524999999999999</v>
      </c>
      <c r="D7" s="30">
        <v>4</v>
      </c>
      <c r="E7" s="30">
        <v>0</v>
      </c>
      <c r="F7" s="31">
        <v>66.099999999999994</v>
      </c>
      <c r="G7" s="31">
        <v>-21.72</v>
      </c>
      <c r="H7" s="32">
        <f t="shared" si="1"/>
        <v>0.3285930408472012</v>
      </c>
      <c r="I7" s="32">
        <f t="shared" si="2"/>
        <v>-4.2053159548469714E-2</v>
      </c>
      <c r="J7" s="33">
        <f t="shared" si="5"/>
        <v>-2.779713846153848</v>
      </c>
      <c r="K7" s="33">
        <f t="shared" si="3"/>
        <v>-0.69492846153846199</v>
      </c>
      <c r="L7" s="30">
        <v>69</v>
      </c>
      <c r="M7" s="34">
        <f t="shared" si="6"/>
        <v>5.7971014492753624E-2</v>
      </c>
      <c r="N7" s="30">
        <v>90</v>
      </c>
      <c r="O7" s="35">
        <f t="shared" ref="O7:P7" si="15">D7/7</f>
        <v>0.5714285714285714</v>
      </c>
      <c r="P7" s="35">
        <f t="shared" si="15"/>
        <v>0</v>
      </c>
      <c r="Q7" s="30">
        <f t="shared" si="8"/>
        <v>157</v>
      </c>
      <c r="R7" s="30"/>
      <c r="S7" s="36">
        <v>0.64175824175824103</v>
      </c>
      <c r="T7" s="29">
        <v>438</v>
      </c>
      <c r="U7" s="37">
        <v>78</v>
      </c>
      <c r="V7" s="38" t="s">
        <v>471</v>
      </c>
      <c r="W7" s="29">
        <v>3</v>
      </c>
      <c r="X7" s="39">
        <f t="shared" si="9"/>
        <v>0.75</v>
      </c>
      <c r="Y7" s="40">
        <f t="shared" si="10"/>
        <v>4.3439999999999994</v>
      </c>
      <c r="Z7" s="29">
        <v>2</v>
      </c>
      <c r="AA7" s="29" t="s">
        <v>35</v>
      </c>
      <c r="AB7" s="41">
        <f t="shared" si="11"/>
        <v>-0.69</v>
      </c>
      <c r="AC7" s="42">
        <v>2.7074074074074073E-2</v>
      </c>
      <c r="AD7" s="40">
        <f t="shared" si="12"/>
        <v>-0.14944888888888888</v>
      </c>
      <c r="AE7" s="40">
        <v>-4.9000000000000004</v>
      </c>
      <c r="AF7" s="40">
        <v>-4.3738162393162385</v>
      </c>
      <c r="AG7" s="40">
        <v>0</v>
      </c>
    </row>
    <row r="8" spans="1:33" ht="15.75" customHeight="1" x14ac:dyDescent="0.2">
      <c r="A8" s="29" t="s">
        <v>43</v>
      </c>
      <c r="B8" s="29" t="s">
        <v>253</v>
      </c>
      <c r="C8" s="16">
        <f t="shared" si="4"/>
        <v>16.989999999999998</v>
      </c>
      <c r="D8" s="30">
        <v>6</v>
      </c>
      <c r="E8" s="30">
        <v>0</v>
      </c>
      <c r="F8" s="31">
        <v>101.93999999999998</v>
      </c>
      <c r="G8" s="31">
        <v>-21.79</v>
      </c>
      <c r="H8" s="32">
        <f t="shared" si="1"/>
        <v>0.21375318814989211</v>
      </c>
      <c r="I8" s="32">
        <f t="shared" si="2"/>
        <v>8.8432672814073451E-2</v>
      </c>
      <c r="J8" s="33">
        <f t="shared" si="5"/>
        <v>9.0148266666666466</v>
      </c>
      <c r="K8" s="33">
        <f t="shared" si="3"/>
        <v>1.5024711111111078</v>
      </c>
      <c r="L8" s="30">
        <v>64</v>
      </c>
      <c r="M8" s="34">
        <f t="shared" si="6"/>
        <v>9.375E-2</v>
      </c>
      <c r="N8" s="30">
        <v>85</v>
      </c>
      <c r="O8" s="35">
        <f t="shared" ref="O8:P8" si="16">D8/7</f>
        <v>0.8571428571428571</v>
      </c>
      <c r="P8" s="35">
        <f t="shared" si="16"/>
        <v>0</v>
      </c>
      <c r="Q8" s="30">
        <f t="shared" si="8"/>
        <v>99</v>
      </c>
      <c r="R8" s="30"/>
      <c r="S8" s="36">
        <v>0.64545454545454495</v>
      </c>
      <c r="T8" s="29">
        <v>438</v>
      </c>
      <c r="U8" s="37">
        <v>78</v>
      </c>
      <c r="V8" s="38" t="s">
        <v>472</v>
      </c>
      <c r="W8" s="29">
        <v>2</v>
      </c>
      <c r="X8" s="39">
        <f t="shared" si="9"/>
        <v>0.33333333333333331</v>
      </c>
      <c r="Y8" s="40">
        <f t="shared" si="10"/>
        <v>7.2633333333333328</v>
      </c>
      <c r="Z8" s="29">
        <v>1</v>
      </c>
      <c r="AA8" s="29" t="s">
        <v>35</v>
      </c>
      <c r="AB8" s="41">
        <f t="shared" si="11"/>
        <v>-0.69</v>
      </c>
      <c r="AC8" s="42">
        <v>2.7074074074074073E-2</v>
      </c>
      <c r="AD8" s="40">
        <f t="shared" si="12"/>
        <v>-0.22417333333333334</v>
      </c>
      <c r="AE8" s="40">
        <v>-4.9000000000000004</v>
      </c>
      <c r="AF8" s="40">
        <v>-4.37</v>
      </c>
      <c r="AG8" s="40">
        <v>0</v>
      </c>
    </row>
    <row r="9" spans="1:33" ht="15.75" customHeight="1" x14ac:dyDescent="0.2">
      <c r="A9" s="29" t="s">
        <v>46</v>
      </c>
      <c r="B9" s="29" t="s">
        <v>473</v>
      </c>
      <c r="C9" s="16">
        <f t="shared" si="4"/>
        <v>16.989999999999998</v>
      </c>
      <c r="D9" s="30">
        <v>4</v>
      </c>
      <c r="E9" s="30">
        <v>0</v>
      </c>
      <c r="F9" s="31">
        <v>67.959999999999994</v>
      </c>
      <c r="G9" s="31">
        <v>-23.55</v>
      </c>
      <c r="H9" s="32">
        <f t="shared" si="1"/>
        <v>0.34652736904061215</v>
      </c>
      <c r="I9" s="32">
        <f t="shared" si="2"/>
        <v>-4.7471805939139751E-2</v>
      </c>
      <c r="J9" s="33">
        <f t="shared" si="5"/>
        <v>-3.2261839316239374</v>
      </c>
      <c r="K9" s="33">
        <f t="shared" si="3"/>
        <v>-0.80654598290598434</v>
      </c>
      <c r="L9" s="30">
        <v>59</v>
      </c>
      <c r="M9" s="34">
        <f t="shared" si="6"/>
        <v>6.7796610169491525E-2</v>
      </c>
      <c r="N9" s="30">
        <v>82</v>
      </c>
      <c r="O9" s="35">
        <f t="shared" ref="O9:P9" si="17">D9/7</f>
        <v>0.5714285714285714</v>
      </c>
      <c r="P9" s="35">
        <f t="shared" si="17"/>
        <v>0</v>
      </c>
      <c r="Q9" s="30">
        <f t="shared" si="8"/>
        <v>143</v>
      </c>
      <c r="R9" s="30"/>
      <c r="S9" s="36">
        <v>0.62831858407079599</v>
      </c>
      <c r="T9" s="29">
        <v>1860</v>
      </c>
      <c r="U9" s="37">
        <v>900</v>
      </c>
      <c r="V9" s="38" t="s">
        <v>474</v>
      </c>
      <c r="W9" s="29">
        <v>1</v>
      </c>
      <c r="X9" s="39">
        <f t="shared" si="9"/>
        <v>0.25</v>
      </c>
      <c r="Y9" s="40">
        <f t="shared" si="10"/>
        <v>5.8875000000000002</v>
      </c>
      <c r="Z9" s="29">
        <v>3</v>
      </c>
      <c r="AA9" s="29" t="s">
        <v>35</v>
      </c>
      <c r="AB9" s="41">
        <f t="shared" si="11"/>
        <v>-0.69</v>
      </c>
      <c r="AC9" s="42">
        <v>2.7074074074074073E-2</v>
      </c>
      <c r="AD9" s="40">
        <f t="shared" si="12"/>
        <v>-0.14944888888888888</v>
      </c>
      <c r="AE9" s="40">
        <v>-4.9000000000000004</v>
      </c>
      <c r="AF9" s="40">
        <v>-4.4231837606837603</v>
      </c>
      <c r="AG9" s="40">
        <v>0</v>
      </c>
    </row>
    <row r="10" spans="1:33" ht="15.75" customHeight="1" x14ac:dyDescent="0.2">
      <c r="A10" s="29" t="s">
        <v>49</v>
      </c>
      <c r="B10" s="29" t="s">
        <v>475</v>
      </c>
      <c r="C10" s="16">
        <f t="shared" si="4"/>
        <v>16.989999999999998</v>
      </c>
      <c r="D10" s="30">
        <v>2</v>
      </c>
      <c r="E10" s="30">
        <v>0</v>
      </c>
      <c r="F10" s="31">
        <v>33.979999999999997</v>
      </c>
      <c r="G10" s="31">
        <v>-27.639999999999993</v>
      </c>
      <c r="H10" s="32">
        <f t="shared" si="1"/>
        <v>0.81341965862271914</v>
      </c>
      <c r="I10" s="32">
        <f t="shared" si="2"/>
        <v>-0.51436409552124684</v>
      </c>
      <c r="J10" s="33">
        <f t="shared" si="5"/>
        <v>-17.478091965811966</v>
      </c>
      <c r="K10" s="33">
        <f t="shared" si="3"/>
        <v>-8.7390459829059832</v>
      </c>
      <c r="L10" s="30">
        <v>36</v>
      </c>
      <c r="M10" s="34">
        <f t="shared" si="6"/>
        <v>5.5555555555555552E-2</v>
      </c>
      <c r="N10" s="30">
        <v>168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588</v>
      </c>
      <c r="R10" s="30"/>
      <c r="S10" s="36">
        <v>0.4921875</v>
      </c>
      <c r="T10" s="29">
        <v>1320</v>
      </c>
      <c r="U10" s="37">
        <v>900</v>
      </c>
      <c r="V10" s="38" t="s">
        <v>476</v>
      </c>
      <c r="W10" s="29">
        <v>1</v>
      </c>
      <c r="X10" s="39">
        <f t="shared" si="9"/>
        <v>0.5</v>
      </c>
      <c r="Y10" s="40">
        <f t="shared" si="10"/>
        <v>6.9099999999999984</v>
      </c>
      <c r="Z10" s="29">
        <v>3</v>
      </c>
      <c r="AA10" s="29" t="s">
        <v>35</v>
      </c>
      <c r="AB10" s="41">
        <f t="shared" si="11"/>
        <v>-0.69</v>
      </c>
      <c r="AC10" s="42">
        <v>2.7074074074074073E-2</v>
      </c>
      <c r="AD10" s="40">
        <f t="shared" si="12"/>
        <v>-7.4724444444444441E-2</v>
      </c>
      <c r="AE10" s="40">
        <v>-4.9000000000000004</v>
      </c>
      <c r="AF10" s="40">
        <v>-4.4231837606837603</v>
      </c>
      <c r="AG10" s="40">
        <v>0</v>
      </c>
    </row>
    <row r="11" spans="1:33" ht="15.75" customHeight="1" x14ac:dyDescent="0.2">
      <c r="A11" s="29" t="s">
        <v>52</v>
      </c>
      <c r="B11" s="29" t="s">
        <v>477</v>
      </c>
      <c r="C11" s="16">
        <f t="shared" si="4"/>
        <v>15.774999999999999</v>
      </c>
      <c r="D11" s="30">
        <v>4</v>
      </c>
      <c r="E11" s="30">
        <v>0</v>
      </c>
      <c r="F11" s="31">
        <v>63.099999999999994</v>
      </c>
      <c r="G11" s="31">
        <v>-7.41</v>
      </c>
      <c r="H11" s="32">
        <f t="shared" si="1"/>
        <v>0.11743264659270999</v>
      </c>
      <c r="I11" s="32">
        <f t="shared" si="2"/>
        <v>0.13918884418979499</v>
      </c>
      <c r="J11" s="33">
        <f t="shared" si="5"/>
        <v>8.7828160683760625</v>
      </c>
      <c r="K11" s="33">
        <f t="shared" si="3"/>
        <v>2.1957040170940156</v>
      </c>
      <c r="L11" s="30">
        <v>26</v>
      </c>
      <c r="M11" s="34">
        <f t="shared" si="6"/>
        <v>0.15384615384615385</v>
      </c>
      <c r="N11" s="30">
        <v>165</v>
      </c>
      <c r="O11" s="35">
        <f t="shared" ref="O11:P11" si="19">D11/7</f>
        <v>0.5714285714285714</v>
      </c>
      <c r="P11" s="35">
        <f t="shared" si="19"/>
        <v>0</v>
      </c>
      <c r="Q11" s="30">
        <f t="shared" si="8"/>
        <v>288</v>
      </c>
      <c r="R11" s="30"/>
      <c r="S11" s="36">
        <v>0.46435845213849197</v>
      </c>
      <c r="T11" s="29">
        <v>510</v>
      </c>
      <c r="U11" s="37">
        <v>60</v>
      </c>
      <c r="V11" s="38" t="s">
        <v>478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2.7074074074074073E-2</v>
      </c>
      <c r="AD11" s="40">
        <f t="shared" si="12"/>
        <v>-0.14944888888888888</v>
      </c>
      <c r="AE11" s="40">
        <v>-4.9000000000000004</v>
      </c>
      <c r="AF11" s="40">
        <v>-4.4231837606837603</v>
      </c>
      <c r="AG11" s="40">
        <v>0</v>
      </c>
    </row>
    <row r="12" spans="1:33" ht="15.75" customHeight="1" x14ac:dyDescent="0.2">
      <c r="A12" s="29" t="s">
        <v>55</v>
      </c>
      <c r="B12" s="29" t="s">
        <v>479</v>
      </c>
      <c r="C12" s="16">
        <f t="shared" si="4"/>
        <v>14.990000000000002</v>
      </c>
      <c r="D12" s="30">
        <v>12</v>
      </c>
      <c r="E12" s="30">
        <v>0</v>
      </c>
      <c r="F12" s="31">
        <v>179.88000000000002</v>
      </c>
      <c r="G12" s="31">
        <v>-23.299999999999994</v>
      </c>
      <c r="H12" s="32">
        <f t="shared" si="1"/>
        <v>0.12953079830998437</v>
      </c>
      <c r="I12" s="32">
        <f t="shared" si="2"/>
        <v>9.6016501029176346E-2</v>
      </c>
      <c r="J12" s="33">
        <f t="shared" si="5"/>
        <v>17.271448205128245</v>
      </c>
      <c r="K12" s="33">
        <f t="shared" si="3"/>
        <v>1.4392873504273538</v>
      </c>
      <c r="L12" s="30">
        <v>40</v>
      </c>
      <c r="M12" s="34">
        <f t="shared" si="6"/>
        <v>0.3</v>
      </c>
      <c r="N12" s="30">
        <v>153</v>
      </c>
      <c r="O12" s="35">
        <f t="shared" ref="O12:P12" si="20">D12/7</f>
        <v>1.7142857142857142</v>
      </c>
      <c r="P12" s="35">
        <f t="shared" si="20"/>
        <v>0</v>
      </c>
      <c r="Q12" s="30">
        <f t="shared" si="8"/>
        <v>89</v>
      </c>
      <c r="R12" s="30"/>
      <c r="S12" s="36">
        <v>0.54352441613588098</v>
      </c>
      <c r="T12" s="29">
        <v>180</v>
      </c>
      <c r="U12" s="37">
        <v>60</v>
      </c>
      <c r="V12" s="38" t="s">
        <v>480</v>
      </c>
      <c r="W12" s="29">
        <v>6</v>
      </c>
      <c r="X12" s="39">
        <f t="shared" si="9"/>
        <v>0.5</v>
      </c>
      <c r="Y12" s="40">
        <f t="shared" si="10"/>
        <v>3.8833333333333324</v>
      </c>
      <c r="Z12" s="29">
        <v>0</v>
      </c>
      <c r="AA12" s="29" t="s">
        <v>35</v>
      </c>
      <c r="AB12" s="41">
        <f t="shared" si="11"/>
        <v>-0.69</v>
      </c>
      <c r="AC12" s="42">
        <v>2.7074074074074073E-2</v>
      </c>
      <c r="AD12" s="40">
        <f t="shared" si="12"/>
        <v>-0.44834666666666667</v>
      </c>
      <c r="AE12" s="40">
        <v>-4.9000000000000004</v>
      </c>
      <c r="AF12" s="40">
        <v>-4.4231837606837603</v>
      </c>
      <c r="AG12" s="40">
        <v>0</v>
      </c>
    </row>
    <row r="13" spans="1:33" ht="15.75" customHeight="1" x14ac:dyDescent="0.2">
      <c r="A13" s="29" t="s">
        <v>58</v>
      </c>
      <c r="B13" s="29" t="s">
        <v>481</v>
      </c>
      <c r="C13" s="16">
        <f t="shared" si="4"/>
        <v>14.99</v>
      </c>
      <c r="D13" s="30">
        <v>7</v>
      </c>
      <c r="E13" s="30">
        <v>0</v>
      </c>
      <c r="F13" s="33">
        <v>104.93</v>
      </c>
      <c r="G13" s="31">
        <v>-24.65</v>
      </c>
      <c r="H13" s="32">
        <f t="shared" si="1"/>
        <v>0.23491851710664249</v>
      </c>
      <c r="I13" s="32">
        <f t="shared" si="2"/>
        <v>-1.1104567065874125E-2</v>
      </c>
      <c r="J13" s="33">
        <f t="shared" si="5"/>
        <v>-1.1652022222221721</v>
      </c>
      <c r="K13" s="33">
        <f t="shared" si="3"/>
        <v>-0.16645746031745315</v>
      </c>
      <c r="L13" s="30">
        <v>26</v>
      </c>
      <c r="M13" s="34">
        <f t="shared" si="6"/>
        <v>0.26923076923076922</v>
      </c>
      <c r="N13" s="30">
        <v>145</v>
      </c>
      <c r="O13" s="35">
        <f t="shared" ref="O13:P13" si="21">D13/7</f>
        <v>1</v>
      </c>
      <c r="P13" s="35">
        <f t="shared" si="21"/>
        <v>0</v>
      </c>
      <c r="Q13" s="30">
        <f t="shared" si="8"/>
        <v>145</v>
      </c>
      <c r="R13" s="30"/>
      <c r="S13" s="36">
        <v>0.57516339869280997</v>
      </c>
      <c r="T13" s="29">
        <v>180</v>
      </c>
      <c r="U13" s="37">
        <v>60</v>
      </c>
      <c r="V13" s="38" t="s">
        <v>482</v>
      </c>
      <c r="W13" s="29">
        <v>0</v>
      </c>
      <c r="X13" s="39">
        <f t="shared" si="9"/>
        <v>0</v>
      </c>
      <c r="Y13" s="40">
        <f t="shared" si="10"/>
        <v>24.65</v>
      </c>
      <c r="Z13" s="29">
        <v>1</v>
      </c>
      <c r="AA13" s="29" t="s">
        <v>35</v>
      </c>
      <c r="AB13" s="41">
        <f t="shared" si="11"/>
        <v>-0.69</v>
      </c>
      <c r="AC13" s="42">
        <v>2.7074074074074073E-2</v>
      </c>
      <c r="AD13" s="40">
        <f t="shared" si="12"/>
        <v>-0.26153555555555552</v>
      </c>
      <c r="AE13" s="40">
        <v>-4.9000000000000004</v>
      </c>
      <c r="AF13" s="40">
        <v>-4.4491666666666596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14.696000000000002</v>
      </c>
      <c r="D14" s="30">
        <v>10</v>
      </c>
      <c r="E14" s="30">
        <v>0</v>
      </c>
      <c r="F14" s="33">
        <v>146.96</v>
      </c>
      <c r="G14" s="31">
        <v>-9.65</v>
      </c>
      <c r="H14" s="32">
        <f t="shared" si="1"/>
        <v>6.5664126292868802E-2</v>
      </c>
      <c r="I14" s="32">
        <f t="shared" si="2"/>
        <v>0.14562269400592798</v>
      </c>
      <c r="J14" s="33">
        <f t="shared" si="5"/>
        <v>21.400711111111178</v>
      </c>
      <c r="K14" s="33">
        <f t="shared" si="3"/>
        <v>2.1400711111111179</v>
      </c>
      <c r="L14" s="30">
        <v>27</v>
      </c>
      <c r="M14" s="34">
        <f t="shared" si="6"/>
        <v>0.37037037037037035</v>
      </c>
      <c r="N14" s="30">
        <v>137</v>
      </c>
      <c r="O14" s="35">
        <f t="shared" ref="O14:P14" si="22">D14/7</f>
        <v>1.4285714285714286</v>
      </c>
      <c r="P14" s="35">
        <f t="shared" si="22"/>
        <v>0</v>
      </c>
      <c r="Q14" s="30">
        <f t="shared" si="8"/>
        <v>95</v>
      </c>
      <c r="R14" s="30"/>
      <c r="S14" s="36">
        <v>0.53916211293260397</v>
      </c>
      <c r="T14" s="29">
        <v>630</v>
      </c>
      <c r="U14" s="37">
        <v>60</v>
      </c>
      <c r="V14" s="38" t="s">
        <v>482</v>
      </c>
      <c r="W14" s="29">
        <v>0</v>
      </c>
      <c r="X14" s="39">
        <f t="shared" si="9"/>
        <v>0</v>
      </c>
      <c r="Y14" s="40">
        <f t="shared" si="10"/>
        <v>9.65</v>
      </c>
      <c r="Z14" s="29">
        <v>1</v>
      </c>
      <c r="AA14" s="29" t="s">
        <v>35</v>
      </c>
      <c r="AB14" s="41">
        <f t="shared" si="11"/>
        <v>-0.69</v>
      </c>
      <c r="AC14" s="42">
        <v>2.7074074074074073E-2</v>
      </c>
      <c r="AD14" s="40">
        <f t="shared" si="12"/>
        <v>-0.37362222222222219</v>
      </c>
      <c r="AE14" s="40">
        <v>-4.9000000000000004</v>
      </c>
      <c r="AF14" s="40">
        <v>-4.4491666666666596</v>
      </c>
      <c r="AG14" s="40">
        <v>0</v>
      </c>
    </row>
    <row r="15" spans="1:33" ht="15.75" customHeight="1" x14ac:dyDescent="0.2">
      <c r="A15" s="29" t="s">
        <v>62</v>
      </c>
      <c r="B15" s="29" t="s">
        <v>483</v>
      </c>
      <c r="C15" s="16">
        <f t="shared" si="4"/>
        <v>12.28</v>
      </c>
      <c r="D15" s="30">
        <v>1</v>
      </c>
      <c r="E15" s="30">
        <v>0</v>
      </c>
      <c r="F15" s="33">
        <v>12.28</v>
      </c>
      <c r="G15" s="31">
        <v>0</v>
      </c>
      <c r="H15" s="32">
        <f t="shared" si="1"/>
        <v>0</v>
      </c>
      <c r="I15" s="32">
        <f t="shared" si="2"/>
        <v>8.562468331523751E-2</v>
      </c>
      <c r="J15" s="33">
        <f t="shared" si="5"/>
        <v>1.0514711111111166</v>
      </c>
      <c r="K15" s="33">
        <f t="shared" si="3"/>
        <v>1.0514711111111166</v>
      </c>
      <c r="L15" s="30">
        <v>17</v>
      </c>
      <c r="M15" s="34">
        <f t="shared" si="6"/>
        <v>5.8823529411764705E-2</v>
      </c>
      <c r="N15" s="30">
        <v>133</v>
      </c>
      <c r="O15" s="35">
        <f t="shared" ref="O15:P15" si="23">D15/7</f>
        <v>0.14285714285714285</v>
      </c>
      <c r="P15" s="35">
        <f t="shared" si="23"/>
        <v>0</v>
      </c>
      <c r="Q15" s="30">
        <f t="shared" si="8"/>
        <v>931</v>
      </c>
      <c r="R15" s="30"/>
      <c r="S15" s="36">
        <v>0.57466918714555704</v>
      </c>
      <c r="T15" s="29">
        <v>630</v>
      </c>
      <c r="U15" s="37">
        <v>60</v>
      </c>
      <c r="V15" s="38" t="s">
        <v>482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2.7074074074074073E-2</v>
      </c>
      <c r="AD15" s="40">
        <f t="shared" si="12"/>
        <v>-3.736222222222222E-2</v>
      </c>
      <c r="AE15" s="40">
        <v>-4.9000000000000004</v>
      </c>
      <c r="AF15" s="40">
        <v>-4.4491666666666596</v>
      </c>
      <c r="AG15" s="40">
        <v>0</v>
      </c>
    </row>
    <row r="16" spans="1:33" ht="15.75" customHeight="1" x14ac:dyDescent="0.2">
      <c r="A16" s="29" t="s">
        <v>63</v>
      </c>
      <c r="B16" s="29" t="s">
        <v>484</v>
      </c>
      <c r="C16" s="16">
        <f t="shared" si="4"/>
        <v>11.989999999999998</v>
      </c>
      <c r="D16" s="30">
        <v>13</v>
      </c>
      <c r="E16" s="30">
        <v>1</v>
      </c>
      <c r="F16" s="33">
        <v>155.86999999999998</v>
      </c>
      <c r="G16" s="31">
        <v>-19.740000000000002</v>
      </c>
      <c r="H16" s="32">
        <f t="shared" si="1"/>
        <v>0.12664399820363126</v>
      </c>
      <c r="I16" s="32">
        <f t="shared" si="2"/>
        <v>-5.9507124883271374E-2</v>
      </c>
      <c r="J16" s="33">
        <f t="shared" si="5"/>
        <v>-9.2753755555555077</v>
      </c>
      <c r="K16" s="33">
        <f t="shared" si="3"/>
        <v>-0.71349042735042367</v>
      </c>
      <c r="L16" s="30">
        <v>34</v>
      </c>
      <c r="M16" s="34">
        <f t="shared" si="6"/>
        <v>0.38235294117647056</v>
      </c>
      <c r="N16" s="30">
        <v>122</v>
      </c>
      <c r="O16" s="35">
        <f t="shared" ref="O16:P16" si="24">D16/7</f>
        <v>1.8571428571428572</v>
      </c>
      <c r="P16" s="35">
        <f t="shared" si="24"/>
        <v>0.14285714285714285</v>
      </c>
      <c r="Q16" s="30">
        <f t="shared" si="8"/>
        <v>61</v>
      </c>
      <c r="R16" s="30"/>
      <c r="S16" s="36">
        <v>0.65987780040733202</v>
      </c>
      <c r="T16" s="29">
        <v>630</v>
      </c>
      <c r="U16" s="37">
        <v>60</v>
      </c>
      <c r="V16" s="38" t="s">
        <v>485</v>
      </c>
      <c r="W16" s="29">
        <v>3</v>
      </c>
      <c r="X16" s="39">
        <f t="shared" si="9"/>
        <v>0.23076923076923078</v>
      </c>
      <c r="Y16" s="40">
        <f t="shared" si="10"/>
        <v>6.580000000000001</v>
      </c>
      <c r="Z16" s="29">
        <v>0</v>
      </c>
      <c r="AA16" s="29" t="s">
        <v>35</v>
      </c>
      <c r="AB16" s="41">
        <f t="shared" si="11"/>
        <v>-0.69</v>
      </c>
      <c r="AC16" s="42">
        <v>2.7074074074074073E-2</v>
      </c>
      <c r="AD16" s="40">
        <f t="shared" si="12"/>
        <v>-0.48570888888888886</v>
      </c>
      <c r="AE16" s="40">
        <v>-4.9000000000000004</v>
      </c>
      <c r="AF16" s="40">
        <v>-4.4491666666666596</v>
      </c>
      <c r="AG16" s="40">
        <v>0</v>
      </c>
    </row>
    <row r="17" spans="1:33" ht="15.75" customHeight="1" x14ac:dyDescent="0.2">
      <c r="A17" s="29" t="s">
        <v>66</v>
      </c>
      <c r="B17" s="29" t="s">
        <v>486</v>
      </c>
      <c r="C17" s="16">
        <f t="shared" si="4"/>
        <v>12.99</v>
      </c>
      <c r="D17" s="30">
        <v>4</v>
      </c>
      <c r="E17" s="30">
        <v>0</v>
      </c>
      <c r="F17" s="33">
        <v>51.96</v>
      </c>
      <c r="G17" s="31">
        <v>-23.609999999999996</v>
      </c>
      <c r="H17" s="32">
        <f t="shared" si="1"/>
        <v>0.45438799076212461</v>
      </c>
      <c r="I17" s="32">
        <f t="shared" si="2"/>
        <v>-0.32698451800530265</v>
      </c>
      <c r="J17" s="33">
        <f t="shared" si="5"/>
        <v>-16.990115555555526</v>
      </c>
      <c r="K17" s="33">
        <f t="shared" si="3"/>
        <v>-4.2475288888888816</v>
      </c>
      <c r="L17" s="30">
        <v>27</v>
      </c>
      <c r="M17" s="34">
        <f t="shared" si="6"/>
        <v>0.14814814814814814</v>
      </c>
      <c r="N17" s="30">
        <v>115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201</v>
      </c>
      <c r="R17" s="30"/>
      <c r="S17" s="36">
        <v>0.68049792531120301</v>
      </c>
      <c r="T17" s="29">
        <v>630</v>
      </c>
      <c r="U17" s="37">
        <v>60</v>
      </c>
      <c r="V17" s="38" t="s">
        <v>487</v>
      </c>
      <c r="W17" s="29">
        <v>0</v>
      </c>
      <c r="X17" s="39">
        <f t="shared" si="9"/>
        <v>0</v>
      </c>
      <c r="Y17" s="40">
        <f t="shared" si="10"/>
        <v>11.804999999999998</v>
      </c>
      <c r="Z17" s="29">
        <v>2</v>
      </c>
      <c r="AA17" s="29" t="s">
        <v>35</v>
      </c>
      <c r="AB17" s="41">
        <f t="shared" si="11"/>
        <v>-0.69</v>
      </c>
      <c r="AC17" s="42">
        <v>2.7074074074074073E-2</v>
      </c>
      <c r="AD17" s="40">
        <f t="shared" si="12"/>
        <v>-0.14944888888888888</v>
      </c>
      <c r="AE17" s="40">
        <v>-4.9000000000000004</v>
      </c>
      <c r="AF17" s="40">
        <v>-4.4491666666666596</v>
      </c>
      <c r="AG17" s="40">
        <v>0</v>
      </c>
    </row>
    <row r="18" spans="1:33" ht="15.75" customHeight="1" x14ac:dyDescent="0.2">
      <c r="A18" s="29" t="s">
        <v>68</v>
      </c>
      <c r="B18" s="29" t="s">
        <v>488</v>
      </c>
      <c r="C18" s="16">
        <f t="shared" si="4"/>
        <v>12.99</v>
      </c>
      <c r="D18" s="30">
        <v>6</v>
      </c>
      <c r="E18" s="30">
        <v>0</v>
      </c>
      <c r="F18" s="33">
        <v>77.94</v>
      </c>
      <c r="G18" s="31">
        <v>-23.31</v>
      </c>
      <c r="H18" s="32">
        <f t="shared" si="1"/>
        <v>0.29907621247113164</v>
      </c>
      <c r="I18" s="32">
        <f t="shared" si="2"/>
        <v>-0.17462372765375034</v>
      </c>
      <c r="J18" s="33">
        <f t="shared" si="5"/>
        <v>-13.6101733333333</v>
      </c>
      <c r="K18" s="33">
        <f t="shared" si="3"/>
        <v>-2.2683622222222168</v>
      </c>
      <c r="L18" s="30">
        <v>28</v>
      </c>
      <c r="M18" s="34">
        <f t="shared" si="6"/>
        <v>0.21428571428571427</v>
      </c>
      <c r="N18" s="30">
        <v>200</v>
      </c>
      <c r="O18" s="35">
        <f t="shared" ref="O18:P18" si="26">D18/7</f>
        <v>0.8571428571428571</v>
      </c>
      <c r="P18" s="35">
        <f t="shared" si="26"/>
        <v>0</v>
      </c>
      <c r="Q18" s="30">
        <f t="shared" si="8"/>
        <v>233</v>
      </c>
      <c r="R18" s="30"/>
      <c r="S18" s="36">
        <v>0.63351749539594804</v>
      </c>
      <c r="T18" s="29">
        <v>540</v>
      </c>
      <c r="U18" s="37">
        <v>30</v>
      </c>
      <c r="V18" s="38" t="s">
        <v>489</v>
      </c>
      <c r="W18" s="29">
        <v>0</v>
      </c>
      <c r="X18" s="39">
        <f t="shared" si="9"/>
        <v>0</v>
      </c>
      <c r="Y18" s="40">
        <f t="shared" si="10"/>
        <v>23.31</v>
      </c>
      <c r="Z18" s="29">
        <v>1</v>
      </c>
      <c r="AA18" s="29" t="s">
        <v>35</v>
      </c>
      <c r="AB18" s="41">
        <f t="shared" si="11"/>
        <v>-0.69</v>
      </c>
      <c r="AC18" s="42">
        <v>2.7074074074074073E-2</v>
      </c>
      <c r="AD18" s="40">
        <f t="shared" si="12"/>
        <v>-0.22417333333333334</v>
      </c>
      <c r="AE18" s="40">
        <v>-4.9000000000000004</v>
      </c>
      <c r="AF18" s="40">
        <v>-4.4491666666666596</v>
      </c>
      <c r="AG18" s="40">
        <v>-0.23</v>
      </c>
    </row>
    <row r="19" spans="1:33" ht="15.75" customHeight="1" x14ac:dyDescent="0.2">
      <c r="A19" s="29" t="s">
        <v>71</v>
      </c>
      <c r="B19" s="29" t="s">
        <v>253</v>
      </c>
      <c r="C19" s="16">
        <f t="shared" si="4"/>
        <v>12.989999999999998</v>
      </c>
      <c r="D19" s="30">
        <v>7</v>
      </c>
      <c r="E19" s="30">
        <v>0</v>
      </c>
      <c r="F19" s="33">
        <v>90.929999999999993</v>
      </c>
      <c r="G19" s="31">
        <v>-37.64</v>
      </c>
      <c r="H19" s="32">
        <f t="shared" si="1"/>
        <v>0.41394479269767959</v>
      </c>
      <c r="I19" s="32">
        <f t="shared" si="2"/>
        <v>-0.28896076346884664</v>
      </c>
      <c r="J19" s="33">
        <f t="shared" si="5"/>
        <v>-26.275202222222223</v>
      </c>
      <c r="K19" s="33">
        <f t="shared" si="3"/>
        <v>-3.7536003174603176</v>
      </c>
      <c r="L19" s="30">
        <v>55</v>
      </c>
      <c r="M19" s="34">
        <f t="shared" si="6"/>
        <v>0.12727272727272726</v>
      </c>
      <c r="N19" s="30">
        <v>192</v>
      </c>
      <c r="O19" s="35">
        <f t="shared" ref="O19:P19" si="27">D19/7</f>
        <v>1</v>
      </c>
      <c r="P19" s="35">
        <f t="shared" si="27"/>
        <v>0</v>
      </c>
      <c r="Q19" s="30">
        <f t="shared" si="8"/>
        <v>192</v>
      </c>
      <c r="R19" s="30"/>
      <c r="S19" s="36">
        <v>0.55555555555555503</v>
      </c>
      <c r="T19" s="29">
        <v>450</v>
      </c>
      <c r="U19" s="37" t="s">
        <v>33</v>
      </c>
      <c r="V19" s="38" t="s">
        <v>33</v>
      </c>
      <c r="W19" s="29">
        <v>3</v>
      </c>
      <c r="X19" s="39">
        <f t="shared" si="9"/>
        <v>0.42857142857142855</v>
      </c>
      <c r="Y19" s="40">
        <f t="shared" si="10"/>
        <v>7.5280000000000005</v>
      </c>
      <c r="Z19" s="29">
        <v>2</v>
      </c>
      <c r="AA19" s="29" t="s">
        <v>35</v>
      </c>
      <c r="AB19" s="41">
        <f t="shared" si="11"/>
        <v>-0.69</v>
      </c>
      <c r="AC19" s="42">
        <v>2.7074074074074073E-2</v>
      </c>
      <c r="AD19" s="40">
        <f t="shared" si="12"/>
        <v>-0.26153555555555552</v>
      </c>
      <c r="AE19" s="40">
        <v>-4.9000000000000004</v>
      </c>
      <c r="AF19" s="40">
        <v>-4.4491666666666658</v>
      </c>
      <c r="AG19" s="40">
        <v>-0.22</v>
      </c>
    </row>
    <row r="20" spans="1:33" ht="15.75" customHeight="1" x14ac:dyDescent="0.2">
      <c r="A20" s="29" t="s">
        <v>73</v>
      </c>
      <c r="B20" s="29" t="s">
        <v>253</v>
      </c>
      <c r="C20" s="16">
        <f t="shared" si="4"/>
        <v>13.847142857142856</v>
      </c>
      <c r="D20" s="30">
        <v>7</v>
      </c>
      <c r="E20" s="30">
        <v>0</v>
      </c>
      <c r="F20" s="33">
        <v>96.929999999999993</v>
      </c>
      <c r="G20" s="31">
        <v>-30.490000000000002</v>
      </c>
      <c r="H20" s="32">
        <f t="shared" si="1"/>
        <v>0.31455689672959875</v>
      </c>
      <c r="I20" s="32">
        <f t="shared" si="2"/>
        <v>-0.14242445292708381</v>
      </c>
      <c r="J20" s="33">
        <f t="shared" si="5"/>
        <v>-13.805202222222233</v>
      </c>
      <c r="K20" s="33">
        <f t="shared" si="3"/>
        <v>-1.9721717460317476</v>
      </c>
      <c r="L20" s="30">
        <v>26</v>
      </c>
      <c r="M20" s="34">
        <f t="shared" si="6"/>
        <v>0.26923076923076922</v>
      </c>
      <c r="N20" s="30">
        <v>183</v>
      </c>
      <c r="O20" s="35">
        <f t="shared" ref="O20:P20" si="28">D20/7</f>
        <v>1</v>
      </c>
      <c r="P20" s="35">
        <f t="shared" si="28"/>
        <v>0</v>
      </c>
      <c r="Q20" s="30">
        <f t="shared" si="8"/>
        <v>183</v>
      </c>
      <c r="R20" s="30"/>
      <c r="S20" s="36">
        <v>0.55195911413969301</v>
      </c>
      <c r="T20" s="29">
        <v>450</v>
      </c>
      <c r="U20" s="37" t="s">
        <v>33</v>
      </c>
      <c r="V20" s="38" t="s">
        <v>33</v>
      </c>
      <c r="W20" s="29">
        <v>1</v>
      </c>
      <c r="X20" s="39">
        <f t="shared" si="9"/>
        <v>0.14285714285714285</v>
      </c>
      <c r="Y20" s="40">
        <f t="shared" si="10"/>
        <v>7.6225000000000005</v>
      </c>
      <c r="Z20" s="29">
        <v>3</v>
      </c>
      <c r="AA20" s="29" t="s">
        <v>35</v>
      </c>
      <c r="AB20" s="41">
        <f t="shared" si="11"/>
        <v>-0.69</v>
      </c>
      <c r="AC20" s="42">
        <v>2.7074074074074073E-2</v>
      </c>
      <c r="AD20" s="40">
        <f t="shared" si="12"/>
        <v>-0.26153555555555552</v>
      </c>
      <c r="AE20" s="40">
        <v>-4.9000000000000004</v>
      </c>
      <c r="AF20" s="40">
        <v>-4.4491666666666658</v>
      </c>
      <c r="AG20" s="40">
        <v>0</v>
      </c>
    </row>
    <row r="21" spans="1:33" ht="15.75" customHeight="1" x14ac:dyDescent="0.2">
      <c r="A21" s="29" t="s">
        <v>75</v>
      </c>
      <c r="B21" s="29" t="s">
        <v>253</v>
      </c>
      <c r="C21" s="16">
        <f t="shared" si="4"/>
        <v>14.990000000000002</v>
      </c>
      <c r="D21" s="30">
        <v>11</v>
      </c>
      <c r="E21" s="30">
        <v>0</v>
      </c>
      <c r="F21" s="33">
        <v>164.89000000000001</v>
      </c>
      <c r="G21" s="31">
        <v>-29.069999999999997</v>
      </c>
      <c r="H21" s="32">
        <f t="shared" si="1"/>
        <v>0.17629935108253983</v>
      </c>
      <c r="I21" s="32">
        <f t="shared" si="2"/>
        <v>4.7514598958228245E-2</v>
      </c>
      <c r="J21" s="33">
        <f t="shared" si="5"/>
        <v>7.8346822222222556</v>
      </c>
      <c r="K21" s="33">
        <f t="shared" si="3"/>
        <v>0.71224383838384142</v>
      </c>
      <c r="L21" s="30">
        <v>11</v>
      </c>
      <c r="M21" s="34">
        <f t="shared" si="6"/>
        <v>1</v>
      </c>
      <c r="N21" s="30">
        <v>173</v>
      </c>
      <c r="O21" s="35">
        <f t="shared" ref="O21:P21" si="29">D21/7</f>
        <v>1.5714285714285714</v>
      </c>
      <c r="P21" s="35">
        <f t="shared" si="29"/>
        <v>0</v>
      </c>
      <c r="Q21" s="30">
        <f t="shared" si="8"/>
        <v>110</v>
      </c>
      <c r="R21" s="30"/>
      <c r="S21" s="36">
        <v>0.59744990892531802</v>
      </c>
      <c r="T21" s="29">
        <v>450</v>
      </c>
      <c r="U21" s="37" t="s">
        <v>33</v>
      </c>
      <c r="V21" s="38" t="s">
        <v>33</v>
      </c>
      <c r="W21" s="29">
        <v>3</v>
      </c>
      <c r="X21" s="39">
        <f t="shared" si="9"/>
        <v>0.27272727272727271</v>
      </c>
      <c r="Y21" s="40">
        <f t="shared" si="10"/>
        <v>3.6337499999999996</v>
      </c>
      <c r="Z21" s="29">
        <v>5</v>
      </c>
      <c r="AA21" s="29" t="s">
        <v>35</v>
      </c>
      <c r="AB21" s="41">
        <f t="shared" si="11"/>
        <v>-0.69</v>
      </c>
      <c r="AC21" s="42">
        <v>2.7074074074074073E-2</v>
      </c>
      <c r="AD21" s="40">
        <f t="shared" si="12"/>
        <v>-0.41098444444444443</v>
      </c>
      <c r="AE21" s="40">
        <v>-4.9000000000000004</v>
      </c>
      <c r="AF21" s="40">
        <v>-4.4491666666666658</v>
      </c>
      <c r="AG21" s="40">
        <v>0</v>
      </c>
    </row>
    <row r="22" spans="1:33" ht="15.75" customHeight="1" x14ac:dyDescent="0.2">
      <c r="A22" s="29" t="s">
        <v>77</v>
      </c>
      <c r="B22" s="29" t="s">
        <v>490</v>
      </c>
      <c r="C22" s="16">
        <f t="shared" si="4"/>
        <v>15.085000000000001</v>
      </c>
      <c r="D22" s="30">
        <v>4</v>
      </c>
      <c r="E22" s="30">
        <v>0</v>
      </c>
      <c r="F22" s="31">
        <v>60.34</v>
      </c>
      <c r="G22" s="31">
        <v>-27.7</v>
      </c>
      <c r="H22" s="32">
        <f t="shared" si="1"/>
        <v>0.45906529665230356</v>
      </c>
      <c r="I22" s="32">
        <f t="shared" si="2"/>
        <v>-0.23130784811991301</v>
      </c>
      <c r="J22" s="33">
        <f t="shared" si="5"/>
        <v>-13.957115555555552</v>
      </c>
      <c r="K22" s="33">
        <f t="shared" si="3"/>
        <v>-3.4892788888888879</v>
      </c>
      <c r="L22" s="30">
        <v>30</v>
      </c>
      <c r="M22" s="34">
        <f t="shared" si="6"/>
        <v>0.13333333333333333</v>
      </c>
      <c r="N22" s="30">
        <v>167</v>
      </c>
      <c r="O22" s="35">
        <f t="shared" ref="O22:P22" si="30">D22/7</f>
        <v>0.5714285714285714</v>
      </c>
      <c r="P22" s="35">
        <f t="shared" si="30"/>
        <v>0</v>
      </c>
      <c r="Q22" s="30">
        <f t="shared" si="8"/>
        <v>292</v>
      </c>
      <c r="R22" s="30"/>
      <c r="S22" s="36">
        <v>0.58085808580858</v>
      </c>
      <c r="T22" s="29">
        <v>540</v>
      </c>
      <c r="U22" s="37">
        <v>90</v>
      </c>
      <c r="V22" s="38" t="s">
        <v>491</v>
      </c>
      <c r="W22" s="29">
        <v>1</v>
      </c>
      <c r="X22" s="39">
        <f t="shared" si="9"/>
        <v>0.25</v>
      </c>
      <c r="Y22" s="40">
        <f t="shared" si="10"/>
        <v>4.6166666666666663</v>
      </c>
      <c r="Z22" s="29">
        <v>5</v>
      </c>
      <c r="AA22" s="29" t="s">
        <v>35</v>
      </c>
      <c r="AB22" s="41">
        <f t="shared" si="11"/>
        <v>-0.69</v>
      </c>
      <c r="AC22" s="42">
        <v>2.7074074074074073E-2</v>
      </c>
      <c r="AD22" s="40">
        <f t="shared" si="12"/>
        <v>-0.14944888888888888</v>
      </c>
      <c r="AE22" s="40">
        <v>-4.9000000000000004</v>
      </c>
      <c r="AF22" s="40">
        <v>-4.4491666666666658</v>
      </c>
      <c r="AG22" s="40">
        <v>0</v>
      </c>
    </row>
    <row r="23" spans="1:33" ht="15.75" customHeight="1" x14ac:dyDescent="0.2">
      <c r="A23" s="29" t="s">
        <v>78</v>
      </c>
      <c r="B23" s="29" t="s">
        <v>492</v>
      </c>
      <c r="C23" s="16">
        <f t="shared" si="4"/>
        <v>14.99</v>
      </c>
      <c r="D23" s="30">
        <v>3</v>
      </c>
      <c r="E23" s="30">
        <v>0</v>
      </c>
      <c r="F23" s="33">
        <v>44.97</v>
      </c>
      <c r="G23" s="31">
        <v>-17.46</v>
      </c>
      <c r="H23" s="32">
        <f t="shared" si="1"/>
        <v>0.38825883922615079</v>
      </c>
      <c r="I23" s="32">
        <f t="shared" si="2"/>
        <v>-0.16444488918538283</v>
      </c>
      <c r="J23" s="33">
        <f t="shared" si="5"/>
        <v>-7.3950866666666659</v>
      </c>
      <c r="K23" s="33">
        <f t="shared" si="3"/>
        <v>-2.4650288888888885</v>
      </c>
      <c r="L23" s="30">
        <v>29</v>
      </c>
      <c r="M23" s="34">
        <f t="shared" si="6"/>
        <v>0.10344827586206896</v>
      </c>
      <c r="N23" s="30">
        <v>163</v>
      </c>
      <c r="O23" s="35">
        <f t="shared" ref="O23:P23" si="31">D23/7</f>
        <v>0.42857142857142855</v>
      </c>
      <c r="P23" s="35">
        <f t="shared" si="31"/>
        <v>0</v>
      </c>
      <c r="Q23" s="30">
        <f t="shared" si="8"/>
        <v>380</v>
      </c>
      <c r="R23" s="30"/>
      <c r="S23" s="36">
        <v>0.52276064610866302</v>
      </c>
      <c r="T23" s="29">
        <v>540</v>
      </c>
      <c r="U23" s="37" t="s">
        <v>33</v>
      </c>
      <c r="V23" s="38" t="s">
        <v>493</v>
      </c>
      <c r="W23" s="29">
        <v>1</v>
      </c>
      <c r="X23" s="39">
        <f t="shared" si="9"/>
        <v>0.33333333333333331</v>
      </c>
      <c r="Y23" s="40">
        <f t="shared" si="10"/>
        <v>8.73</v>
      </c>
      <c r="Z23" s="29">
        <v>1</v>
      </c>
      <c r="AA23" s="29" t="s">
        <v>35</v>
      </c>
      <c r="AB23" s="41">
        <f t="shared" si="11"/>
        <v>-0.69</v>
      </c>
      <c r="AC23" s="42">
        <v>2.7074074074074073E-2</v>
      </c>
      <c r="AD23" s="40">
        <f t="shared" si="12"/>
        <v>-0.11208666666666667</v>
      </c>
      <c r="AE23" s="40">
        <v>-4.9000000000000004</v>
      </c>
      <c r="AF23" s="40">
        <v>-4.4491666666666658</v>
      </c>
      <c r="AG23" s="40">
        <v>0</v>
      </c>
    </row>
    <row r="24" spans="1:33" ht="15.75" customHeight="1" x14ac:dyDescent="0.2">
      <c r="A24" s="29" t="s">
        <v>80</v>
      </c>
      <c r="B24" s="29" t="s">
        <v>494</v>
      </c>
      <c r="C24" s="16">
        <f t="shared" si="4"/>
        <v>14.99</v>
      </c>
      <c r="D24" s="30">
        <v>4</v>
      </c>
      <c r="E24" s="30">
        <v>2</v>
      </c>
      <c r="F24" s="33">
        <v>59.96</v>
      </c>
      <c r="G24" s="33">
        <v>-49.819999999999993</v>
      </c>
      <c r="H24" s="32">
        <f t="shared" si="1"/>
        <v>0.83088725817211462</v>
      </c>
      <c r="I24" s="32">
        <f t="shared" si="2"/>
        <v>-0.60707330813134674</v>
      </c>
      <c r="J24" s="33">
        <f t="shared" si="5"/>
        <v>-36.400115555555551</v>
      </c>
      <c r="K24" s="33">
        <f t="shared" si="3"/>
        <v>-9.1000288888888878</v>
      </c>
      <c r="L24" s="30">
        <v>26</v>
      </c>
      <c r="M24" s="34">
        <f t="shared" si="6"/>
        <v>0.15384615384615385</v>
      </c>
      <c r="N24" s="30">
        <v>158</v>
      </c>
      <c r="O24" s="35">
        <f t="shared" ref="O24:P24" si="32">D24/7</f>
        <v>0.5714285714285714</v>
      </c>
      <c r="P24" s="35">
        <f t="shared" si="32"/>
        <v>0.2857142857142857</v>
      </c>
      <c r="Q24" s="30">
        <f t="shared" si="8"/>
        <v>184</v>
      </c>
      <c r="R24" s="30"/>
      <c r="S24" s="36">
        <v>0.52852852852852805</v>
      </c>
      <c r="T24" s="29">
        <v>540</v>
      </c>
      <c r="U24" s="37" t="s">
        <v>33</v>
      </c>
      <c r="V24" s="38" t="s">
        <v>493</v>
      </c>
      <c r="W24" s="29">
        <v>0</v>
      </c>
      <c r="X24" s="39">
        <f t="shared" si="9"/>
        <v>0</v>
      </c>
      <c r="Y24" s="40">
        <f t="shared" si="10"/>
        <v>49.819999999999993</v>
      </c>
      <c r="Z24" s="29">
        <v>1</v>
      </c>
      <c r="AA24" s="29" t="s">
        <v>35</v>
      </c>
      <c r="AB24" s="41">
        <f t="shared" si="11"/>
        <v>-0.69</v>
      </c>
      <c r="AC24" s="42">
        <v>2.7074074074074073E-2</v>
      </c>
      <c r="AD24" s="40">
        <f t="shared" si="12"/>
        <v>-0.14944888888888888</v>
      </c>
      <c r="AE24" s="40">
        <v>-4.9000000000000004</v>
      </c>
      <c r="AF24" s="40">
        <v>-4.4491666666666658</v>
      </c>
      <c r="AG24" s="40">
        <v>0</v>
      </c>
    </row>
    <row r="25" spans="1:33" ht="15.75" customHeight="1" x14ac:dyDescent="0.2">
      <c r="A25" s="15" t="s">
        <v>82</v>
      </c>
      <c r="B25" s="15" t="s">
        <v>495</v>
      </c>
      <c r="C25" s="16">
        <f t="shared" si="4"/>
        <v>17.561428571428571</v>
      </c>
      <c r="D25" s="17">
        <v>7</v>
      </c>
      <c r="E25" s="17">
        <v>0</v>
      </c>
      <c r="F25" s="18">
        <v>122.93</v>
      </c>
      <c r="G25" s="18">
        <v>-57.27000000000001</v>
      </c>
      <c r="H25" s="32">
        <f t="shared" si="1"/>
        <v>0.46587488814772643</v>
      </c>
      <c r="I25" s="32">
        <f t="shared" si="2"/>
        <v>-0.1504192268409304</v>
      </c>
      <c r="J25" s="33">
        <f t="shared" si="5"/>
        <v>-18.491035555555573</v>
      </c>
      <c r="K25" s="33">
        <f t="shared" si="3"/>
        <v>-2.6415765079365103</v>
      </c>
      <c r="L25" s="17">
        <v>32</v>
      </c>
      <c r="M25" s="34">
        <f t="shared" si="6"/>
        <v>0.21875</v>
      </c>
      <c r="N25" s="17">
        <v>146</v>
      </c>
      <c r="O25" s="35">
        <f t="shared" ref="O25:P25" si="33">D25/7</f>
        <v>1</v>
      </c>
      <c r="P25" s="35">
        <f t="shared" si="33"/>
        <v>0</v>
      </c>
      <c r="Q25" s="30">
        <f t="shared" si="8"/>
        <v>146</v>
      </c>
      <c r="R25" s="30"/>
      <c r="S25" s="22">
        <v>0.58346839546191243</v>
      </c>
      <c r="T25" s="29">
        <v>540</v>
      </c>
      <c r="U25" s="37" t="s">
        <v>33</v>
      </c>
      <c r="V25" s="38" t="s">
        <v>496</v>
      </c>
      <c r="W25" s="15">
        <v>2</v>
      </c>
      <c r="X25" s="39">
        <f t="shared" si="9"/>
        <v>0.2857142857142857</v>
      </c>
      <c r="Y25" s="40">
        <f t="shared" si="10"/>
        <v>5.206363636363637</v>
      </c>
      <c r="Z25" s="15">
        <v>9</v>
      </c>
      <c r="AA25" s="29" t="s">
        <v>35</v>
      </c>
      <c r="AB25" s="41">
        <f t="shared" si="11"/>
        <v>-0.69</v>
      </c>
      <c r="AC25" s="42">
        <v>2.7074074074074073E-2</v>
      </c>
      <c r="AD25" s="40">
        <f t="shared" si="12"/>
        <v>-0.26153555555555552</v>
      </c>
      <c r="AE25" s="26">
        <v>-4.9000000000000004</v>
      </c>
      <c r="AF25" s="26">
        <v>-4.45</v>
      </c>
      <c r="AG25" s="26">
        <v>0</v>
      </c>
    </row>
    <row r="26" spans="1:33" ht="15.75" customHeight="1" x14ac:dyDescent="0.2">
      <c r="A26" s="15" t="s">
        <v>84</v>
      </c>
      <c r="B26" s="15" t="s">
        <v>497</v>
      </c>
      <c r="C26" s="16">
        <f t="shared" si="4"/>
        <v>17.989999999999998</v>
      </c>
      <c r="D26" s="17">
        <v>4</v>
      </c>
      <c r="E26" s="17">
        <v>1</v>
      </c>
      <c r="F26" s="18">
        <v>71.959999999999994</v>
      </c>
      <c r="G26" s="18">
        <v>-41.38</v>
      </c>
      <c r="H26" s="32">
        <f t="shared" si="1"/>
        <v>0.57504168982768211</v>
      </c>
      <c r="I26" s="32">
        <f t="shared" si="2"/>
        <v>-0.21067420171700307</v>
      </c>
      <c r="J26" s="33">
        <f t="shared" si="5"/>
        <v>-15.16011555555554</v>
      </c>
      <c r="K26" s="33">
        <f t="shared" si="3"/>
        <v>-3.7900288888888851</v>
      </c>
      <c r="L26" s="17">
        <v>14</v>
      </c>
      <c r="M26" s="34">
        <f t="shared" si="6"/>
        <v>0.2857142857142857</v>
      </c>
      <c r="N26" s="17">
        <v>145</v>
      </c>
      <c r="O26" s="35">
        <f t="shared" ref="O26:P26" si="34">D26/7</f>
        <v>0.5714285714285714</v>
      </c>
      <c r="P26" s="35">
        <f t="shared" si="34"/>
        <v>0.14285714285714285</v>
      </c>
      <c r="Q26" s="30">
        <f t="shared" si="8"/>
        <v>203</v>
      </c>
      <c r="R26" s="30"/>
      <c r="S26" s="22">
        <v>0.58206429780033841</v>
      </c>
      <c r="T26" s="29">
        <v>90</v>
      </c>
      <c r="U26" s="37">
        <v>90</v>
      </c>
      <c r="V26" s="38" t="s">
        <v>498</v>
      </c>
      <c r="W26" s="15">
        <v>0</v>
      </c>
      <c r="X26" s="39">
        <f t="shared" si="9"/>
        <v>0</v>
      </c>
      <c r="Y26" s="40">
        <f t="shared" si="10"/>
        <v>6.8966666666666674</v>
      </c>
      <c r="Z26" s="15">
        <v>6</v>
      </c>
      <c r="AA26" s="29" t="s">
        <v>35</v>
      </c>
      <c r="AB26" s="41">
        <f t="shared" si="11"/>
        <v>-0.69</v>
      </c>
      <c r="AC26" s="15">
        <v>2.7074074074074073E-2</v>
      </c>
      <c r="AD26" s="40">
        <f t="shared" si="12"/>
        <v>-0.14944888888888888</v>
      </c>
      <c r="AE26" s="26">
        <v>-4.25</v>
      </c>
      <c r="AF26" s="26">
        <v>-4.4491666666666596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17.989999999999998</v>
      </c>
      <c r="D27" s="17">
        <v>8</v>
      </c>
      <c r="E27" s="17">
        <v>0</v>
      </c>
      <c r="F27" s="18">
        <v>143.91999999999999</v>
      </c>
      <c r="G27" s="18">
        <v>-12.39</v>
      </c>
      <c r="H27" s="32">
        <f t="shared" si="1"/>
        <v>8.6089494163424138E-2</v>
      </c>
      <c r="I27" s="32">
        <f t="shared" si="2"/>
        <v>0.27202451979494813</v>
      </c>
      <c r="J27" s="33">
        <f t="shared" si="5"/>
        <v>39.149768888888929</v>
      </c>
      <c r="K27" s="33">
        <f t="shared" si="3"/>
        <v>4.8937211111111161</v>
      </c>
      <c r="L27" s="17">
        <v>26</v>
      </c>
      <c r="M27" s="34">
        <f t="shared" si="6"/>
        <v>0.30769230769230771</v>
      </c>
      <c r="N27" s="17">
        <v>137</v>
      </c>
      <c r="O27" s="35">
        <f t="shared" ref="O27:P27" si="35">D27/7</f>
        <v>1.1428571428571428</v>
      </c>
      <c r="P27" s="35">
        <f t="shared" si="35"/>
        <v>0</v>
      </c>
      <c r="Q27" s="30">
        <f t="shared" si="8"/>
        <v>119</v>
      </c>
      <c r="R27" s="30"/>
      <c r="S27" s="22">
        <v>0.50842266462480856</v>
      </c>
      <c r="T27" s="29">
        <v>90</v>
      </c>
      <c r="U27" s="37">
        <v>90</v>
      </c>
      <c r="V27" s="38" t="s">
        <v>498</v>
      </c>
      <c r="W27" s="15">
        <v>1</v>
      </c>
      <c r="X27" s="39">
        <f t="shared" si="9"/>
        <v>0.125</v>
      </c>
      <c r="Y27" s="40">
        <f t="shared" si="10"/>
        <v>6.1950000000000003</v>
      </c>
      <c r="Z27" s="15">
        <v>1</v>
      </c>
      <c r="AA27" s="29" t="s">
        <v>35</v>
      </c>
      <c r="AB27" s="41">
        <f t="shared" si="11"/>
        <v>-0.69</v>
      </c>
      <c r="AC27" s="42">
        <v>2.7074074074074073E-2</v>
      </c>
      <c r="AD27" s="40">
        <f t="shared" si="12"/>
        <v>-0.29889777777777776</v>
      </c>
      <c r="AE27" s="26">
        <v>-4.25</v>
      </c>
      <c r="AF27" s="26">
        <v>-4.4491666666666596</v>
      </c>
      <c r="AG27" s="26">
        <v>-0.9</v>
      </c>
    </row>
    <row r="28" spans="1:33" ht="15.75" customHeight="1" x14ac:dyDescent="0.2">
      <c r="A28" s="15" t="s">
        <v>87</v>
      </c>
      <c r="B28" s="15" t="s">
        <v>499</v>
      </c>
      <c r="C28" s="16">
        <f t="shared" si="4"/>
        <v>17.989999999999998</v>
      </c>
      <c r="D28" s="17">
        <v>4</v>
      </c>
      <c r="E28" s="17">
        <v>0</v>
      </c>
      <c r="F28" s="18">
        <v>71.959999999999994</v>
      </c>
      <c r="G28" s="18">
        <v>-2.0499999999999998</v>
      </c>
      <c r="H28" s="32">
        <f t="shared" si="1"/>
        <v>2.848804891606448E-2</v>
      </c>
      <c r="I28" s="32">
        <f t="shared" si="2"/>
        <v>0.28144616327743838</v>
      </c>
      <c r="J28" s="33">
        <f t="shared" si="5"/>
        <v>20.252865909444463</v>
      </c>
      <c r="K28" s="33">
        <f t="shared" si="3"/>
        <v>5.0632164773611157</v>
      </c>
      <c r="L28" s="17">
        <v>25</v>
      </c>
      <c r="M28" s="34">
        <f t="shared" si="6"/>
        <v>0.16</v>
      </c>
      <c r="N28" s="17">
        <v>133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232</v>
      </c>
      <c r="R28" s="30"/>
      <c r="S28" s="22">
        <v>0.52830188679245282</v>
      </c>
      <c r="T28" s="15" t="s">
        <v>33</v>
      </c>
      <c r="U28" s="23">
        <v>90</v>
      </c>
      <c r="V28" s="1" t="s">
        <v>500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2.7074074074074073E-2</v>
      </c>
      <c r="AD28" s="40">
        <f t="shared" si="12"/>
        <v>-0.14944888888888888</v>
      </c>
      <c r="AE28" s="26">
        <v>-4.25</v>
      </c>
      <c r="AF28" s="26">
        <v>-5.4284213004166597</v>
      </c>
      <c r="AG28" s="26">
        <v>0</v>
      </c>
    </row>
    <row r="29" spans="1:33" ht="15.75" customHeight="1" x14ac:dyDescent="0.2">
      <c r="A29" s="15" t="s">
        <v>90</v>
      </c>
      <c r="B29" s="15" t="s">
        <v>501</v>
      </c>
      <c r="C29" s="16">
        <f t="shared" si="4"/>
        <v>17.989999999999998</v>
      </c>
      <c r="D29" s="17">
        <v>4</v>
      </c>
      <c r="E29" s="17">
        <v>0</v>
      </c>
      <c r="F29" s="18">
        <v>71.959999999999994</v>
      </c>
      <c r="G29" s="18">
        <v>-32.700000000000003</v>
      </c>
      <c r="H29" s="32">
        <f t="shared" si="1"/>
        <v>0.45441912173429694</v>
      </c>
      <c r="I29" s="32">
        <f t="shared" si="2"/>
        <v>-0.14448490954079407</v>
      </c>
      <c r="J29" s="33">
        <f t="shared" si="5"/>
        <v>-10.397134090555541</v>
      </c>
      <c r="K29" s="33">
        <f t="shared" si="3"/>
        <v>-2.5992835226388853</v>
      </c>
      <c r="L29" s="17">
        <v>45</v>
      </c>
      <c r="M29" s="34">
        <f t="shared" si="6"/>
        <v>8.8888888888888892E-2</v>
      </c>
      <c r="N29" s="17">
        <v>129</v>
      </c>
      <c r="O29" s="35">
        <f t="shared" ref="O29:P29" si="37">D29/7</f>
        <v>0.5714285714285714</v>
      </c>
      <c r="P29" s="35">
        <f t="shared" si="37"/>
        <v>0</v>
      </c>
      <c r="Q29" s="30">
        <f t="shared" si="8"/>
        <v>225</v>
      </c>
      <c r="R29" s="30"/>
      <c r="S29" s="22">
        <v>0.50582362728785357</v>
      </c>
      <c r="T29" s="15" t="s">
        <v>33</v>
      </c>
      <c r="U29" s="23" t="s">
        <v>33</v>
      </c>
      <c r="V29" s="1" t="s">
        <v>33</v>
      </c>
      <c r="W29" s="15">
        <v>3</v>
      </c>
      <c r="X29" s="39">
        <f t="shared" si="9"/>
        <v>0.75</v>
      </c>
      <c r="Y29" s="40">
        <f t="shared" si="10"/>
        <v>6.5400000000000009</v>
      </c>
      <c r="Z29" s="15">
        <v>2</v>
      </c>
      <c r="AA29" s="29" t="s">
        <v>35</v>
      </c>
      <c r="AB29" s="41">
        <f t="shared" si="11"/>
        <v>-0.69</v>
      </c>
      <c r="AC29" s="42">
        <v>2.7074074074074073E-2</v>
      </c>
      <c r="AD29" s="40">
        <f t="shared" si="12"/>
        <v>-0.14944888888888888</v>
      </c>
      <c r="AE29" s="26">
        <v>-4.25</v>
      </c>
      <c r="AF29" s="26">
        <v>-5.4284213004166597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17.989999999999998</v>
      </c>
      <c r="D30" s="17">
        <v>1</v>
      </c>
      <c r="E30" s="17">
        <v>0</v>
      </c>
      <c r="F30" s="18">
        <v>17.989999999999998</v>
      </c>
      <c r="G30" s="18">
        <v>-27.94</v>
      </c>
      <c r="H30" s="32">
        <f t="shared" si="1"/>
        <v>1.5530850472484716</v>
      </c>
      <c r="I30" s="32">
        <f t="shared" si="2"/>
        <v>-1.2062901882836146</v>
      </c>
      <c r="J30" s="33">
        <f t="shared" si="5"/>
        <v>-21.701160487222225</v>
      </c>
      <c r="K30" s="33">
        <f t="shared" si="3"/>
        <v>-21.701160487222225</v>
      </c>
      <c r="L30" s="17">
        <v>27</v>
      </c>
      <c r="M30" s="34">
        <f t="shared" si="6"/>
        <v>3.7037037037037035E-2</v>
      </c>
      <c r="N30" s="17">
        <v>128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896</v>
      </c>
      <c r="R30" s="30"/>
      <c r="S30" s="22">
        <v>0.52292020373514436</v>
      </c>
      <c r="T30" s="29">
        <v>90</v>
      </c>
      <c r="U30" s="37">
        <v>90</v>
      </c>
      <c r="V30" s="38" t="s">
        <v>502</v>
      </c>
      <c r="W30" s="15">
        <v>0</v>
      </c>
      <c r="X30" s="39">
        <f t="shared" si="9"/>
        <v>0</v>
      </c>
      <c r="Y30" s="40">
        <f t="shared" si="10"/>
        <v>13.97</v>
      </c>
      <c r="Z30" s="15">
        <v>2</v>
      </c>
      <c r="AA30" s="29" t="s">
        <v>35</v>
      </c>
      <c r="AB30" s="41">
        <f t="shared" si="11"/>
        <v>-0.69</v>
      </c>
      <c r="AC30" s="42">
        <v>2.7074074074074073E-2</v>
      </c>
      <c r="AD30" s="40">
        <f t="shared" si="12"/>
        <v>-3.736222222222222E-2</v>
      </c>
      <c r="AE30" s="26">
        <v>-4.25</v>
      </c>
      <c r="AF30" s="26">
        <v>-4.7652982650000002</v>
      </c>
      <c r="AG30" s="26">
        <v>0</v>
      </c>
    </row>
    <row r="31" spans="1:33" ht="15.75" customHeight="1" x14ac:dyDescent="0.2">
      <c r="A31" s="15" t="s">
        <v>92</v>
      </c>
      <c r="B31" s="49" t="s">
        <v>503</v>
      </c>
      <c r="C31" s="16">
        <f t="shared" si="4"/>
        <v>16.989999999999998</v>
      </c>
      <c r="D31" s="17">
        <v>3</v>
      </c>
      <c r="E31" s="17">
        <v>0</v>
      </c>
      <c r="F31" s="18">
        <v>50.97</v>
      </c>
      <c r="G31" s="44">
        <v>-32.78</v>
      </c>
      <c r="H31" s="32">
        <f t="shared" si="1"/>
        <v>0.64312340592505401</v>
      </c>
      <c r="I31" s="32">
        <f t="shared" si="2"/>
        <v>-0.34066080952848088</v>
      </c>
      <c r="J31" s="33">
        <f t="shared" si="5"/>
        <v>-17.36348146166667</v>
      </c>
      <c r="K31" s="33">
        <f t="shared" si="3"/>
        <v>-5.7878271538888901</v>
      </c>
      <c r="L31" s="17">
        <v>31</v>
      </c>
      <c r="M31" s="34">
        <f t="shared" si="6"/>
        <v>9.6774193548387094E-2</v>
      </c>
      <c r="N31" s="17">
        <v>125</v>
      </c>
      <c r="O31" s="35">
        <f t="shared" ref="O31:P32" si="39">D31/7</f>
        <v>0.42857142857142855</v>
      </c>
      <c r="P31" s="35">
        <f t="shared" si="39"/>
        <v>0</v>
      </c>
      <c r="Q31" s="30">
        <f t="shared" si="8"/>
        <v>291</v>
      </c>
      <c r="R31" s="30"/>
      <c r="S31" s="22">
        <v>0.43143297380585499</v>
      </c>
      <c r="T31" s="15">
        <v>390</v>
      </c>
      <c r="U31" s="23">
        <v>90</v>
      </c>
      <c r="V31" s="1" t="s">
        <v>830</v>
      </c>
      <c r="W31" s="15">
        <v>0</v>
      </c>
      <c r="X31" s="39">
        <f t="shared" si="9"/>
        <v>0</v>
      </c>
      <c r="Y31" s="40">
        <f t="shared" si="10"/>
        <v>32.78</v>
      </c>
      <c r="Z31" s="15">
        <v>1</v>
      </c>
      <c r="AA31" s="15" t="s">
        <v>35</v>
      </c>
      <c r="AB31" s="41">
        <f t="shared" si="11"/>
        <v>-0.69</v>
      </c>
      <c r="AC31" s="28">
        <v>2.7074074074074073E-2</v>
      </c>
      <c r="AD31" s="40">
        <f t="shared" si="12"/>
        <v>-0.11208666666666667</v>
      </c>
      <c r="AE31" s="45">
        <v>-4.25</v>
      </c>
      <c r="AF31" s="45">
        <v>-4.7652982650000002</v>
      </c>
      <c r="AG31" s="26">
        <v>-0.75</v>
      </c>
    </row>
    <row r="32" spans="1:33" s="56" customFormat="1" ht="15.75" customHeight="1" x14ac:dyDescent="0.2">
      <c r="A32" s="56" t="s">
        <v>822</v>
      </c>
      <c r="C32" s="16">
        <f t="shared" si="4"/>
        <v>14.99</v>
      </c>
      <c r="D32" s="57">
        <v>2</v>
      </c>
      <c r="E32" s="57">
        <v>0</v>
      </c>
      <c r="F32" s="58">
        <v>29.98</v>
      </c>
      <c r="G32" s="58">
        <v>0</v>
      </c>
      <c r="H32" s="32">
        <f t="shared" si="1"/>
        <v>0</v>
      </c>
      <c r="I32" s="32">
        <f t="shared" si="2"/>
        <v>0.2460866919798384</v>
      </c>
      <c r="J32" s="33">
        <f t="shared" si="5"/>
        <v>7.3776790255555555</v>
      </c>
      <c r="K32" s="33">
        <f t="shared" si="3"/>
        <v>3.6888395127777778</v>
      </c>
      <c r="L32" s="57">
        <v>21</v>
      </c>
      <c r="M32" s="34">
        <f t="shared" si="6"/>
        <v>9.5238095238095233E-2</v>
      </c>
      <c r="N32" s="57">
        <v>123</v>
      </c>
      <c r="O32" s="35">
        <f t="shared" si="39"/>
        <v>0.2857142857142857</v>
      </c>
      <c r="P32" s="35">
        <f t="shared" si="39"/>
        <v>0</v>
      </c>
      <c r="Q32" s="30">
        <f t="shared" si="8"/>
        <v>430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0.41599999999999998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2.7074074074074073E-2</v>
      </c>
      <c r="AD32" s="40">
        <f t="shared" si="12"/>
        <v>-7.4724444444444441E-2</v>
      </c>
      <c r="AE32" s="63">
        <v>-4.25</v>
      </c>
      <c r="AF32" s="63">
        <v>-4.7652982650000002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Ringed Drawer Handles - 25 Pack of Kitchen Cabinet Hardware")</f>
        <v>Flat Black Kitchen Cabinet Knobs - Round Ringed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Info!B1:BJ5000""),2,FALSE),"""")"),"B07PPWP8TS")</f>
        <v>B07PPWP8TS</v>
      </c>
      <c r="B2" s="3" t="s">
        <v>504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09.5" customHeight="1" x14ac:dyDescent="0.2">
      <c r="A3" s="68" t="s">
        <v>30</v>
      </c>
      <c r="B3" s="69"/>
      <c r="C3" s="4">
        <f>((AE32+AF32)/0.85)*-1</f>
        <v>20.374093888419058</v>
      </c>
      <c r="D3" s="5">
        <f>SUM(D4:D99702)</f>
        <v>337</v>
      </c>
      <c r="E3" s="5"/>
      <c r="F3" s="6">
        <f t="shared" ref="F3:G3" si="0">SUM(F4:F99702)</f>
        <v>8860.7500000000018</v>
      </c>
      <c r="G3" s="6">
        <f t="shared" si="0"/>
        <v>-543.13</v>
      </c>
      <c r="H3" s="7">
        <f t="shared" ref="H3:H32" si="1">G3/F3*-1</f>
        <v>6.1296165674463207E-2</v>
      </c>
      <c r="I3" s="8">
        <f t="shared" ref="I3:I32" si="2">J3/F3</f>
        <v>0.11177638869218366</v>
      </c>
      <c r="J3" s="6">
        <f>SUM(J4:J99702)</f>
        <v>990.42263610426664</v>
      </c>
      <c r="K3" s="6">
        <f t="shared" ref="K3:K32" si="3">J3/D3</f>
        <v>2.9389395730096934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2.5 - Nov
2.5 - Dec
2.5 - Jan
2.5 - Feb")</f>
        <v>2.5 - March
2.5 - April
2.5 - May
2.5 - June
2.5 - July
2.5 - Aug
2.5 - Sept
2.5 - Oct
2.5 - Nov
2.5 -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QTY-55")</f>
        <v>Del QTY-55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QTY-288")</f>
        <v>US QTY-288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51</v>
      </c>
      <c r="X3" s="7">
        <f>W3/D3</f>
        <v>0.1513353115727003</v>
      </c>
      <c r="Y3" s="6"/>
      <c r="Z3" s="5"/>
      <c r="AA3" s="5"/>
      <c r="AB3" s="5"/>
      <c r="AC3" s="5"/>
      <c r="AD3" s="6">
        <f>SUM(AD4:AD99702)</f>
        <v>-36.410645371938969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Info!B2:BZ3000""),37,FALSE)),"""")*-1"),-11.6379798051562)</f>
        <v>-11.637979805156199</v>
      </c>
      <c r="AG3" s="6">
        <f>SUM(AG4:AG99702)</f>
        <v>-11.350000000000001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32" si="4">IFERROR(F4/D4," - ")</f>
        <v>28.791875000000005</v>
      </c>
      <c r="D4" s="17">
        <v>16</v>
      </c>
      <c r="E4" s="17">
        <v>0</v>
      </c>
      <c r="F4" s="18">
        <v>460.67000000000007</v>
      </c>
      <c r="G4" s="18">
        <v>-24</v>
      </c>
      <c r="H4" s="19">
        <f t="shared" si="1"/>
        <v>5.2098031128573592E-2</v>
      </c>
      <c r="I4" s="19">
        <f t="shared" si="2"/>
        <v>0.18554708702801703</v>
      </c>
      <c r="J4" s="18">
        <f t="shared" ref="J4:J32" si="5">F4*0.85+G4+AF4*D4+D4*AE4+AG4+AD4</f>
        <v>85.475976581196619</v>
      </c>
      <c r="K4" s="18">
        <f t="shared" si="3"/>
        <v>5.3422485363247887</v>
      </c>
      <c r="L4" s="17">
        <v>60</v>
      </c>
      <c r="M4" s="20">
        <f t="shared" ref="M4:M32" si="6">IFERROR(D4/L4,"-")</f>
        <v>0.26666666666666666</v>
      </c>
      <c r="N4" s="17">
        <v>243</v>
      </c>
      <c r="O4" s="21">
        <f t="shared" ref="O4:P4" si="7">D4/7</f>
        <v>2.2857142857142856</v>
      </c>
      <c r="P4" s="21">
        <f t="shared" si="7"/>
        <v>0</v>
      </c>
      <c r="Q4" s="17">
        <f t="shared" ref="Q4:Q32" si="8">ROUNDDOWN(N4/(O4+P4),0)</f>
        <v>106</v>
      </c>
      <c r="R4" s="17"/>
      <c r="S4" s="22">
        <v>0.61782178217821704</v>
      </c>
      <c r="T4" s="15">
        <v>540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6.25E-2</v>
      </c>
      <c r="Y4" s="26">
        <f t="shared" ref="Y4:Y32" si="10">IFERROR(G4/(W4+Z4)*-1,0)</f>
        <v>8</v>
      </c>
      <c r="Z4" s="15">
        <v>2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7.9138888888888884E-2</v>
      </c>
      <c r="AD4" s="26">
        <f t="shared" ref="AD4:AD32" si="12">IFERROR(AB4*AC4*D4*2,0)</f>
        <v>-1.7473866666666664</v>
      </c>
      <c r="AE4" s="26">
        <v>-5.42</v>
      </c>
      <c r="AF4" s="26">
        <v>-12.101633547008548</v>
      </c>
      <c r="AG4" s="26">
        <v>0</v>
      </c>
    </row>
    <row r="5" spans="1:33" ht="15.75" customHeight="1" x14ac:dyDescent="0.2">
      <c r="A5" s="29" t="s">
        <v>36</v>
      </c>
      <c r="B5" s="29" t="s">
        <v>505</v>
      </c>
      <c r="C5" s="16">
        <f t="shared" si="4"/>
        <v>26.990000000000002</v>
      </c>
      <c r="D5" s="30">
        <v>10</v>
      </c>
      <c r="E5" s="30">
        <v>0</v>
      </c>
      <c r="F5" s="31">
        <v>269.90000000000003</v>
      </c>
      <c r="G5" s="31">
        <v>-24.599999999999998</v>
      </c>
      <c r="H5" s="32">
        <f t="shared" si="1"/>
        <v>9.1144868469803617E-2</v>
      </c>
      <c r="I5" s="32">
        <f t="shared" si="2"/>
        <v>0.10561423628989343</v>
      </c>
      <c r="J5" s="33">
        <f t="shared" si="5"/>
        <v>28.505282374642238</v>
      </c>
      <c r="K5" s="33">
        <f t="shared" si="3"/>
        <v>2.850528237464224</v>
      </c>
      <c r="L5" s="30">
        <v>82</v>
      </c>
      <c r="M5" s="34">
        <f t="shared" si="6"/>
        <v>0.12195121951219512</v>
      </c>
      <c r="N5" s="30">
        <v>232</v>
      </c>
      <c r="O5" s="35">
        <f t="shared" ref="O5:P5" si="13">D5/7</f>
        <v>1.4285714285714286</v>
      </c>
      <c r="P5" s="35">
        <f t="shared" si="13"/>
        <v>0</v>
      </c>
      <c r="Q5" s="30">
        <f t="shared" si="8"/>
        <v>162</v>
      </c>
      <c r="R5" s="30"/>
      <c r="S5" s="36">
        <v>0.59805825242718402</v>
      </c>
      <c r="T5" s="29">
        <v>540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24.599999999999998</v>
      </c>
      <c r="Z5" s="29">
        <v>1</v>
      </c>
      <c r="AA5" s="29" t="s">
        <v>35</v>
      </c>
      <c r="AB5" s="41">
        <f t="shared" si="11"/>
        <v>-0.69</v>
      </c>
      <c r="AC5" s="42">
        <v>7.9230590961761285E-2</v>
      </c>
      <c r="AD5" s="40">
        <f t="shared" si="12"/>
        <v>-1.0933821552723058</v>
      </c>
      <c r="AE5" s="40">
        <v>-5.42</v>
      </c>
      <c r="AF5" s="40">
        <v>-12.101633547008548</v>
      </c>
      <c r="AG5" s="40">
        <v>0</v>
      </c>
    </row>
    <row r="6" spans="1:33" ht="15.75" customHeight="1" x14ac:dyDescent="0.2">
      <c r="A6" s="29" t="s">
        <v>38</v>
      </c>
      <c r="B6" s="29" t="s">
        <v>506</v>
      </c>
      <c r="C6" s="16">
        <f t="shared" si="4"/>
        <v>27.074444444444445</v>
      </c>
      <c r="D6" s="30">
        <v>9</v>
      </c>
      <c r="E6" s="30">
        <v>1</v>
      </c>
      <c r="F6" s="31">
        <v>243.67000000000002</v>
      </c>
      <c r="G6" s="31">
        <v>-28.589999999999996</v>
      </c>
      <c r="H6" s="32">
        <f t="shared" si="1"/>
        <v>0.11733081626790329</v>
      </c>
      <c r="I6" s="32">
        <f t="shared" si="2"/>
        <v>8.147040290935724E-2</v>
      </c>
      <c r="J6" s="33">
        <f t="shared" si="5"/>
        <v>19.85189307692308</v>
      </c>
      <c r="K6" s="33">
        <f t="shared" si="3"/>
        <v>2.2057658974358976</v>
      </c>
      <c r="L6" s="30">
        <v>98</v>
      </c>
      <c r="M6" s="34">
        <f t="shared" si="6"/>
        <v>9.1836734693877556E-2</v>
      </c>
      <c r="N6" s="30">
        <v>221</v>
      </c>
      <c r="O6" s="35">
        <f t="shared" ref="O6:P6" si="14">D6/7</f>
        <v>1.2857142857142858</v>
      </c>
      <c r="P6" s="35">
        <f t="shared" si="14"/>
        <v>0.14285714285714285</v>
      </c>
      <c r="Q6" s="30">
        <f t="shared" si="8"/>
        <v>154</v>
      </c>
      <c r="R6" s="30"/>
      <c r="S6" s="36">
        <v>0.57949200376293497</v>
      </c>
      <c r="T6" s="29">
        <v>540</v>
      </c>
      <c r="U6" s="37" t="s">
        <v>33</v>
      </c>
      <c r="V6" s="38" t="s">
        <v>130</v>
      </c>
      <c r="W6" s="29">
        <v>2</v>
      </c>
      <c r="X6" s="39">
        <f t="shared" si="9"/>
        <v>0.22222222222222221</v>
      </c>
      <c r="Y6" s="40">
        <f t="shared" si="10"/>
        <v>4.7649999999999997</v>
      </c>
      <c r="Z6" s="29">
        <v>4</v>
      </c>
      <c r="AA6" s="29" t="s">
        <v>35</v>
      </c>
      <c r="AB6" s="41">
        <f t="shared" si="11"/>
        <v>-0.69</v>
      </c>
      <c r="AC6" s="42">
        <v>7.9138888888888884E-2</v>
      </c>
      <c r="AD6" s="40">
        <f t="shared" si="12"/>
        <v>-0.98290499999999992</v>
      </c>
      <c r="AE6" s="40">
        <v>-5.42</v>
      </c>
      <c r="AF6" s="40">
        <v>-12.101633547008548</v>
      </c>
      <c r="AG6" s="40">
        <v>0</v>
      </c>
    </row>
    <row r="7" spans="1:33" ht="15.75" customHeight="1" x14ac:dyDescent="0.2">
      <c r="A7" s="29" t="s">
        <v>40</v>
      </c>
      <c r="B7" s="29" t="s">
        <v>253</v>
      </c>
      <c r="C7" s="16">
        <f t="shared" si="4"/>
        <v>28.178571428571434</v>
      </c>
      <c r="D7" s="30">
        <v>14</v>
      </c>
      <c r="E7" s="30">
        <v>0</v>
      </c>
      <c r="F7" s="31">
        <v>394.50000000000006</v>
      </c>
      <c r="G7" s="31">
        <v>-26.479999999999997</v>
      </c>
      <c r="H7" s="32">
        <f t="shared" si="1"/>
        <v>6.7122940430925204E-2</v>
      </c>
      <c r="I7" s="32">
        <f t="shared" si="2"/>
        <v>0.15719433969213439</v>
      </c>
      <c r="J7" s="33">
        <f t="shared" si="5"/>
        <v>62.013167008547022</v>
      </c>
      <c r="K7" s="33">
        <f t="shared" si="3"/>
        <v>4.4295119291819303</v>
      </c>
      <c r="L7" s="30">
        <v>101</v>
      </c>
      <c r="M7" s="34">
        <f t="shared" si="6"/>
        <v>0.13861386138613863</v>
      </c>
      <c r="N7" s="30">
        <v>205</v>
      </c>
      <c r="O7" s="35">
        <f t="shared" ref="O7:P7" si="15">D7/7</f>
        <v>2</v>
      </c>
      <c r="P7" s="35">
        <f t="shared" si="15"/>
        <v>0</v>
      </c>
      <c r="Q7" s="30">
        <f t="shared" si="8"/>
        <v>102</v>
      </c>
      <c r="R7" s="30"/>
      <c r="S7" s="36">
        <v>0.57976653696498004</v>
      </c>
      <c r="T7" s="29">
        <v>540</v>
      </c>
      <c r="U7" s="37" t="s">
        <v>33</v>
      </c>
      <c r="V7" s="38" t="s">
        <v>130</v>
      </c>
      <c r="W7" s="29">
        <v>1</v>
      </c>
      <c r="X7" s="39">
        <f t="shared" si="9"/>
        <v>7.1428571428571425E-2</v>
      </c>
      <c r="Y7" s="40">
        <f t="shared" si="10"/>
        <v>8.8266666666666662</v>
      </c>
      <c r="Z7" s="29">
        <v>2</v>
      </c>
      <c r="AA7" s="29" t="s">
        <v>35</v>
      </c>
      <c r="AB7" s="41">
        <f t="shared" si="11"/>
        <v>-0.69</v>
      </c>
      <c r="AC7" s="42">
        <v>7.9138888888888884E-2</v>
      </c>
      <c r="AD7" s="40">
        <f t="shared" si="12"/>
        <v>-1.528963333333333</v>
      </c>
      <c r="AE7" s="40">
        <v>-5.42</v>
      </c>
      <c r="AF7" s="40">
        <v>-12.101633547008548</v>
      </c>
      <c r="AG7" s="40">
        <v>0</v>
      </c>
    </row>
    <row r="8" spans="1:33" ht="15.75" customHeight="1" x14ac:dyDescent="0.2">
      <c r="A8" s="29" t="s">
        <v>43</v>
      </c>
      <c r="B8" s="29" t="s">
        <v>507</v>
      </c>
      <c r="C8" s="16">
        <f t="shared" si="4"/>
        <v>28.99</v>
      </c>
      <c r="D8" s="30">
        <v>7</v>
      </c>
      <c r="E8" s="30">
        <v>0</v>
      </c>
      <c r="F8" s="31">
        <v>202.92999999999998</v>
      </c>
      <c r="G8" s="31">
        <v>-24.82</v>
      </c>
      <c r="H8" s="32">
        <f t="shared" si="1"/>
        <v>0.12230818508845416</v>
      </c>
      <c r="I8" s="32">
        <f t="shared" si="2"/>
        <v>0.11957827001100534</v>
      </c>
      <c r="J8" s="33">
        <f t="shared" si="5"/>
        <v>24.26601833333331</v>
      </c>
      <c r="K8" s="33">
        <f t="shared" si="3"/>
        <v>3.4665740476190443</v>
      </c>
      <c r="L8" s="30">
        <v>71</v>
      </c>
      <c r="M8" s="34">
        <f t="shared" si="6"/>
        <v>9.8591549295774641E-2</v>
      </c>
      <c r="N8" s="30">
        <v>201</v>
      </c>
      <c r="O8" s="35">
        <f t="shared" ref="O8:P8" si="16">D8/7</f>
        <v>1</v>
      </c>
      <c r="P8" s="35">
        <f t="shared" si="16"/>
        <v>0</v>
      </c>
      <c r="Q8" s="30">
        <f t="shared" si="8"/>
        <v>201</v>
      </c>
      <c r="R8" s="30"/>
      <c r="S8" s="36">
        <v>0.60206185567010295</v>
      </c>
      <c r="T8" s="29">
        <v>540</v>
      </c>
      <c r="U8" s="37" t="s">
        <v>33</v>
      </c>
      <c r="V8" s="38" t="s">
        <v>33</v>
      </c>
      <c r="W8" s="29">
        <v>3</v>
      </c>
      <c r="X8" s="39">
        <f t="shared" si="9"/>
        <v>0.42857142857142855</v>
      </c>
      <c r="Y8" s="40">
        <f t="shared" si="10"/>
        <v>1.9092307692307693</v>
      </c>
      <c r="Z8" s="29">
        <v>10</v>
      </c>
      <c r="AA8" s="29" t="s">
        <v>35</v>
      </c>
      <c r="AB8" s="41">
        <f t="shared" si="11"/>
        <v>-0.69</v>
      </c>
      <c r="AC8" s="42">
        <v>7.9138888888888884E-2</v>
      </c>
      <c r="AD8" s="40">
        <f t="shared" si="12"/>
        <v>-0.7644816666666665</v>
      </c>
      <c r="AE8" s="40">
        <v>-5.42</v>
      </c>
      <c r="AF8" s="40">
        <v>-12.1</v>
      </c>
      <c r="AG8" s="40">
        <v>0</v>
      </c>
    </row>
    <row r="9" spans="1:33" ht="15.75" customHeight="1" x14ac:dyDescent="0.2">
      <c r="A9" s="29" t="s">
        <v>46</v>
      </c>
      <c r="B9" s="29" t="s">
        <v>253</v>
      </c>
      <c r="C9" s="16">
        <f t="shared" si="4"/>
        <v>32.988181818181822</v>
      </c>
      <c r="D9" s="30">
        <v>11</v>
      </c>
      <c r="E9" s="30">
        <v>0</v>
      </c>
      <c r="F9" s="31">
        <v>362.87</v>
      </c>
      <c r="G9" s="31">
        <v>-23.14</v>
      </c>
      <c r="H9" s="32">
        <f t="shared" si="1"/>
        <v>6.3769393997850476E-2</v>
      </c>
      <c r="I9" s="32">
        <f t="shared" si="2"/>
        <v>0.24810370293427755</v>
      </c>
      <c r="J9" s="33">
        <f t="shared" si="5"/>
        <v>90.029390683761292</v>
      </c>
      <c r="K9" s="33">
        <f t="shared" si="3"/>
        <v>8.1844900621601173</v>
      </c>
      <c r="L9" s="30">
        <v>108</v>
      </c>
      <c r="M9" s="34">
        <f t="shared" si="6"/>
        <v>0.10185185185185185</v>
      </c>
      <c r="N9" s="30">
        <v>187</v>
      </c>
      <c r="O9" s="35">
        <f t="shared" ref="O9:P9" si="17">D9/7</f>
        <v>1.5714285714285714</v>
      </c>
      <c r="P9" s="35">
        <f t="shared" si="17"/>
        <v>0</v>
      </c>
      <c r="Q9" s="30">
        <f t="shared" si="8"/>
        <v>119</v>
      </c>
      <c r="R9" s="30"/>
      <c r="S9" s="36">
        <v>0.612286002014098</v>
      </c>
      <c r="T9" s="29">
        <v>7740</v>
      </c>
      <c r="U9" s="37">
        <v>7200</v>
      </c>
      <c r="V9" s="38" t="s">
        <v>508</v>
      </c>
      <c r="W9" s="29">
        <v>0</v>
      </c>
      <c r="X9" s="39">
        <f t="shared" si="9"/>
        <v>0</v>
      </c>
      <c r="Y9" s="40">
        <f t="shared" si="10"/>
        <v>23.14</v>
      </c>
      <c r="Z9" s="29">
        <v>1</v>
      </c>
      <c r="AA9" s="29" t="s">
        <v>35</v>
      </c>
      <c r="AB9" s="41">
        <f t="shared" si="11"/>
        <v>-0.69</v>
      </c>
      <c r="AC9" s="42">
        <v>7.9138888888888884E-2</v>
      </c>
      <c r="AD9" s="40">
        <f t="shared" si="12"/>
        <v>-1.2013283333333331</v>
      </c>
      <c r="AE9" s="40">
        <v>-5.42</v>
      </c>
      <c r="AF9" s="40">
        <v>-12.222616452991399</v>
      </c>
      <c r="AG9" s="40">
        <v>0</v>
      </c>
    </row>
    <row r="10" spans="1:33" ht="15.75" customHeight="1" x14ac:dyDescent="0.2">
      <c r="A10" s="29" t="s">
        <v>49</v>
      </c>
      <c r="B10" s="29" t="s">
        <v>509</v>
      </c>
      <c r="C10" s="16">
        <f t="shared" si="4"/>
        <v>32.298461538461538</v>
      </c>
      <c r="D10" s="30">
        <v>13</v>
      </c>
      <c r="E10" s="30">
        <v>4</v>
      </c>
      <c r="F10" s="31">
        <v>419.88</v>
      </c>
      <c r="G10" s="31">
        <v>-9.86</v>
      </c>
      <c r="H10" s="32">
        <f t="shared" si="1"/>
        <v>2.3482899876155091E-2</v>
      </c>
      <c r="I10" s="32">
        <f t="shared" si="2"/>
        <v>0.27689871974003311</v>
      </c>
      <c r="J10" s="33">
        <f t="shared" si="5"/>
        <v>116.26423444444509</v>
      </c>
      <c r="K10" s="33">
        <f t="shared" si="3"/>
        <v>8.9434026495727004</v>
      </c>
      <c r="L10" s="30">
        <v>60</v>
      </c>
      <c r="M10" s="34">
        <f t="shared" si="6"/>
        <v>0.21666666666666667</v>
      </c>
      <c r="N10" s="30">
        <v>176</v>
      </c>
      <c r="O10" s="35">
        <f t="shared" ref="O10:P10" si="18">D10/7</f>
        <v>1.8571428571428572</v>
      </c>
      <c r="P10" s="35">
        <f t="shared" si="18"/>
        <v>0.5714285714285714</v>
      </c>
      <c r="Q10" s="30">
        <f t="shared" si="8"/>
        <v>72</v>
      </c>
      <c r="R10" s="30"/>
      <c r="S10" s="36">
        <v>0.59243697478991597</v>
      </c>
      <c r="T10" s="29">
        <v>828</v>
      </c>
      <c r="U10" s="37">
        <v>288</v>
      </c>
      <c r="V10" s="38" t="s">
        <v>510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7.9138888888888884E-2</v>
      </c>
      <c r="AD10" s="40">
        <f t="shared" si="12"/>
        <v>-1.4197516666666665</v>
      </c>
      <c r="AE10" s="40">
        <v>-5.42</v>
      </c>
      <c r="AF10" s="40">
        <v>-12.222616452991399</v>
      </c>
      <c r="AG10" s="40">
        <v>0</v>
      </c>
    </row>
    <row r="11" spans="1:33" ht="15.75" customHeight="1" x14ac:dyDescent="0.2">
      <c r="A11" s="29" t="s">
        <v>52</v>
      </c>
      <c r="B11" s="29" t="s">
        <v>511</v>
      </c>
      <c r="C11" s="16">
        <f t="shared" si="4"/>
        <v>34.99</v>
      </c>
      <c r="D11" s="30">
        <v>3</v>
      </c>
      <c r="E11" s="30">
        <v>0</v>
      </c>
      <c r="F11" s="31">
        <v>104.97</v>
      </c>
      <c r="G11" s="31">
        <v>0</v>
      </c>
      <c r="H11" s="32">
        <f t="shared" si="1"/>
        <v>0</v>
      </c>
      <c r="I11" s="32">
        <f t="shared" si="2"/>
        <v>0.34265995656878917</v>
      </c>
      <c r="J11" s="33">
        <f t="shared" si="5"/>
        <v>35.969015641025798</v>
      </c>
      <c r="K11" s="33">
        <f t="shared" si="3"/>
        <v>11.989671880341932</v>
      </c>
      <c r="L11" s="30">
        <v>49</v>
      </c>
      <c r="M11" s="34">
        <f t="shared" si="6"/>
        <v>6.1224489795918366E-2</v>
      </c>
      <c r="N11" s="30">
        <v>171</v>
      </c>
      <c r="O11" s="35">
        <f t="shared" ref="O11:P11" si="19">D11/7</f>
        <v>0.42857142857142855</v>
      </c>
      <c r="P11" s="35">
        <f t="shared" si="19"/>
        <v>0</v>
      </c>
      <c r="Q11" s="30">
        <f t="shared" si="8"/>
        <v>399</v>
      </c>
      <c r="R11" s="30"/>
      <c r="S11" s="36">
        <v>0.62114537444933904</v>
      </c>
      <c r="T11" s="29">
        <v>828</v>
      </c>
      <c r="U11" s="37">
        <v>288</v>
      </c>
      <c r="V11" s="38" t="s">
        <v>512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7.9138888888888884E-2</v>
      </c>
      <c r="AD11" s="40">
        <f t="shared" si="12"/>
        <v>-0.32763499999999995</v>
      </c>
      <c r="AE11" s="40">
        <v>-5.42</v>
      </c>
      <c r="AF11" s="40">
        <v>-12.222616452991399</v>
      </c>
      <c r="AG11" s="40">
        <v>0</v>
      </c>
    </row>
    <row r="12" spans="1:33" ht="15.75" customHeight="1" x14ac:dyDescent="0.2">
      <c r="A12" s="29" t="s">
        <v>55</v>
      </c>
      <c r="B12" s="29" t="s">
        <v>32</v>
      </c>
      <c r="C12" s="16">
        <f t="shared" si="4"/>
        <v>32.609230769230763</v>
      </c>
      <c r="D12" s="30">
        <v>13</v>
      </c>
      <c r="E12" s="30">
        <v>0</v>
      </c>
      <c r="F12" s="31">
        <v>423.91999999999996</v>
      </c>
      <c r="G12" s="31">
        <v>0</v>
      </c>
      <c r="H12" s="32">
        <f t="shared" si="1"/>
        <v>0</v>
      </c>
      <c r="I12" s="32">
        <f t="shared" si="2"/>
        <v>0.30561953775345613</v>
      </c>
      <c r="J12" s="33">
        <f t="shared" si="5"/>
        <v>129.55823444444511</v>
      </c>
      <c r="K12" s="33">
        <f t="shared" si="3"/>
        <v>9.9660180341880853</v>
      </c>
      <c r="L12" s="30">
        <v>74</v>
      </c>
      <c r="M12" s="34">
        <f t="shared" si="6"/>
        <v>0.17567567567567569</v>
      </c>
      <c r="N12" s="30">
        <v>161</v>
      </c>
      <c r="O12" s="35">
        <f t="shared" ref="O12:P12" si="20">D12/7</f>
        <v>1.8571428571428572</v>
      </c>
      <c r="P12" s="35">
        <f t="shared" si="20"/>
        <v>0</v>
      </c>
      <c r="Q12" s="30">
        <f t="shared" si="8"/>
        <v>86</v>
      </c>
      <c r="R12" s="30"/>
      <c r="S12" s="36">
        <v>0.60481099656357296</v>
      </c>
      <c r="T12" s="29">
        <v>288</v>
      </c>
      <c r="U12" s="37">
        <v>288</v>
      </c>
      <c r="V12" s="38" t="s">
        <v>512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7.9138888888888884E-2</v>
      </c>
      <c r="AD12" s="40">
        <f t="shared" si="12"/>
        <v>-1.4197516666666665</v>
      </c>
      <c r="AE12" s="40">
        <v>-5.42</v>
      </c>
      <c r="AF12" s="40">
        <v>-12.222616452991399</v>
      </c>
      <c r="AG12" s="40">
        <v>0</v>
      </c>
    </row>
    <row r="13" spans="1:33" ht="15.75" customHeight="1" x14ac:dyDescent="0.2">
      <c r="A13" s="29" t="s">
        <v>58</v>
      </c>
      <c r="B13" s="29" t="s">
        <v>264</v>
      </c>
      <c r="C13" s="16">
        <f t="shared" si="4"/>
        <v>31.36333333333333</v>
      </c>
      <c r="D13" s="30">
        <v>15</v>
      </c>
      <c r="E13" s="30">
        <v>2</v>
      </c>
      <c r="F13" s="33">
        <v>470.44999999999993</v>
      </c>
      <c r="G13" s="31">
        <v>-0.06</v>
      </c>
      <c r="H13" s="32">
        <f t="shared" si="1"/>
        <v>1.2753746413008823E-4</v>
      </c>
      <c r="I13" s="32">
        <f t="shared" si="2"/>
        <v>0.28183643320225521</v>
      </c>
      <c r="J13" s="33">
        <f t="shared" si="5"/>
        <v>132.58995000000095</v>
      </c>
      <c r="K13" s="33">
        <f t="shared" si="3"/>
        <v>8.8393300000000643</v>
      </c>
      <c r="L13" s="30">
        <v>61</v>
      </c>
      <c r="M13" s="34">
        <f t="shared" si="6"/>
        <v>0.24590163934426229</v>
      </c>
      <c r="N13" s="30">
        <v>143</v>
      </c>
      <c r="O13" s="35">
        <f t="shared" ref="O13:P13" si="21">D13/7</f>
        <v>2.1428571428571428</v>
      </c>
      <c r="P13" s="35">
        <f t="shared" si="21"/>
        <v>0.2857142857142857</v>
      </c>
      <c r="Q13" s="30">
        <f t="shared" si="8"/>
        <v>58</v>
      </c>
      <c r="R13" s="30"/>
      <c r="S13" s="36">
        <v>0.64864864864864802</v>
      </c>
      <c r="T13" s="29">
        <v>408</v>
      </c>
      <c r="U13" s="37">
        <v>288</v>
      </c>
      <c r="V13" s="38" t="s">
        <v>513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7.9138888888888884E-2</v>
      </c>
      <c r="AD13" s="40">
        <f t="shared" si="12"/>
        <v>-1.6381749999999997</v>
      </c>
      <c r="AE13" s="40">
        <v>-5.42</v>
      </c>
      <c r="AF13" s="40">
        <v>-12.2862916666666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26.6235</v>
      </c>
      <c r="D14" s="30">
        <v>20</v>
      </c>
      <c r="E14" s="30">
        <v>0</v>
      </c>
      <c r="F14" s="33">
        <v>532.47</v>
      </c>
      <c r="G14" s="31">
        <v>0</v>
      </c>
      <c r="H14" s="32">
        <f t="shared" si="1"/>
        <v>0</v>
      </c>
      <c r="I14" s="32">
        <f t="shared" si="2"/>
        <v>0.18083541482775498</v>
      </c>
      <c r="J14" s="33">
        <f t="shared" si="5"/>
        <v>96.289433333334699</v>
      </c>
      <c r="K14" s="33">
        <f t="shared" si="3"/>
        <v>4.8144716666667353</v>
      </c>
      <c r="L14" s="30">
        <v>45</v>
      </c>
      <c r="M14" s="34">
        <f t="shared" si="6"/>
        <v>0.44444444444444442</v>
      </c>
      <c r="N14" s="30">
        <v>128</v>
      </c>
      <c r="O14" s="35">
        <f t="shared" ref="O14:P14" si="22">D14/7</f>
        <v>2.8571428571428572</v>
      </c>
      <c r="P14" s="35">
        <f t="shared" si="22"/>
        <v>0</v>
      </c>
      <c r="Q14" s="30">
        <f t="shared" si="8"/>
        <v>44</v>
      </c>
      <c r="R14" s="30"/>
      <c r="S14" s="36">
        <v>0.69129916567341998</v>
      </c>
      <c r="T14" s="29">
        <v>672</v>
      </c>
      <c r="U14" s="37">
        <v>288</v>
      </c>
      <c r="V14" s="38" t="s">
        <v>513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7.9138888888888884E-2</v>
      </c>
      <c r="AD14" s="40">
        <f t="shared" si="12"/>
        <v>-2.1842333333333332</v>
      </c>
      <c r="AE14" s="40">
        <v>-5.42</v>
      </c>
      <c r="AF14" s="40">
        <v>-12.2862916666666</v>
      </c>
      <c r="AG14" s="40">
        <v>0</v>
      </c>
    </row>
    <row r="15" spans="1:33" ht="15.75" customHeight="1" x14ac:dyDescent="0.2">
      <c r="A15" s="29" t="s">
        <v>62</v>
      </c>
      <c r="B15" s="29" t="s">
        <v>514</v>
      </c>
      <c r="C15" s="16">
        <f t="shared" si="4"/>
        <v>25.028571428571428</v>
      </c>
      <c r="D15" s="30">
        <v>14</v>
      </c>
      <c r="E15" s="30">
        <v>0</v>
      </c>
      <c r="F15" s="33">
        <v>350.4</v>
      </c>
      <c r="G15" s="31">
        <v>-0.1</v>
      </c>
      <c r="H15" s="32">
        <f t="shared" si="1"/>
        <v>2.8538812785388132E-4</v>
      </c>
      <c r="I15" s="32">
        <f t="shared" si="2"/>
        <v>0.13798457396309236</v>
      </c>
      <c r="J15" s="33">
        <f t="shared" si="5"/>
        <v>48.34979471666756</v>
      </c>
      <c r="K15" s="33">
        <f t="shared" si="3"/>
        <v>3.4535567654762542</v>
      </c>
      <c r="L15" s="30">
        <v>44</v>
      </c>
      <c r="M15" s="34">
        <f t="shared" si="6"/>
        <v>0.31818181818181818</v>
      </c>
      <c r="N15" s="30">
        <v>109</v>
      </c>
      <c r="O15" s="35">
        <f t="shared" ref="O15:P15" si="23">D15/7</f>
        <v>2</v>
      </c>
      <c r="P15" s="35">
        <f t="shared" si="23"/>
        <v>0</v>
      </c>
      <c r="Q15" s="30">
        <f t="shared" si="8"/>
        <v>54</v>
      </c>
      <c r="R15" s="30"/>
      <c r="S15" s="36">
        <v>0.781725888324873</v>
      </c>
      <c r="T15" s="29">
        <v>672</v>
      </c>
      <c r="U15" s="37">
        <v>288</v>
      </c>
      <c r="V15" s="38" t="s">
        <v>513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7.774958333333333E-2</v>
      </c>
      <c r="AD15" s="40">
        <f t="shared" si="12"/>
        <v>-1.5021219499999998</v>
      </c>
      <c r="AE15" s="40">
        <v>-5.42</v>
      </c>
      <c r="AF15" s="40">
        <v>-12.2862916666666</v>
      </c>
      <c r="AG15" s="40">
        <v>0</v>
      </c>
    </row>
    <row r="16" spans="1:33" ht="15.75" customHeight="1" x14ac:dyDescent="0.2">
      <c r="A16" s="29" t="s">
        <v>63</v>
      </c>
      <c r="B16" s="29" t="s">
        <v>253</v>
      </c>
      <c r="C16" s="16">
        <f t="shared" si="4"/>
        <v>25.048500000000004</v>
      </c>
      <c r="D16" s="30">
        <v>20</v>
      </c>
      <c r="E16" s="30">
        <v>0</v>
      </c>
      <c r="F16" s="33">
        <v>500.97000000000008</v>
      </c>
      <c r="G16" s="31">
        <v>-19.3</v>
      </c>
      <c r="H16" s="32">
        <f t="shared" si="1"/>
        <v>3.8525260993672268E-2</v>
      </c>
      <c r="I16" s="32">
        <f t="shared" si="2"/>
        <v>0.10031095308435244</v>
      </c>
      <c r="J16" s="33">
        <f t="shared" si="5"/>
        <v>50.252778166668051</v>
      </c>
      <c r="K16" s="33">
        <f t="shared" si="3"/>
        <v>2.5126389083334026</v>
      </c>
      <c r="L16" s="30">
        <v>64</v>
      </c>
      <c r="M16" s="34">
        <f t="shared" si="6"/>
        <v>0.3125</v>
      </c>
      <c r="N16" s="30">
        <v>95</v>
      </c>
      <c r="O16" s="35">
        <f t="shared" ref="O16:P16" si="24">D16/7</f>
        <v>2.8571428571428572</v>
      </c>
      <c r="P16" s="35">
        <f t="shared" si="24"/>
        <v>0</v>
      </c>
      <c r="Q16" s="30">
        <f t="shared" si="8"/>
        <v>33</v>
      </c>
      <c r="R16" s="30"/>
      <c r="S16" s="36">
        <v>0.87350199733688405</v>
      </c>
      <c r="T16" s="29">
        <v>672</v>
      </c>
      <c r="U16" s="37">
        <v>288</v>
      </c>
      <c r="V16" s="38" t="s">
        <v>515</v>
      </c>
      <c r="W16" s="29">
        <v>3</v>
      </c>
      <c r="X16" s="39">
        <f t="shared" si="9"/>
        <v>0.15</v>
      </c>
      <c r="Y16" s="40">
        <f t="shared" si="10"/>
        <v>2.7571428571428571</v>
      </c>
      <c r="Z16" s="29">
        <v>4</v>
      </c>
      <c r="AA16" s="29" t="s">
        <v>35</v>
      </c>
      <c r="AB16" s="41">
        <f t="shared" si="11"/>
        <v>-0.69</v>
      </c>
      <c r="AC16" s="42">
        <v>7.774958333333333E-2</v>
      </c>
      <c r="AD16" s="40">
        <f t="shared" si="12"/>
        <v>-2.1458884999999999</v>
      </c>
      <c r="AE16" s="40">
        <v>-5.42</v>
      </c>
      <c r="AF16" s="40">
        <v>-12.2862916666666</v>
      </c>
      <c r="AG16" s="40">
        <v>0</v>
      </c>
    </row>
    <row r="17" spans="1:33" ht="15.75" customHeight="1" x14ac:dyDescent="0.2">
      <c r="A17" s="29" t="s">
        <v>66</v>
      </c>
      <c r="B17" s="29" t="s">
        <v>516</v>
      </c>
      <c r="C17" s="16">
        <f t="shared" si="4"/>
        <v>25.00555555555556</v>
      </c>
      <c r="D17" s="30">
        <v>18</v>
      </c>
      <c r="E17" s="30">
        <v>0</v>
      </c>
      <c r="F17" s="33">
        <v>450.10000000000008</v>
      </c>
      <c r="G17" s="31">
        <v>-23.63</v>
      </c>
      <c r="H17" s="32">
        <f t="shared" si="1"/>
        <v>5.2499444567873796E-2</v>
      </c>
      <c r="I17" s="32">
        <f t="shared" si="2"/>
        <v>8.5115419573430884E-2</v>
      </c>
      <c r="J17" s="33">
        <f t="shared" si="5"/>
        <v>38.310450350001247</v>
      </c>
      <c r="K17" s="33">
        <f t="shared" si="3"/>
        <v>2.1283583527778469</v>
      </c>
      <c r="L17" s="30">
        <v>71</v>
      </c>
      <c r="M17" s="34">
        <f t="shared" si="6"/>
        <v>0.25352112676056338</v>
      </c>
      <c r="N17" s="30">
        <v>73</v>
      </c>
      <c r="O17" s="35">
        <f t="shared" ref="O17:P17" si="25">D17/7</f>
        <v>2.5714285714285716</v>
      </c>
      <c r="P17" s="35">
        <f t="shared" si="25"/>
        <v>0</v>
      </c>
      <c r="Q17" s="30">
        <f t="shared" si="8"/>
        <v>28</v>
      </c>
      <c r="R17" s="30"/>
      <c r="S17" s="36">
        <v>0.95590327169274503</v>
      </c>
      <c r="T17" s="29">
        <v>672</v>
      </c>
      <c r="U17" s="37">
        <v>288</v>
      </c>
      <c r="V17" s="38" t="s">
        <v>517</v>
      </c>
      <c r="W17" s="29">
        <v>3</v>
      </c>
      <c r="X17" s="39">
        <f t="shared" si="9"/>
        <v>0.16666666666666666</v>
      </c>
      <c r="Y17" s="40">
        <f t="shared" si="10"/>
        <v>5.9074999999999998</v>
      </c>
      <c r="Z17" s="29">
        <v>1</v>
      </c>
      <c r="AA17" s="29" t="s">
        <v>35</v>
      </c>
      <c r="AB17" s="41">
        <f t="shared" si="11"/>
        <v>-0.69</v>
      </c>
      <c r="AC17" s="42">
        <v>7.774958333333333E-2</v>
      </c>
      <c r="AD17" s="40">
        <f t="shared" si="12"/>
        <v>-1.9312996499999997</v>
      </c>
      <c r="AE17" s="40">
        <v>-5.42</v>
      </c>
      <c r="AF17" s="40">
        <v>-12.2862916666666</v>
      </c>
      <c r="AG17" s="40">
        <v>0</v>
      </c>
    </row>
    <row r="18" spans="1:33" ht="15.75" customHeight="1" x14ac:dyDescent="0.2">
      <c r="A18" s="29" t="s">
        <v>68</v>
      </c>
      <c r="B18" s="29" t="s">
        <v>518</v>
      </c>
      <c r="C18" s="16">
        <f t="shared" si="4"/>
        <v>25.369444444444451</v>
      </c>
      <c r="D18" s="30">
        <v>18</v>
      </c>
      <c r="E18" s="30">
        <v>0</v>
      </c>
      <c r="F18" s="33">
        <v>456.65000000000009</v>
      </c>
      <c r="G18" s="31">
        <v>-21.32</v>
      </c>
      <c r="H18" s="32">
        <f t="shared" si="1"/>
        <v>4.6687835322457016E-2</v>
      </c>
      <c r="I18" s="32">
        <f t="shared" si="2"/>
        <v>9.0195883827879755E-2</v>
      </c>
      <c r="J18" s="33">
        <f t="shared" si="5"/>
        <v>41.187950350001302</v>
      </c>
      <c r="K18" s="33">
        <f t="shared" si="3"/>
        <v>2.2882194638889612</v>
      </c>
      <c r="L18" s="30">
        <v>61</v>
      </c>
      <c r="M18" s="34">
        <f t="shared" si="6"/>
        <v>0.29508196721311475</v>
      </c>
      <c r="N18" s="30">
        <v>54</v>
      </c>
      <c r="O18" s="35">
        <f t="shared" ref="O18:P18" si="26">D18/7</f>
        <v>2.5714285714285716</v>
      </c>
      <c r="P18" s="35">
        <f t="shared" si="26"/>
        <v>0</v>
      </c>
      <c r="Q18" s="30">
        <f t="shared" si="8"/>
        <v>21</v>
      </c>
      <c r="R18" s="30"/>
      <c r="S18" s="36">
        <v>1.0931677018633501</v>
      </c>
      <c r="T18" s="29">
        <v>384</v>
      </c>
      <c r="U18" s="37" t="s">
        <v>33</v>
      </c>
      <c r="V18" s="38" t="s">
        <v>33</v>
      </c>
      <c r="W18" s="29">
        <v>3</v>
      </c>
      <c r="X18" s="39">
        <f t="shared" si="9"/>
        <v>0.16666666666666666</v>
      </c>
      <c r="Y18" s="40">
        <f t="shared" si="10"/>
        <v>4.2640000000000002</v>
      </c>
      <c r="Z18" s="29">
        <v>2</v>
      </c>
      <c r="AA18" s="29" t="s">
        <v>35</v>
      </c>
      <c r="AB18" s="41">
        <f t="shared" si="11"/>
        <v>-0.69</v>
      </c>
      <c r="AC18" s="42">
        <v>7.774958333333333E-2</v>
      </c>
      <c r="AD18" s="40">
        <f t="shared" si="12"/>
        <v>-1.9312996499999997</v>
      </c>
      <c r="AE18" s="40">
        <v>-5.42</v>
      </c>
      <c r="AF18" s="40">
        <v>-12.2862916666666</v>
      </c>
      <c r="AG18" s="40">
        <v>-5</v>
      </c>
    </row>
    <row r="19" spans="1:33" ht="15.75" customHeight="1" x14ac:dyDescent="0.2">
      <c r="A19" s="29" t="s">
        <v>71</v>
      </c>
      <c r="B19" s="29" t="s">
        <v>519</v>
      </c>
      <c r="C19" s="16">
        <f t="shared" si="4"/>
        <v>24.133571428571429</v>
      </c>
      <c r="D19" s="30">
        <v>14</v>
      </c>
      <c r="E19" s="30">
        <v>0</v>
      </c>
      <c r="F19" s="33">
        <v>337.87</v>
      </c>
      <c r="G19" s="31">
        <v>-20.650000000000002</v>
      </c>
      <c r="H19" s="32">
        <f t="shared" si="1"/>
        <v>6.1118181549116531E-2</v>
      </c>
      <c r="I19" s="32">
        <f t="shared" si="2"/>
        <v>4.1789134035773237E-2</v>
      </c>
      <c r="J19" s="33">
        <f t="shared" si="5"/>
        <v>14.119294716666705</v>
      </c>
      <c r="K19" s="33">
        <f t="shared" si="3"/>
        <v>1.008521051190479</v>
      </c>
      <c r="L19" s="30">
        <v>80</v>
      </c>
      <c r="M19" s="34">
        <f t="shared" si="6"/>
        <v>0.17499999999999999</v>
      </c>
      <c r="N19" s="30">
        <v>161</v>
      </c>
      <c r="O19" s="35">
        <f t="shared" ref="O19:P19" si="27">D19/7</f>
        <v>2</v>
      </c>
      <c r="P19" s="35">
        <f t="shared" si="27"/>
        <v>0</v>
      </c>
      <c r="Q19" s="30">
        <f t="shared" si="8"/>
        <v>80</v>
      </c>
      <c r="R19" s="30"/>
      <c r="S19" s="36">
        <v>1.0167597765363099</v>
      </c>
      <c r="T19" s="29">
        <v>384</v>
      </c>
      <c r="U19" s="37" t="s">
        <v>33</v>
      </c>
      <c r="V19" s="38" t="s">
        <v>33</v>
      </c>
      <c r="W19" s="29">
        <v>2</v>
      </c>
      <c r="X19" s="39">
        <f t="shared" si="9"/>
        <v>0.14285714285714285</v>
      </c>
      <c r="Y19" s="40">
        <f t="shared" si="10"/>
        <v>6.8833333333333337</v>
      </c>
      <c r="Z19" s="29">
        <v>1</v>
      </c>
      <c r="AA19" s="29" t="s">
        <v>35</v>
      </c>
      <c r="AB19" s="41">
        <f t="shared" si="11"/>
        <v>-0.69</v>
      </c>
      <c r="AC19" s="42">
        <v>7.774958333333333E-2</v>
      </c>
      <c r="AD19" s="40">
        <f t="shared" si="12"/>
        <v>-1.5021219499999998</v>
      </c>
      <c r="AE19" s="40">
        <v>-5.42</v>
      </c>
      <c r="AF19" s="40">
        <v>-12.286291666666667</v>
      </c>
      <c r="AG19" s="40">
        <v>-3.0300000000000002</v>
      </c>
    </row>
    <row r="20" spans="1:33" ht="15.75" customHeight="1" x14ac:dyDescent="0.2">
      <c r="A20" s="29" t="s">
        <v>73</v>
      </c>
      <c r="B20" s="29" t="s">
        <v>253</v>
      </c>
      <c r="C20" s="16">
        <f t="shared" si="4"/>
        <v>25.990000000000006</v>
      </c>
      <c r="D20" s="30">
        <v>11</v>
      </c>
      <c r="E20" s="30">
        <v>0</v>
      </c>
      <c r="F20" s="33">
        <v>285.89000000000004</v>
      </c>
      <c r="G20" s="31">
        <v>-17.729999999999997</v>
      </c>
      <c r="H20" s="32">
        <f t="shared" si="1"/>
        <v>6.2016859631326714E-2</v>
      </c>
      <c r="I20" s="32">
        <f t="shared" si="2"/>
        <v>0.10258159778819363</v>
      </c>
      <c r="J20" s="33">
        <f t="shared" si="5"/>
        <v>29.327052991666683</v>
      </c>
      <c r="K20" s="33">
        <f t="shared" si="3"/>
        <v>2.6660957265151528</v>
      </c>
      <c r="L20" s="30">
        <v>62</v>
      </c>
      <c r="M20" s="34">
        <f t="shared" si="6"/>
        <v>0.17741935483870969</v>
      </c>
      <c r="N20" s="30">
        <v>154</v>
      </c>
      <c r="O20" s="35">
        <f t="shared" ref="O20:P20" si="28">D20/7</f>
        <v>1.5714285714285714</v>
      </c>
      <c r="P20" s="35">
        <f t="shared" si="28"/>
        <v>0</v>
      </c>
      <c r="Q20" s="30">
        <f t="shared" si="8"/>
        <v>98</v>
      </c>
      <c r="R20" s="30"/>
      <c r="S20" s="36">
        <v>1.06505295007564</v>
      </c>
      <c r="T20" s="29">
        <v>384</v>
      </c>
      <c r="U20" s="37" t="s">
        <v>33</v>
      </c>
      <c r="V20" s="38" t="s">
        <v>33</v>
      </c>
      <c r="W20" s="29">
        <v>1</v>
      </c>
      <c r="X20" s="39">
        <f t="shared" si="9"/>
        <v>9.0909090909090912E-2</v>
      </c>
      <c r="Y20" s="40">
        <f t="shared" si="10"/>
        <v>3.5459999999999994</v>
      </c>
      <c r="Z20" s="29">
        <v>4</v>
      </c>
      <c r="AA20" s="29" t="s">
        <v>35</v>
      </c>
      <c r="AB20" s="41">
        <f t="shared" si="11"/>
        <v>-0.69</v>
      </c>
      <c r="AC20" s="42">
        <v>7.774958333333333E-2</v>
      </c>
      <c r="AD20" s="40">
        <f t="shared" si="12"/>
        <v>-1.1802386749999998</v>
      </c>
      <c r="AE20" s="40">
        <v>-5.42</v>
      </c>
      <c r="AF20" s="40">
        <v>-12.286291666666667</v>
      </c>
      <c r="AG20" s="40">
        <v>0</v>
      </c>
    </row>
    <row r="21" spans="1:33" ht="15.75" customHeight="1" x14ac:dyDescent="0.2">
      <c r="A21" s="29" t="s">
        <v>75</v>
      </c>
      <c r="B21" s="29" t="s">
        <v>112</v>
      </c>
      <c r="C21" s="16">
        <f t="shared" si="4"/>
        <v>25.991000000000003</v>
      </c>
      <c r="D21" s="30">
        <v>20</v>
      </c>
      <c r="E21" s="30">
        <v>0</v>
      </c>
      <c r="F21" s="33">
        <v>519.82000000000005</v>
      </c>
      <c r="G21" s="31">
        <v>-13.959999999999997</v>
      </c>
      <c r="H21" s="32">
        <f t="shared" si="1"/>
        <v>2.685544996344888E-2</v>
      </c>
      <c r="I21" s="32">
        <f t="shared" si="2"/>
        <v>0.13776937818219132</v>
      </c>
      <c r="J21" s="33">
        <f t="shared" si="5"/>
        <v>71.615278166666698</v>
      </c>
      <c r="K21" s="33">
        <f t="shared" si="3"/>
        <v>3.5807639083333349</v>
      </c>
      <c r="L21" s="30">
        <v>44</v>
      </c>
      <c r="M21" s="34">
        <f t="shared" si="6"/>
        <v>0.45454545454545453</v>
      </c>
      <c r="N21" s="30">
        <v>121</v>
      </c>
      <c r="O21" s="35">
        <f t="shared" ref="O21:P21" si="29">D21/7</f>
        <v>2.8571428571428572</v>
      </c>
      <c r="P21" s="35">
        <f t="shared" si="29"/>
        <v>0</v>
      </c>
      <c r="Q21" s="30">
        <f t="shared" si="8"/>
        <v>42</v>
      </c>
      <c r="R21" s="30"/>
      <c r="S21" s="36">
        <v>1.2770270270270201</v>
      </c>
      <c r="T21" s="29">
        <v>384</v>
      </c>
      <c r="U21" s="37" t="s">
        <v>33</v>
      </c>
      <c r="V21" s="38" t="s">
        <v>33</v>
      </c>
      <c r="W21" s="29">
        <v>3</v>
      </c>
      <c r="X21" s="39">
        <f t="shared" si="9"/>
        <v>0.15</v>
      </c>
      <c r="Y21" s="40">
        <f t="shared" si="10"/>
        <v>4.6533333333333324</v>
      </c>
      <c r="Z21" s="29">
        <v>0</v>
      </c>
      <c r="AA21" s="29" t="s">
        <v>35</v>
      </c>
      <c r="AB21" s="41">
        <f t="shared" si="11"/>
        <v>-0.69</v>
      </c>
      <c r="AC21" s="42">
        <v>7.774958333333333E-2</v>
      </c>
      <c r="AD21" s="40">
        <f t="shared" si="12"/>
        <v>-2.1458884999999999</v>
      </c>
      <c r="AE21" s="40">
        <v>-5.42</v>
      </c>
      <c r="AF21" s="40">
        <v>-12.286291666666667</v>
      </c>
      <c r="AG21" s="40">
        <v>0</v>
      </c>
    </row>
    <row r="22" spans="1:33" ht="15.75" customHeight="1" x14ac:dyDescent="0.2">
      <c r="A22" s="29" t="s">
        <v>77</v>
      </c>
      <c r="B22" s="29" t="s">
        <v>520</v>
      </c>
      <c r="C22" s="16">
        <f t="shared" si="4"/>
        <v>25.998461538461541</v>
      </c>
      <c r="D22" s="30">
        <v>13</v>
      </c>
      <c r="E22" s="30">
        <v>0</v>
      </c>
      <c r="F22" s="31">
        <v>337.98</v>
      </c>
      <c r="G22" s="31">
        <v>-3.4099999999999997</v>
      </c>
      <c r="H22" s="32">
        <f t="shared" si="1"/>
        <v>1.0089354399668618E-2</v>
      </c>
      <c r="I22" s="32">
        <f t="shared" si="2"/>
        <v>0.15473217589305088</v>
      </c>
      <c r="J22" s="33">
        <f t="shared" si="5"/>
        <v>52.296380808333339</v>
      </c>
      <c r="K22" s="33">
        <f t="shared" si="3"/>
        <v>4.0227985237179489</v>
      </c>
      <c r="L22" s="30">
        <v>49</v>
      </c>
      <c r="M22" s="34">
        <f t="shared" si="6"/>
        <v>0.26530612244897961</v>
      </c>
      <c r="N22" s="30">
        <v>117</v>
      </c>
      <c r="O22" s="35">
        <f t="shared" ref="O22:P22" si="30">D22/7</f>
        <v>1.8571428571428572</v>
      </c>
      <c r="P22" s="35">
        <f t="shared" si="30"/>
        <v>0</v>
      </c>
      <c r="Q22" s="30">
        <f t="shared" si="8"/>
        <v>63</v>
      </c>
      <c r="R22" s="30"/>
      <c r="S22" s="36">
        <v>1.46969696969696</v>
      </c>
      <c r="T22" s="29">
        <v>264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7.774958333333333E-2</v>
      </c>
      <c r="AD22" s="40">
        <f t="shared" si="12"/>
        <v>-1.3948275249999997</v>
      </c>
      <c r="AE22" s="40">
        <v>-5.42</v>
      </c>
      <c r="AF22" s="40">
        <v>-12.286291666666667</v>
      </c>
      <c r="AG22" s="40">
        <v>0</v>
      </c>
    </row>
    <row r="23" spans="1:33" ht="15.75" customHeight="1" x14ac:dyDescent="0.2">
      <c r="A23" s="29" t="s">
        <v>78</v>
      </c>
      <c r="B23" s="29" t="s">
        <v>521</v>
      </c>
      <c r="C23" s="16">
        <f t="shared" si="4"/>
        <v>26.740000000000002</v>
      </c>
      <c r="D23" s="30">
        <v>8</v>
      </c>
      <c r="E23" s="30">
        <v>0</v>
      </c>
      <c r="F23" s="33">
        <v>213.92000000000002</v>
      </c>
      <c r="G23" s="31">
        <v>0</v>
      </c>
      <c r="H23" s="32">
        <f t="shared" si="1"/>
        <v>0</v>
      </c>
      <c r="I23" s="32">
        <f t="shared" si="2"/>
        <v>0.1838225096609325</v>
      </c>
      <c r="J23" s="33">
        <f t="shared" si="5"/>
        <v>39.323311266666686</v>
      </c>
      <c r="K23" s="33">
        <f t="shared" si="3"/>
        <v>4.9154139083333357</v>
      </c>
      <c r="L23" s="30">
        <v>40</v>
      </c>
      <c r="M23" s="34">
        <f t="shared" si="6"/>
        <v>0.2</v>
      </c>
      <c r="N23" s="30">
        <v>110</v>
      </c>
      <c r="O23" s="35">
        <f t="shared" ref="O23:P23" si="31">D23/7</f>
        <v>1.1428571428571428</v>
      </c>
      <c r="P23" s="35">
        <f t="shared" si="31"/>
        <v>0</v>
      </c>
      <c r="Q23" s="30">
        <f t="shared" si="8"/>
        <v>96</v>
      </c>
      <c r="R23" s="30"/>
      <c r="S23" s="36">
        <v>1.5903614457831301</v>
      </c>
      <c r="T23" s="29">
        <v>264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7.774958333333333E-2</v>
      </c>
      <c r="AD23" s="40">
        <f t="shared" si="12"/>
        <v>-0.85835539999999988</v>
      </c>
      <c r="AE23" s="40">
        <v>-5.42</v>
      </c>
      <c r="AF23" s="40">
        <v>-12.286291666666667</v>
      </c>
      <c r="AG23" s="40">
        <v>0</v>
      </c>
    </row>
    <row r="24" spans="1:33" ht="15.75" customHeight="1" x14ac:dyDescent="0.2">
      <c r="A24" s="29" t="s">
        <v>80</v>
      </c>
      <c r="B24" s="29" t="s">
        <v>72</v>
      </c>
      <c r="C24" s="16">
        <f t="shared" si="4"/>
        <v>26.64</v>
      </c>
      <c r="D24" s="30">
        <v>4</v>
      </c>
      <c r="E24" s="30">
        <v>0</v>
      </c>
      <c r="F24" s="33">
        <v>106.56</v>
      </c>
      <c r="G24" s="33">
        <v>0</v>
      </c>
      <c r="H24" s="32">
        <f t="shared" si="1"/>
        <v>0</v>
      </c>
      <c r="I24" s="32">
        <f t="shared" si="2"/>
        <v>0.18132184340590582</v>
      </c>
      <c r="J24" s="33">
        <f t="shared" si="5"/>
        <v>19.321655633333325</v>
      </c>
      <c r="K24" s="33">
        <f t="shared" si="3"/>
        <v>4.8304139083333313</v>
      </c>
      <c r="L24" s="30">
        <v>26</v>
      </c>
      <c r="M24" s="34">
        <f t="shared" si="6"/>
        <v>0.15384615384615385</v>
      </c>
      <c r="N24" s="30">
        <v>108</v>
      </c>
      <c r="O24" s="35">
        <f t="shared" ref="O24:P24" si="32">D24/7</f>
        <v>0.5714285714285714</v>
      </c>
      <c r="P24" s="35">
        <f t="shared" si="32"/>
        <v>0</v>
      </c>
      <c r="Q24" s="30">
        <f t="shared" si="8"/>
        <v>189</v>
      </c>
      <c r="R24" s="30"/>
      <c r="S24" s="36">
        <v>1.3076923076922999</v>
      </c>
      <c r="T24" s="29">
        <v>264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7.774958333333333E-2</v>
      </c>
      <c r="AD24" s="40">
        <f t="shared" si="12"/>
        <v>-0.42917769999999994</v>
      </c>
      <c r="AE24" s="40">
        <v>-5.42</v>
      </c>
      <c r="AF24" s="40">
        <v>-12.286291666666667</v>
      </c>
      <c r="AG24" s="40">
        <v>0</v>
      </c>
    </row>
    <row r="25" spans="1:33" ht="15.75" customHeight="1" x14ac:dyDescent="0.2">
      <c r="A25" s="15" t="s">
        <v>82</v>
      </c>
      <c r="B25" s="15" t="s">
        <v>522</v>
      </c>
      <c r="C25" s="16">
        <f t="shared" si="4"/>
        <v>23.99</v>
      </c>
      <c r="D25" s="17">
        <v>16</v>
      </c>
      <c r="E25" s="17">
        <v>0</v>
      </c>
      <c r="F25" s="18">
        <v>383.84</v>
      </c>
      <c r="G25" s="18">
        <v>-34.33</v>
      </c>
      <c r="H25" s="32">
        <f t="shared" si="1"/>
        <v>8.9438307628178407E-2</v>
      </c>
      <c r="I25" s="32">
        <f t="shared" si="2"/>
        <v>1.1612362442684411E-2</v>
      </c>
      <c r="J25" s="33">
        <f t="shared" si="5"/>
        <v>4.457289199999984</v>
      </c>
      <c r="K25" s="33">
        <f t="shared" si="3"/>
        <v>0.278580574999999</v>
      </c>
      <c r="L25" s="17">
        <v>61</v>
      </c>
      <c r="M25" s="34">
        <f t="shared" si="6"/>
        <v>0.26229508196721313</v>
      </c>
      <c r="N25" s="17">
        <v>90</v>
      </c>
      <c r="O25" s="35">
        <f t="shared" ref="O25:P25" si="33">D25/7</f>
        <v>2.2857142857142856</v>
      </c>
      <c r="P25" s="35">
        <f t="shared" si="33"/>
        <v>0</v>
      </c>
      <c r="Q25" s="30">
        <f t="shared" si="8"/>
        <v>39</v>
      </c>
      <c r="R25" s="30"/>
      <c r="S25" s="22">
        <v>1.5434343434343429</v>
      </c>
      <c r="T25" s="29">
        <v>264</v>
      </c>
      <c r="U25" s="37" t="s">
        <v>33</v>
      </c>
      <c r="V25" s="38" t="s">
        <v>33</v>
      </c>
      <c r="W25" s="15">
        <v>8</v>
      </c>
      <c r="X25" s="39">
        <f t="shared" si="9"/>
        <v>0.5</v>
      </c>
      <c r="Y25" s="40">
        <f t="shared" si="10"/>
        <v>3.1209090909090906</v>
      </c>
      <c r="Z25" s="15">
        <v>3</v>
      </c>
      <c r="AA25" s="29" t="s">
        <v>35</v>
      </c>
      <c r="AB25" s="41">
        <f t="shared" si="11"/>
        <v>-0.69</v>
      </c>
      <c r="AC25" s="42">
        <v>7.774958333333333E-2</v>
      </c>
      <c r="AD25" s="40">
        <f t="shared" si="12"/>
        <v>-1.7167107999999998</v>
      </c>
      <c r="AE25" s="26">
        <v>-5.42</v>
      </c>
      <c r="AF25" s="26">
        <v>-12.29</v>
      </c>
      <c r="AG25" s="26">
        <v>-2.4</v>
      </c>
    </row>
    <row r="26" spans="1:33" ht="15.75" customHeight="1" x14ac:dyDescent="0.2">
      <c r="A26" s="15" t="s">
        <v>84</v>
      </c>
      <c r="B26" s="15" t="s">
        <v>523</v>
      </c>
      <c r="C26" s="16">
        <f t="shared" si="4"/>
        <v>25.19</v>
      </c>
      <c r="D26" s="17">
        <v>5</v>
      </c>
      <c r="E26" s="17">
        <v>0</v>
      </c>
      <c r="F26" s="18">
        <v>125.95</v>
      </c>
      <c r="G26" s="18">
        <v>-20.74</v>
      </c>
      <c r="H26" s="32">
        <f t="shared" si="1"/>
        <v>0.16466851925367207</v>
      </c>
      <c r="I26" s="32">
        <f t="shared" si="2"/>
        <v>-3.2159035000658878E-2</v>
      </c>
      <c r="J26" s="33">
        <f t="shared" si="5"/>
        <v>-4.0504304583329862</v>
      </c>
      <c r="K26" s="33">
        <f t="shared" si="3"/>
        <v>-0.81008609166659729</v>
      </c>
      <c r="L26" s="17">
        <v>56</v>
      </c>
      <c r="M26" s="34">
        <f t="shared" si="6"/>
        <v>8.9285714285714288E-2</v>
      </c>
      <c r="N26" s="17">
        <v>87</v>
      </c>
      <c r="O26" s="35">
        <f t="shared" ref="O26:P26" si="34">D26/7</f>
        <v>0.7142857142857143</v>
      </c>
      <c r="P26" s="35">
        <f t="shared" si="34"/>
        <v>0</v>
      </c>
      <c r="Q26" s="30">
        <f t="shared" si="8"/>
        <v>121</v>
      </c>
      <c r="R26" s="30"/>
      <c r="S26" s="22">
        <v>1.5770925110132159</v>
      </c>
      <c r="T26" s="29">
        <v>0</v>
      </c>
      <c r="U26" s="37" t="s">
        <v>33</v>
      </c>
      <c r="V26" s="38" t="s">
        <v>33</v>
      </c>
      <c r="W26" s="15">
        <v>2</v>
      </c>
      <c r="X26" s="39">
        <f t="shared" si="9"/>
        <v>0.4</v>
      </c>
      <c r="Y26" s="40">
        <f t="shared" si="10"/>
        <v>5.1849999999999996</v>
      </c>
      <c r="Z26" s="15">
        <v>2</v>
      </c>
      <c r="AA26" s="29" t="s">
        <v>35</v>
      </c>
      <c r="AB26" s="41">
        <f t="shared" si="11"/>
        <v>-0.69</v>
      </c>
      <c r="AC26" s="15">
        <v>7.774958333333333E-2</v>
      </c>
      <c r="AD26" s="40">
        <f t="shared" si="12"/>
        <v>-0.53647212499999997</v>
      </c>
      <c r="AE26" s="26">
        <v>-5.68</v>
      </c>
      <c r="AF26" s="26">
        <v>-12.2862916666666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25.99</v>
      </c>
      <c r="D27" s="17">
        <v>3</v>
      </c>
      <c r="E27" s="17">
        <v>1</v>
      </c>
      <c r="F27" s="18">
        <v>77.97</v>
      </c>
      <c r="G27" s="18">
        <v>-22.97</v>
      </c>
      <c r="H27" s="32">
        <f t="shared" si="1"/>
        <v>0.294600487366936</v>
      </c>
      <c r="I27" s="32">
        <f t="shared" si="2"/>
        <v>-0.14000587758111829</v>
      </c>
      <c r="J27" s="33">
        <f t="shared" si="5"/>
        <v>-10.916258274999793</v>
      </c>
      <c r="K27" s="33">
        <f t="shared" si="3"/>
        <v>-3.6387527583332644</v>
      </c>
      <c r="L27" s="17">
        <v>42</v>
      </c>
      <c r="M27" s="34">
        <f t="shared" si="6"/>
        <v>7.1428571428571425E-2</v>
      </c>
      <c r="N27" s="17">
        <v>82</v>
      </c>
      <c r="O27" s="35">
        <f t="shared" ref="O27:P27" si="35">D27/7</f>
        <v>0.42857142857142855</v>
      </c>
      <c r="P27" s="35">
        <f t="shared" si="35"/>
        <v>0.14285714285714285</v>
      </c>
      <c r="Q27" s="30">
        <f t="shared" si="8"/>
        <v>143</v>
      </c>
      <c r="R27" s="30"/>
      <c r="S27" s="22">
        <v>1.658291457286432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11.484999999999999</v>
      </c>
      <c r="Z27" s="15">
        <v>2</v>
      </c>
      <c r="AA27" s="29" t="s">
        <v>35</v>
      </c>
      <c r="AB27" s="41">
        <f t="shared" si="11"/>
        <v>-0.69</v>
      </c>
      <c r="AC27" s="42">
        <v>7.774958333333333E-2</v>
      </c>
      <c r="AD27" s="40">
        <f t="shared" si="12"/>
        <v>-0.32188327499999997</v>
      </c>
      <c r="AE27" s="26">
        <v>-5.68</v>
      </c>
      <c r="AF27" s="26">
        <v>-12.2862916666666</v>
      </c>
      <c r="AG27" s="26">
        <v>0</v>
      </c>
    </row>
    <row r="28" spans="1:33" ht="15.75" customHeight="1" x14ac:dyDescent="0.2">
      <c r="A28" s="15" t="s">
        <v>87</v>
      </c>
      <c r="B28" s="15" t="s">
        <v>524</v>
      </c>
      <c r="C28" s="16">
        <f t="shared" si="4"/>
        <v>25.99</v>
      </c>
      <c r="D28" s="17">
        <v>4</v>
      </c>
      <c r="E28" s="17">
        <v>0</v>
      </c>
      <c r="F28" s="18">
        <v>103.96</v>
      </c>
      <c r="G28" s="18">
        <v>-29.33</v>
      </c>
      <c r="H28" s="32">
        <f t="shared" si="1"/>
        <v>0.28212774143901503</v>
      </c>
      <c r="I28" s="32">
        <f t="shared" si="2"/>
        <v>-0.12753313165319749</v>
      </c>
      <c r="J28" s="33">
        <f t="shared" si="5"/>
        <v>-13.25834436666641</v>
      </c>
      <c r="K28" s="33">
        <f t="shared" si="3"/>
        <v>-3.3145860916666026</v>
      </c>
      <c r="L28" s="17">
        <v>45</v>
      </c>
      <c r="M28" s="34">
        <f t="shared" si="6"/>
        <v>8.8888888888888892E-2</v>
      </c>
      <c r="N28" s="17">
        <v>78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136</v>
      </c>
      <c r="R28" s="30"/>
      <c r="S28" s="22">
        <v>1.294605809128631</v>
      </c>
      <c r="T28" s="15" t="s">
        <v>33</v>
      </c>
      <c r="U28" s="23" t="s">
        <v>33</v>
      </c>
      <c r="V28" s="1" t="s">
        <v>525</v>
      </c>
      <c r="W28" s="15">
        <v>3</v>
      </c>
      <c r="X28" s="39">
        <f t="shared" si="9"/>
        <v>0.75</v>
      </c>
      <c r="Y28" s="40">
        <f t="shared" si="10"/>
        <v>5.8659999999999997</v>
      </c>
      <c r="Z28" s="15">
        <v>2</v>
      </c>
      <c r="AA28" s="29" t="s">
        <v>35</v>
      </c>
      <c r="AB28" s="41">
        <f t="shared" si="11"/>
        <v>-0.69</v>
      </c>
      <c r="AC28" s="42">
        <v>7.774958333333333E-2</v>
      </c>
      <c r="AD28" s="40">
        <f t="shared" si="12"/>
        <v>-0.42917769999999994</v>
      </c>
      <c r="AE28" s="26">
        <v>-5.68</v>
      </c>
      <c r="AF28" s="26">
        <v>-12.2862916666666</v>
      </c>
      <c r="AG28" s="26">
        <v>0</v>
      </c>
    </row>
    <row r="29" spans="1:33" ht="15.75" customHeight="1" x14ac:dyDescent="0.2">
      <c r="A29" s="15" t="s">
        <v>90</v>
      </c>
      <c r="B29" s="15" t="s">
        <v>526</v>
      </c>
      <c r="C29" s="16">
        <f t="shared" si="4"/>
        <v>21.138333333333332</v>
      </c>
      <c r="D29" s="17">
        <v>12</v>
      </c>
      <c r="E29" s="17">
        <v>0</v>
      </c>
      <c r="F29" s="18">
        <v>253.66</v>
      </c>
      <c r="G29" s="18">
        <v>-42.88</v>
      </c>
      <c r="H29" s="32">
        <f t="shared" si="1"/>
        <v>0.16904517858550816</v>
      </c>
      <c r="I29" s="32">
        <f t="shared" si="2"/>
        <v>-0.1740598955294457</v>
      </c>
      <c r="J29" s="33">
        <f t="shared" si="5"/>
        <v>-44.152033099999194</v>
      </c>
      <c r="K29" s="33">
        <f t="shared" si="3"/>
        <v>-3.6793360916665994</v>
      </c>
      <c r="L29" s="17">
        <v>43</v>
      </c>
      <c r="M29" s="34">
        <f t="shared" si="6"/>
        <v>0.27906976744186046</v>
      </c>
      <c r="N29" s="17">
        <v>67</v>
      </c>
      <c r="O29" s="35">
        <f t="shared" ref="O29:P29" si="37">D29/7</f>
        <v>1.7142857142857142</v>
      </c>
      <c r="P29" s="35">
        <f t="shared" si="37"/>
        <v>0</v>
      </c>
      <c r="Q29" s="30">
        <f t="shared" si="8"/>
        <v>39</v>
      </c>
      <c r="R29" s="30"/>
      <c r="S29" s="22">
        <v>1.342465753424658</v>
      </c>
      <c r="T29" s="15" t="s">
        <v>33</v>
      </c>
      <c r="U29" s="23" t="s">
        <v>33</v>
      </c>
      <c r="V29" s="1" t="s">
        <v>33</v>
      </c>
      <c r="W29" s="15">
        <v>6</v>
      </c>
      <c r="X29" s="39">
        <f t="shared" si="9"/>
        <v>0.5</v>
      </c>
      <c r="Y29" s="40">
        <f t="shared" si="10"/>
        <v>6.1257142857142863</v>
      </c>
      <c r="Z29" s="15">
        <v>1</v>
      </c>
      <c r="AA29" s="29" t="s">
        <v>35</v>
      </c>
      <c r="AB29" s="41">
        <f t="shared" si="11"/>
        <v>-0.69</v>
      </c>
      <c r="AC29" s="42">
        <v>7.774958333333333E-2</v>
      </c>
      <c r="AD29" s="40">
        <f t="shared" si="12"/>
        <v>-1.2875330999999999</v>
      </c>
      <c r="AE29" s="26">
        <v>-5.68</v>
      </c>
      <c r="AF29" s="26">
        <v>-12.2862916666666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18.09333333333333</v>
      </c>
      <c r="D30" s="17">
        <v>12</v>
      </c>
      <c r="E30" s="17">
        <v>0</v>
      </c>
      <c r="F30" s="18">
        <v>217.11999999999998</v>
      </c>
      <c r="G30" s="18">
        <v>-33.14</v>
      </c>
      <c r="H30" s="32">
        <f t="shared" si="1"/>
        <v>0.15263448784082537</v>
      </c>
      <c r="I30" s="32">
        <f t="shared" si="2"/>
        <v>-0.26994883364901628</v>
      </c>
      <c r="J30" s="33">
        <f t="shared" si="5"/>
        <v>-58.611290761874407</v>
      </c>
      <c r="K30" s="33">
        <f t="shared" si="3"/>
        <v>-4.8842742301562003</v>
      </c>
      <c r="L30" s="17">
        <v>33</v>
      </c>
      <c r="M30" s="34">
        <f t="shared" si="6"/>
        <v>0.36363636363636365</v>
      </c>
      <c r="N30" s="17">
        <v>55</v>
      </c>
      <c r="O30" s="35">
        <f t="shared" ref="O30:P30" si="38">D30/7</f>
        <v>1.7142857142857142</v>
      </c>
      <c r="P30" s="35">
        <f t="shared" si="38"/>
        <v>0</v>
      </c>
      <c r="Q30" s="30">
        <f t="shared" si="8"/>
        <v>32</v>
      </c>
      <c r="R30" s="30"/>
      <c r="S30" s="22">
        <v>1.4795918367346941</v>
      </c>
      <c r="T30" s="29">
        <v>0</v>
      </c>
      <c r="U30" s="37" t="s">
        <v>33</v>
      </c>
      <c r="V30" s="38" t="s">
        <v>33</v>
      </c>
      <c r="W30" s="15">
        <v>4</v>
      </c>
      <c r="X30" s="39">
        <f t="shared" si="9"/>
        <v>0.33333333333333331</v>
      </c>
      <c r="Y30" s="40">
        <f t="shared" si="10"/>
        <v>8.2850000000000001</v>
      </c>
      <c r="Z30" s="15">
        <v>0</v>
      </c>
      <c r="AA30" s="29" t="s">
        <v>35</v>
      </c>
      <c r="AB30" s="41">
        <f t="shared" si="11"/>
        <v>-0.69</v>
      </c>
      <c r="AC30" s="42">
        <v>7.774958333333333E-2</v>
      </c>
      <c r="AD30" s="40">
        <f t="shared" si="12"/>
        <v>-1.2875330999999999</v>
      </c>
      <c r="AE30" s="26">
        <v>-5.68</v>
      </c>
      <c r="AF30" s="26">
        <v>-11.637979805156199</v>
      </c>
      <c r="AG30" s="26">
        <v>-0.92</v>
      </c>
    </row>
    <row r="31" spans="1:33" ht="15.75" customHeight="1" x14ac:dyDescent="0.2">
      <c r="A31" s="15" t="s">
        <v>92</v>
      </c>
      <c r="B31" s="52" t="s">
        <v>527</v>
      </c>
      <c r="C31" s="16">
        <f t="shared" si="4"/>
        <v>17.989999999999998</v>
      </c>
      <c r="D31" s="17">
        <v>7</v>
      </c>
      <c r="E31" s="17">
        <v>0</v>
      </c>
      <c r="F31" s="18">
        <v>125.92999999999998</v>
      </c>
      <c r="G31" s="44">
        <v>-39.92</v>
      </c>
      <c r="H31" s="32">
        <f t="shared" si="1"/>
        <v>0.31700150877471617</v>
      </c>
      <c r="I31" s="32">
        <f t="shared" si="2"/>
        <v>-0.43561041539818779</v>
      </c>
      <c r="J31" s="33">
        <f t="shared" si="5"/>
        <v>-54.856419611093777</v>
      </c>
      <c r="K31" s="33">
        <f t="shared" si="3"/>
        <v>-7.8366313730133967</v>
      </c>
      <c r="L31" s="17">
        <v>28</v>
      </c>
      <c r="M31" s="34">
        <f t="shared" si="6"/>
        <v>0.25</v>
      </c>
      <c r="N31" s="17">
        <v>47</v>
      </c>
      <c r="O31" s="35">
        <f t="shared" ref="O31:P32" si="39">D31/7</f>
        <v>1</v>
      </c>
      <c r="P31" s="35">
        <f t="shared" si="39"/>
        <v>0</v>
      </c>
      <c r="Q31" s="30">
        <f t="shared" si="8"/>
        <v>47</v>
      </c>
      <c r="R31" s="30"/>
      <c r="S31" s="22">
        <v>1.58805970149253</v>
      </c>
      <c r="T31" s="15">
        <v>264</v>
      </c>
      <c r="U31" s="23" t="s">
        <v>33</v>
      </c>
      <c r="V31" s="1" t="s">
        <v>525</v>
      </c>
      <c r="W31" s="15">
        <v>2</v>
      </c>
      <c r="X31" s="39">
        <f t="shared" si="9"/>
        <v>0.2857142857142857</v>
      </c>
      <c r="Y31" s="40">
        <f t="shared" si="10"/>
        <v>6.6533333333333333</v>
      </c>
      <c r="Z31" s="15">
        <v>4</v>
      </c>
      <c r="AA31" s="15" t="s">
        <v>35</v>
      </c>
      <c r="AB31" s="41">
        <f t="shared" si="11"/>
        <v>-0.69</v>
      </c>
      <c r="AC31" s="28">
        <v>7.774958333333333E-2</v>
      </c>
      <c r="AD31" s="40">
        <f t="shared" si="12"/>
        <v>-0.75106097499999991</v>
      </c>
      <c r="AE31" s="45">
        <v>-5.68</v>
      </c>
      <c r="AF31" s="45">
        <v>-11.637979805156251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17.990000000000002</v>
      </c>
      <c r="D32" s="57">
        <v>7</v>
      </c>
      <c r="E32" s="57">
        <v>2</v>
      </c>
      <c r="F32" s="58">
        <v>125.93</v>
      </c>
      <c r="G32" s="58">
        <v>-38.17</v>
      </c>
      <c r="H32" s="32">
        <f t="shared" si="1"/>
        <v>0.30310489954736758</v>
      </c>
      <c r="I32" s="32">
        <f t="shared" si="2"/>
        <v>-0.42171380617083609</v>
      </c>
      <c r="J32" s="33">
        <f t="shared" si="5"/>
        <v>-53.106419611093393</v>
      </c>
      <c r="K32" s="33">
        <f t="shared" si="3"/>
        <v>-7.5866313730133417</v>
      </c>
      <c r="L32" s="57">
        <v>40</v>
      </c>
      <c r="M32" s="34">
        <f t="shared" si="6"/>
        <v>0.17499999999999999</v>
      </c>
      <c r="N32" s="57">
        <v>38</v>
      </c>
      <c r="O32" s="35">
        <f t="shared" si="39"/>
        <v>1</v>
      </c>
      <c r="P32" s="35">
        <f t="shared" si="39"/>
        <v>0.2857142857142857</v>
      </c>
      <c r="Q32" s="30">
        <f t="shared" si="8"/>
        <v>29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1.2173913043478259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4</v>
      </c>
      <c r="X32" s="39">
        <f t="shared" si="9"/>
        <v>0.5714285714285714</v>
      </c>
      <c r="Y32" s="40">
        <f t="shared" si="10"/>
        <v>4.2411111111111115</v>
      </c>
      <c r="Z32" s="56">
        <v>5</v>
      </c>
      <c r="AA32" s="56" t="s">
        <v>35</v>
      </c>
      <c r="AB32" s="41">
        <f t="shared" si="11"/>
        <v>-0.69</v>
      </c>
      <c r="AC32" s="62">
        <v>7.774958333333333E-2</v>
      </c>
      <c r="AD32" s="40">
        <f t="shared" si="12"/>
        <v>-0.75106097499999991</v>
      </c>
      <c r="AE32" s="63">
        <v>-5.68</v>
      </c>
      <c r="AF32" s="63">
        <v>-11.637979805156199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Ringed Drawer Handles - 10 Pack of Kitchen Cabinet Hardware")</f>
        <v>Satin Nickel Kitchen Cabinet Knobs - Round Ringed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Info!B1:BJ5000""),2,FALSE),"""")"),"B07PMTFT8J")</f>
        <v>B07PMTFT8J</v>
      </c>
      <c r="B2" s="3" t="s">
        <v>528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83.25" customHeight="1" x14ac:dyDescent="0.2">
      <c r="A3" s="68" t="s">
        <v>30</v>
      </c>
      <c r="B3" s="69"/>
      <c r="C3" s="4">
        <f>((AE32+AF32)/0.85)*-1</f>
        <v>11.173920900000001</v>
      </c>
      <c r="D3" s="5">
        <f>SUM(D4:D99702)</f>
        <v>182</v>
      </c>
      <c r="E3" s="5"/>
      <c r="F3" s="6">
        <f t="shared" ref="F3:G3" si="0">SUM(F4:F99702)</f>
        <v>2207.88</v>
      </c>
      <c r="G3" s="6">
        <f t="shared" si="0"/>
        <v>-383.91</v>
      </c>
      <c r="H3" s="7">
        <f t="shared" ref="H3:H32" si="1">G3/F3*-1</f>
        <v>0.17388173270286428</v>
      </c>
      <c r="I3" s="8">
        <f t="shared" ref="I3:I32" si="2">J3/F3</f>
        <v>-0.12096242016470501</v>
      </c>
      <c r="J3" s="6">
        <f>SUM(J4:J99702)</f>
        <v>-267.07050823324892</v>
      </c>
      <c r="K3" s="6">
        <f t="shared" ref="K3:K32" si="3">J3/D3</f>
        <v>-1.4674203749079611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27</v>
      </c>
      <c r="X3" s="7">
        <f>W3/D3</f>
        <v>0.14835164835164835</v>
      </c>
      <c r="Y3" s="6"/>
      <c r="Z3" s="5"/>
      <c r="AA3" s="5"/>
      <c r="AB3" s="5"/>
      <c r="AC3" s="5"/>
      <c r="AD3" s="6">
        <f>SUM(AD4:AD99702)</f>
        <v>-7.2250577200012867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Info!B2:BZ3000""),37,FALSE)),"""")*-1"),-4.547832765)</f>
        <v>-4.5478327649999999</v>
      </c>
      <c r="AG3" s="6">
        <f>SUM(AG4:AG99702)</f>
        <v>-14.040000000000001</v>
      </c>
    </row>
    <row r="4" spans="1:33" ht="15.75" customHeight="1" x14ac:dyDescent="0.2">
      <c r="A4" s="15" t="s">
        <v>31</v>
      </c>
      <c r="B4" s="15" t="s">
        <v>529</v>
      </c>
      <c r="C4" s="16">
        <f t="shared" ref="C4:C32" si="4">IFERROR(F4/D4," - ")</f>
        <v>12.989999999999998</v>
      </c>
      <c r="D4" s="17">
        <v>7</v>
      </c>
      <c r="E4" s="17">
        <v>0</v>
      </c>
      <c r="F4" s="18">
        <v>90.929999999999993</v>
      </c>
      <c r="G4" s="18">
        <v>-20.18</v>
      </c>
      <c r="H4" s="19">
        <f t="shared" si="1"/>
        <v>0.22192895634004181</v>
      </c>
      <c r="I4" s="19">
        <f t="shared" si="2"/>
        <v>-0.10524986476401035</v>
      </c>
      <c r="J4" s="18">
        <f t="shared" ref="J4:J32" si="5">F4*0.85+G4+AF4*D4+D4*AE4+AG4+AD4</f>
        <v>-9.5703702029914606</v>
      </c>
      <c r="K4" s="18">
        <f t="shared" si="3"/>
        <v>-1.3671957432844943</v>
      </c>
      <c r="L4" s="17">
        <v>38</v>
      </c>
      <c r="M4" s="20">
        <f t="shared" ref="M4:M32" si="6">IFERROR(D4/L4,"-")</f>
        <v>0.18421052631578946</v>
      </c>
      <c r="N4" s="17">
        <v>146</v>
      </c>
      <c r="O4" s="21">
        <f t="shared" ref="O4:P4" si="7">D4/7</f>
        <v>1</v>
      </c>
      <c r="P4" s="21">
        <f t="shared" si="7"/>
        <v>0</v>
      </c>
      <c r="Q4" s="17">
        <f t="shared" ref="Q4:Q32" si="8">ROUNDDOWN(N4/(O4+P4),0)</f>
        <v>146</v>
      </c>
      <c r="R4" s="17"/>
      <c r="S4" s="22">
        <v>0.27340267459138101</v>
      </c>
      <c r="T4" s="15">
        <v>90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4.0359999999999996</v>
      </c>
      <c r="Z4" s="15">
        <v>5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2.8766203703703704E-2</v>
      </c>
      <c r="AD4" s="26">
        <f t="shared" ref="AD4:AD32" si="12">IFERROR(AB4*AC4*D4*2,0)</f>
        <v>-0.27788152777777775</v>
      </c>
      <c r="AE4" s="26">
        <v>-4.9000000000000004</v>
      </c>
      <c r="AF4" s="26">
        <v>-4.5861412393162393</v>
      </c>
      <c r="AG4" s="26">
        <v>0</v>
      </c>
    </row>
    <row r="5" spans="1:33" ht="15.75" customHeight="1" x14ac:dyDescent="0.2">
      <c r="A5" s="29" t="s">
        <v>36</v>
      </c>
      <c r="B5" s="15" t="s">
        <v>530</v>
      </c>
      <c r="C5" s="16">
        <f t="shared" si="4"/>
        <v>12.99</v>
      </c>
      <c r="D5" s="30">
        <v>3</v>
      </c>
      <c r="E5" s="30">
        <v>0</v>
      </c>
      <c r="F5" s="31">
        <v>38.97</v>
      </c>
      <c r="G5" s="31">
        <v>-24.44</v>
      </c>
      <c r="H5" s="32">
        <f t="shared" si="1"/>
        <v>0.62714908904285349</v>
      </c>
      <c r="I5" s="32">
        <f t="shared" si="2"/>
        <v>-0.51047353859535849</v>
      </c>
      <c r="J5" s="33">
        <f t="shared" si="5"/>
        <v>-19.893153799061121</v>
      </c>
      <c r="K5" s="33">
        <f t="shared" si="3"/>
        <v>-6.6310512663537073</v>
      </c>
      <c r="L5" s="30">
        <v>68</v>
      </c>
      <c r="M5" s="34">
        <f t="shared" si="6"/>
        <v>4.4117647058823532E-2</v>
      </c>
      <c r="N5" s="30">
        <v>141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329</v>
      </c>
      <c r="R5" s="30"/>
      <c r="S5" s="36">
        <v>0.269113149847094</v>
      </c>
      <c r="T5" s="29">
        <v>90</v>
      </c>
      <c r="U5" s="37" t="s">
        <v>33</v>
      </c>
      <c r="V5" s="38" t="s">
        <v>33</v>
      </c>
      <c r="W5" s="29">
        <v>1</v>
      </c>
      <c r="X5" s="39">
        <f t="shared" si="9"/>
        <v>0.33333333333333331</v>
      </c>
      <c r="Y5" s="40">
        <f t="shared" si="10"/>
        <v>6.11</v>
      </c>
      <c r="Z5" s="29">
        <v>3</v>
      </c>
      <c r="AA5" s="29" t="s">
        <v>35</v>
      </c>
      <c r="AB5" s="41">
        <f t="shared" si="11"/>
        <v>-0.69</v>
      </c>
      <c r="AC5" s="42">
        <v>2.8799536500579374E-2</v>
      </c>
      <c r="AD5" s="40">
        <f t="shared" si="12"/>
        <v>-0.11923008111239861</v>
      </c>
      <c r="AE5" s="40">
        <v>-4.9000000000000004</v>
      </c>
      <c r="AF5" s="40">
        <v>-4.5861412393162393</v>
      </c>
      <c r="AG5" s="40">
        <v>0</v>
      </c>
    </row>
    <row r="6" spans="1:33" ht="15.75" customHeight="1" x14ac:dyDescent="0.2">
      <c r="A6" s="29" t="s">
        <v>38</v>
      </c>
      <c r="B6" s="29" t="s">
        <v>253</v>
      </c>
      <c r="C6" s="16">
        <f t="shared" si="4"/>
        <v>12.99</v>
      </c>
      <c r="D6" s="30">
        <v>6</v>
      </c>
      <c r="E6" s="30">
        <v>0</v>
      </c>
      <c r="F6" s="31">
        <v>77.94</v>
      </c>
      <c r="G6" s="31">
        <v>-21.26</v>
      </c>
      <c r="H6" s="32">
        <f t="shared" si="1"/>
        <v>0.27277392866307421</v>
      </c>
      <c r="I6" s="32">
        <f t="shared" si="2"/>
        <v>-0.15609483708704278</v>
      </c>
      <c r="J6" s="33">
        <f t="shared" si="5"/>
        <v>-12.166031602564114</v>
      </c>
      <c r="K6" s="33">
        <f t="shared" si="3"/>
        <v>-2.0276719337606859</v>
      </c>
      <c r="L6" s="30">
        <v>63</v>
      </c>
      <c r="M6" s="34">
        <f t="shared" si="6"/>
        <v>9.5238095238095233E-2</v>
      </c>
      <c r="N6" s="30">
        <v>136</v>
      </c>
      <c r="O6" s="35">
        <f t="shared" ref="O6:P6" si="14">D6/7</f>
        <v>0.8571428571428571</v>
      </c>
      <c r="P6" s="35">
        <f t="shared" si="14"/>
        <v>0</v>
      </c>
      <c r="Q6" s="30">
        <f t="shared" si="8"/>
        <v>158</v>
      </c>
      <c r="R6" s="30"/>
      <c r="S6" s="36">
        <v>0.28885400313971699</v>
      </c>
      <c r="T6" s="29">
        <v>90</v>
      </c>
      <c r="U6" s="37" t="s">
        <v>33</v>
      </c>
      <c r="V6" s="38" t="s">
        <v>130</v>
      </c>
      <c r="W6" s="29">
        <v>1</v>
      </c>
      <c r="X6" s="39">
        <f t="shared" si="9"/>
        <v>0.16666666666666666</v>
      </c>
      <c r="Y6" s="40">
        <f t="shared" si="10"/>
        <v>21.26</v>
      </c>
      <c r="Z6" s="29">
        <v>0</v>
      </c>
      <c r="AA6" s="29" t="s">
        <v>35</v>
      </c>
      <c r="AB6" s="41">
        <f t="shared" si="11"/>
        <v>-0.69</v>
      </c>
      <c r="AC6" s="42">
        <v>2.8766203703703704E-2</v>
      </c>
      <c r="AD6" s="40">
        <f t="shared" si="12"/>
        <v>-0.23818416666666664</v>
      </c>
      <c r="AE6" s="40">
        <v>-4.9000000000000004</v>
      </c>
      <c r="AF6" s="40">
        <v>-4.5861412393162393</v>
      </c>
      <c r="AG6" s="40">
        <v>0</v>
      </c>
    </row>
    <row r="7" spans="1:33" ht="15.75" customHeight="1" x14ac:dyDescent="0.2">
      <c r="A7" s="29" t="s">
        <v>40</v>
      </c>
      <c r="B7" s="29" t="s">
        <v>253</v>
      </c>
      <c r="C7" s="16">
        <f t="shared" si="4"/>
        <v>12.989999999999998</v>
      </c>
      <c r="D7" s="30">
        <v>11</v>
      </c>
      <c r="E7" s="30">
        <v>0</v>
      </c>
      <c r="F7" s="31">
        <v>142.88999999999999</v>
      </c>
      <c r="G7" s="31">
        <v>-23.669999999999995</v>
      </c>
      <c r="H7" s="32">
        <f t="shared" si="1"/>
        <v>0.1656519000629855</v>
      </c>
      <c r="I7" s="32">
        <f t="shared" si="2"/>
        <v>-4.8972808486954088E-2</v>
      </c>
      <c r="J7" s="33">
        <f t="shared" si="5"/>
        <v>-6.9977246047008688</v>
      </c>
      <c r="K7" s="33">
        <f t="shared" si="3"/>
        <v>-0.63615678224553351</v>
      </c>
      <c r="L7" s="30">
        <v>68</v>
      </c>
      <c r="M7" s="34">
        <f t="shared" si="6"/>
        <v>0.16176470588235295</v>
      </c>
      <c r="N7" s="30">
        <v>128</v>
      </c>
      <c r="O7" s="35">
        <f t="shared" ref="O7:P7" si="15">D7/7</f>
        <v>1.5714285714285714</v>
      </c>
      <c r="P7" s="35">
        <f t="shared" si="15"/>
        <v>0</v>
      </c>
      <c r="Q7" s="30">
        <f t="shared" si="8"/>
        <v>81</v>
      </c>
      <c r="R7" s="30"/>
      <c r="S7" s="36">
        <v>0.32227488151658701</v>
      </c>
      <c r="T7" s="29">
        <v>90</v>
      </c>
      <c r="U7" s="37" t="s">
        <v>33</v>
      </c>
      <c r="V7" s="38" t="s">
        <v>130</v>
      </c>
      <c r="W7" s="29">
        <v>2</v>
      </c>
      <c r="X7" s="39">
        <f t="shared" si="9"/>
        <v>0.18181818181818182</v>
      </c>
      <c r="Y7" s="40">
        <f t="shared" si="10"/>
        <v>5.9174999999999986</v>
      </c>
      <c r="Z7" s="29">
        <v>2</v>
      </c>
      <c r="AA7" s="29" t="s">
        <v>35</v>
      </c>
      <c r="AB7" s="41">
        <f t="shared" si="11"/>
        <v>-0.69</v>
      </c>
      <c r="AC7" s="42">
        <v>2.8766203703703704E-2</v>
      </c>
      <c r="AD7" s="40">
        <f t="shared" si="12"/>
        <v>-0.43667097222222218</v>
      </c>
      <c r="AE7" s="40">
        <v>-4.9000000000000004</v>
      </c>
      <c r="AF7" s="40">
        <v>-4.5861412393162393</v>
      </c>
      <c r="AG7" s="40">
        <v>0</v>
      </c>
    </row>
    <row r="8" spans="1:33" ht="15.75" customHeight="1" x14ac:dyDescent="0.2">
      <c r="A8" s="29" t="s">
        <v>43</v>
      </c>
      <c r="B8" s="29" t="s">
        <v>531</v>
      </c>
      <c r="C8" s="16">
        <f t="shared" si="4"/>
        <v>12.99</v>
      </c>
      <c r="D8" s="30">
        <v>4</v>
      </c>
      <c r="E8" s="30">
        <v>0</v>
      </c>
      <c r="F8" s="31">
        <v>51.96</v>
      </c>
      <c r="G8" s="31">
        <v>-21.589999999999996</v>
      </c>
      <c r="H8" s="32">
        <f t="shared" si="1"/>
        <v>0.41551193225558114</v>
      </c>
      <c r="I8" s="32">
        <f t="shared" si="2"/>
        <v>-0.29912989692926184</v>
      </c>
      <c r="J8" s="33">
        <f t="shared" si="5"/>
        <v>-15.542789444444445</v>
      </c>
      <c r="K8" s="33">
        <f t="shared" si="3"/>
        <v>-3.8856973611111112</v>
      </c>
      <c r="L8" s="30">
        <v>57</v>
      </c>
      <c r="M8" s="34">
        <f t="shared" si="6"/>
        <v>7.0175438596491224E-2</v>
      </c>
      <c r="N8" s="30">
        <v>122</v>
      </c>
      <c r="O8" s="35">
        <f t="shared" ref="O8:P8" si="16">D8/7</f>
        <v>0.5714285714285714</v>
      </c>
      <c r="P8" s="35">
        <f t="shared" si="16"/>
        <v>0</v>
      </c>
      <c r="Q8" s="30">
        <f t="shared" si="8"/>
        <v>213</v>
      </c>
      <c r="R8" s="30"/>
      <c r="S8" s="36">
        <v>0.391517128874388</v>
      </c>
      <c r="T8" s="29">
        <v>90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2.8766203703703704E-2</v>
      </c>
      <c r="AD8" s="40">
        <f t="shared" si="12"/>
        <v>-0.15878944444444443</v>
      </c>
      <c r="AE8" s="40">
        <v>-4.9000000000000004</v>
      </c>
      <c r="AF8" s="40">
        <v>-4.59</v>
      </c>
      <c r="AG8" s="40">
        <v>0</v>
      </c>
    </row>
    <row r="9" spans="1:33" ht="15.75" customHeight="1" x14ac:dyDescent="0.2">
      <c r="A9" s="29" t="s">
        <v>46</v>
      </c>
      <c r="B9" s="29" t="s">
        <v>32</v>
      </c>
      <c r="C9" s="16">
        <f t="shared" si="4"/>
        <v>14.754285714285713</v>
      </c>
      <c r="D9" s="30">
        <v>7</v>
      </c>
      <c r="E9" s="30">
        <v>5</v>
      </c>
      <c r="F9" s="31">
        <v>103.27999999999999</v>
      </c>
      <c r="G9" s="31">
        <v>-7.32</v>
      </c>
      <c r="H9" s="32">
        <f t="shared" si="1"/>
        <v>7.0875290472501948E-2</v>
      </c>
      <c r="I9" s="32">
        <f t="shared" si="2"/>
        <v>0.13014675781793078</v>
      </c>
      <c r="J9" s="33">
        <f t="shared" si="5"/>
        <v>13.441557147435889</v>
      </c>
      <c r="K9" s="33">
        <f t="shared" si="3"/>
        <v>1.9202224496336984</v>
      </c>
      <c r="L9" s="30">
        <v>54</v>
      </c>
      <c r="M9" s="34">
        <f t="shared" si="6"/>
        <v>0.12962962962962962</v>
      </c>
      <c r="N9" s="30">
        <v>109</v>
      </c>
      <c r="O9" s="35">
        <f t="shared" ref="O9:P9" si="17">D9/7</f>
        <v>1</v>
      </c>
      <c r="P9" s="35">
        <f t="shared" si="17"/>
        <v>0.7142857142857143</v>
      </c>
      <c r="Q9" s="30">
        <f t="shared" si="8"/>
        <v>63</v>
      </c>
      <c r="R9" s="30"/>
      <c r="S9" s="36">
        <v>0.44897959183673403</v>
      </c>
      <c r="T9" s="29">
        <v>990</v>
      </c>
      <c r="U9" s="37">
        <v>600</v>
      </c>
      <c r="V9" s="38" t="s">
        <v>532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2.8766203703703704E-2</v>
      </c>
      <c r="AD9" s="40">
        <f t="shared" si="12"/>
        <v>-0.27788152777777775</v>
      </c>
      <c r="AE9" s="40">
        <v>-4.9000000000000004</v>
      </c>
      <c r="AF9" s="40">
        <v>-4.6355087606837602</v>
      </c>
      <c r="AG9" s="40">
        <v>0</v>
      </c>
    </row>
    <row r="10" spans="1:33" ht="15.75" customHeight="1" x14ac:dyDescent="0.2">
      <c r="A10" s="29" t="s">
        <v>49</v>
      </c>
      <c r="B10" s="29" t="s">
        <v>32</v>
      </c>
      <c r="C10" s="16">
        <f t="shared" si="4"/>
        <v>14.99</v>
      </c>
      <c r="D10" s="30">
        <v>5</v>
      </c>
      <c r="E10" s="30">
        <v>0</v>
      </c>
      <c r="F10" s="31">
        <v>74.95</v>
      </c>
      <c r="G10" s="31">
        <v>-0.56000000000000005</v>
      </c>
      <c r="H10" s="32">
        <f t="shared" si="1"/>
        <v>7.4716477651767853E-3</v>
      </c>
      <c r="I10" s="32">
        <f t="shared" si="2"/>
        <v>0.20375542883289718</v>
      </c>
      <c r="J10" s="33">
        <f t="shared" si="5"/>
        <v>15.271469391025645</v>
      </c>
      <c r="K10" s="33">
        <f t="shared" si="3"/>
        <v>3.054293878205129</v>
      </c>
      <c r="L10" s="30">
        <v>33</v>
      </c>
      <c r="M10" s="34">
        <f t="shared" si="6"/>
        <v>0.15151515151515152</v>
      </c>
      <c r="N10" s="30">
        <v>104</v>
      </c>
      <c r="O10" s="35">
        <f t="shared" ref="O10:P10" si="18">D10/7</f>
        <v>0.7142857142857143</v>
      </c>
      <c r="P10" s="35">
        <f t="shared" si="18"/>
        <v>0</v>
      </c>
      <c r="Q10" s="30">
        <f t="shared" si="8"/>
        <v>145</v>
      </c>
      <c r="R10" s="30"/>
      <c r="S10" s="36">
        <v>0.439024390243902</v>
      </c>
      <c r="T10" s="29">
        <v>720</v>
      </c>
      <c r="U10" s="37">
        <v>600</v>
      </c>
      <c r="V10" s="38" t="s">
        <v>533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2.8766203703703704E-2</v>
      </c>
      <c r="AD10" s="40">
        <f t="shared" si="12"/>
        <v>-0.19848680555555553</v>
      </c>
      <c r="AE10" s="40">
        <v>-4.9000000000000004</v>
      </c>
      <c r="AF10" s="40">
        <v>-4.6355087606837602</v>
      </c>
      <c r="AG10" s="40">
        <v>0</v>
      </c>
    </row>
    <row r="11" spans="1:33" ht="15.75" customHeight="1" x14ac:dyDescent="0.2">
      <c r="A11" s="29" t="s">
        <v>52</v>
      </c>
      <c r="B11" s="29" t="s">
        <v>32</v>
      </c>
      <c r="C11" s="16">
        <f t="shared" si="4"/>
        <v>15.173333333333332</v>
      </c>
      <c r="D11" s="30">
        <v>6</v>
      </c>
      <c r="E11" s="30">
        <v>0</v>
      </c>
      <c r="F11" s="31">
        <v>91.039999999999992</v>
      </c>
      <c r="G11" s="31">
        <v>-0.08</v>
      </c>
      <c r="H11" s="32">
        <f t="shared" si="1"/>
        <v>8.7873462214411253E-4</v>
      </c>
      <c r="I11" s="32">
        <f t="shared" si="2"/>
        <v>0.21806638037380008</v>
      </c>
      <c r="J11" s="33">
        <f t="shared" si="5"/>
        <v>19.852763269230756</v>
      </c>
      <c r="K11" s="33">
        <f t="shared" si="3"/>
        <v>3.308793878205126</v>
      </c>
      <c r="L11" s="30">
        <v>28</v>
      </c>
      <c r="M11" s="34">
        <f t="shared" si="6"/>
        <v>0.21428571428571427</v>
      </c>
      <c r="N11" s="30">
        <v>95</v>
      </c>
      <c r="O11" s="35">
        <f t="shared" ref="O11:P11" si="19">D11/7</f>
        <v>0.8571428571428571</v>
      </c>
      <c r="P11" s="35">
        <f t="shared" si="19"/>
        <v>0</v>
      </c>
      <c r="Q11" s="30">
        <f t="shared" si="8"/>
        <v>110</v>
      </c>
      <c r="R11" s="30"/>
      <c r="S11" s="36">
        <v>0.48175182481751799</v>
      </c>
      <c r="T11" s="29">
        <v>180</v>
      </c>
      <c r="U11" s="37">
        <v>30</v>
      </c>
      <c r="V11" s="38" t="s">
        <v>534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2.8766203703703704E-2</v>
      </c>
      <c r="AD11" s="40">
        <f t="shared" si="12"/>
        <v>-0.23818416666666664</v>
      </c>
      <c r="AE11" s="40">
        <v>-4.9000000000000004</v>
      </c>
      <c r="AF11" s="40">
        <v>-4.6355087606837602</v>
      </c>
      <c r="AG11" s="40">
        <v>0</v>
      </c>
    </row>
    <row r="12" spans="1:33" ht="15.75" customHeight="1" x14ac:dyDescent="0.2">
      <c r="A12" s="29" t="s">
        <v>55</v>
      </c>
      <c r="B12" s="29" t="s">
        <v>535</v>
      </c>
      <c r="C12" s="16">
        <f t="shared" si="4"/>
        <v>14.99</v>
      </c>
      <c r="D12" s="30">
        <v>4</v>
      </c>
      <c r="E12" s="30">
        <v>0</v>
      </c>
      <c r="F12" s="31">
        <v>59.96</v>
      </c>
      <c r="G12" s="31">
        <v>-0.24</v>
      </c>
      <c r="H12" s="32">
        <f t="shared" si="1"/>
        <v>4.0026684456304197E-3</v>
      </c>
      <c r="I12" s="32">
        <f t="shared" si="2"/>
        <v>0.20722440815244356</v>
      </c>
      <c r="J12" s="33">
        <f t="shared" si="5"/>
        <v>12.425175512820516</v>
      </c>
      <c r="K12" s="33">
        <f t="shared" si="3"/>
        <v>3.106293878205129</v>
      </c>
      <c r="L12" s="30">
        <v>15</v>
      </c>
      <c r="M12" s="34">
        <f t="shared" si="6"/>
        <v>0.26666666666666666</v>
      </c>
      <c r="N12" s="30">
        <v>92</v>
      </c>
      <c r="O12" s="35">
        <f t="shared" ref="O12:P12" si="20">D12/7</f>
        <v>0.5714285714285714</v>
      </c>
      <c r="P12" s="35">
        <f t="shared" si="20"/>
        <v>0</v>
      </c>
      <c r="Q12" s="30">
        <f t="shared" si="8"/>
        <v>161</v>
      </c>
      <c r="R12" s="30"/>
      <c r="S12" s="36">
        <v>0.50094876660341503</v>
      </c>
      <c r="T12" s="29">
        <v>90</v>
      </c>
      <c r="U12" s="37">
        <v>30</v>
      </c>
      <c r="V12" s="38" t="s">
        <v>536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2.8766203703703704E-2</v>
      </c>
      <c r="AD12" s="40">
        <f t="shared" si="12"/>
        <v>-0.15878944444444443</v>
      </c>
      <c r="AE12" s="40">
        <v>-4.9000000000000004</v>
      </c>
      <c r="AF12" s="40">
        <v>-4.6355087606837602</v>
      </c>
      <c r="AG12" s="40">
        <v>0</v>
      </c>
    </row>
    <row r="13" spans="1:33" ht="15.75" customHeight="1" x14ac:dyDescent="0.2">
      <c r="A13" s="29" t="s">
        <v>58</v>
      </c>
      <c r="B13" s="29" t="s">
        <v>537</v>
      </c>
      <c r="C13" s="16">
        <f t="shared" si="4"/>
        <v>13.99</v>
      </c>
      <c r="D13" s="30">
        <v>1</v>
      </c>
      <c r="E13" s="30">
        <v>0</v>
      </c>
      <c r="F13" s="33">
        <v>13.99</v>
      </c>
      <c r="G13" s="31">
        <v>-0.16</v>
      </c>
      <c r="H13" s="32">
        <f t="shared" si="1"/>
        <v>1.143674052894925E-2</v>
      </c>
      <c r="I13" s="32">
        <f t="shared" si="2"/>
        <v>0.15227383647049525</v>
      </c>
      <c r="J13" s="33">
        <f t="shared" si="5"/>
        <v>2.1303109722222286</v>
      </c>
      <c r="K13" s="33">
        <f t="shared" si="3"/>
        <v>2.1303109722222286</v>
      </c>
      <c r="L13" s="30">
        <v>17</v>
      </c>
      <c r="M13" s="34">
        <f t="shared" si="6"/>
        <v>5.8823529411764705E-2</v>
      </c>
      <c r="N13" s="30">
        <v>90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630</v>
      </c>
      <c r="R13" s="30"/>
      <c r="S13" s="36">
        <v>0.51047619047618997</v>
      </c>
      <c r="T13" s="29">
        <v>90</v>
      </c>
      <c r="U13" s="37">
        <v>30</v>
      </c>
      <c r="V13" s="38" t="s">
        <v>538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2.8766203703703704E-2</v>
      </c>
      <c r="AD13" s="40">
        <f t="shared" si="12"/>
        <v>-3.9697361111111107E-2</v>
      </c>
      <c r="AE13" s="40">
        <v>-4.9000000000000004</v>
      </c>
      <c r="AF13" s="40">
        <v>-4.6614916666666604</v>
      </c>
      <c r="AG13" s="40">
        <v>0</v>
      </c>
    </row>
    <row r="14" spans="1:33" ht="15.75" customHeight="1" x14ac:dyDescent="0.2">
      <c r="A14" s="29" t="s">
        <v>61</v>
      </c>
      <c r="B14" s="29" t="s">
        <v>539</v>
      </c>
      <c r="C14" s="16">
        <f t="shared" si="4"/>
        <v>12.62</v>
      </c>
      <c r="D14" s="30">
        <v>2</v>
      </c>
      <c r="E14" s="30">
        <v>0</v>
      </c>
      <c r="F14" s="33">
        <v>25.24</v>
      </c>
      <c r="G14" s="31">
        <v>-0.08</v>
      </c>
      <c r="H14" s="32">
        <f t="shared" si="1"/>
        <v>3.1695721077654518E-3</v>
      </c>
      <c r="I14" s="32">
        <f t="shared" si="2"/>
        <v>8.6038904296531507E-2</v>
      </c>
      <c r="J14" s="33">
        <f t="shared" si="5"/>
        <v>2.1716219444444551</v>
      </c>
      <c r="K14" s="33">
        <f t="shared" si="3"/>
        <v>1.0858109722222276</v>
      </c>
      <c r="L14" s="30">
        <v>0</v>
      </c>
      <c r="M14" s="34" t="str">
        <f t="shared" si="6"/>
        <v>-</v>
      </c>
      <c r="N14" s="30">
        <v>91</v>
      </c>
      <c r="O14" s="35">
        <f t="shared" ref="O14:P14" si="22">D14/7</f>
        <v>0.2857142857142857</v>
      </c>
      <c r="P14" s="35">
        <f t="shared" si="22"/>
        <v>0</v>
      </c>
      <c r="Q14" s="30">
        <f t="shared" si="8"/>
        <v>318</v>
      </c>
      <c r="R14" s="30"/>
      <c r="S14" s="36">
        <v>0.53493013972055803</v>
      </c>
      <c r="T14" s="29">
        <v>90</v>
      </c>
      <c r="U14" s="37">
        <v>30</v>
      </c>
      <c r="V14" s="38" t="s">
        <v>538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2.8766203703703704E-2</v>
      </c>
      <c r="AD14" s="40">
        <f t="shared" si="12"/>
        <v>-7.9394722222222214E-2</v>
      </c>
      <c r="AE14" s="40">
        <v>-4.9000000000000004</v>
      </c>
      <c r="AF14" s="40">
        <v>-4.6614916666666604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12.0025</v>
      </c>
      <c r="D15" s="30">
        <v>4</v>
      </c>
      <c r="E15" s="30">
        <v>0</v>
      </c>
      <c r="F15" s="33">
        <v>48.01</v>
      </c>
      <c r="G15" s="31">
        <v>-7.0000000000000007E-2</v>
      </c>
      <c r="H15" s="32">
        <f t="shared" si="1"/>
        <v>1.4580295771714229E-3</v>
      </c>
      <c r="I15" s="32">
        <f t="shared" si="2"/>
        <v>-3.4706438473465787E-2</v>
      </c>
      <c r="J15" s="33">
        <f t="shared" si="5"/>
        <v>-1.6662561111110925</v>
      </c>
      <c r="K15" s="33">
        <f t="shared" si="3"/>
        <v>-0.41656402777777313</v>
      </c>
      <c r="L15" s="30">
        <v>19</v>
      </c>
      <c r="M15" s="34">
        <f t="shared" si="6"/>
        <v>0.21052631578947367</v>
      </c>
      <c r="N15" s="30">
        <v>88</v>
      </c>
      <c r="O15" s="35">
        <f t="shared" ref="O15:P15" si="23">D15/7</f>
        <v>0.5714285714285714</v>
      </c>
      <c r="P15" s="35">
        <f t="shared" si="23"/>
        <v>0</v>
      </c>
      <c r="Q15" s="30">
        <f t="shared" si="8"/>
        <v>154</v>
      </c>
      <c r="R15" s="30"/>
      <c r="S15" s="36">
        <v>0.57620041753653395</v>
      </c>
      <c r="T15" s="29">
        <v>90</v>
      </c>
      <c r="U15" s="37">
        <v>30</v>
      </c>
      <c r="V15" s="38" t="s">
        <v>538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2.8766203703703704E-2</v>
      </c>
      <c r="AD15" s="40">
        <f t="shared" si="12"/>
        <v>-0.15878944444444443</v>
      </c>
      <c r="AE15" s="40">
        <v>-4.9000000000000004</v>
      </c>
      <c r="AF15" s="40">
        <v>-4.6614916666666604</v>
      </c>
      <c r="AG15" s="40">
        <v>-4</v>
      </c>
    </row>
    <row r="16" spans="1:33" ht="15.75" customHeight="1" x14ac:dyDescent="0.2">
      <c r="A16" s="29" t="s">
        <v>63</v>
      </c>
      <c r="B16" s="29" t="s">
        <v>32</v>
      </c>
      <c r="C16" s="16">
        <f t="shared" si="4"/>
        <v>10.277142857142858</v>
      </c>
      <c r="D16" s="30">
        <v>7</v>
      </c>
      <c r="E16" s="30">
        <v>0</v>
      </c>
      <c r="F16" s="33">
        <v>71.94</v>
      </c>
      <c r="G16" s="31">
        <v>0</v>
      </c>
      <c r="H16" s="32">
        <f t="shared" si="1"/>
        <v>0</v>
      </c>
      <c r="I16" s="32">
        <f t="shared" si="2"/>
        <v>-0.11202840136842381</v>
      </c>
      <c r="J16" s="33">
        <f t="shared" si="5"/>
        <v>-8.0593231944444081</v>
      </c>
      <c r="K16" s="33">
        <f t="shared" si="3"/>
        <v>-1.1513318849206298</v>
      </c>
      <c r="L16" s="30">
        <v>33</v>
      </c>
      <c r="M16" s="34">
        <f t="shared" si="6"/>
        <v>0.21212121212121213</v>
      </c>
      <c r="N16" s="30">
        <v>81</v>
      </c>
      <c r="O16" s="35">
        <f t="shared" ref="O16:P16" si="24">D16/7</f>
        <v>1</v>
      </c>
      <c r="P16" s="35">
        <f t="shared" si="24"/>
        <v>0</v>
      </c>
      <c r="Q16" s="30">
        <f t="shared" si="8"/>
        <v>81</v>
      </c>
      <c r="R16" s="30"/>
      <c r="S16" s="36">
        <v>0.6431718061674</v>
      </c>
      <c r="T16" s="29">
        <v>90</v>
      </c>
      <c r="U16" s="37">
        <v>30</v>
      </c>
      <c r="V16" s="38" t="s">
        <v>540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2.8766203703703704E-2</v>
      </c>
      <c r="AD16" s="40">
        <f t="shared" si="12"/>
        <v>-0.27788152777777775</v>
      </c>
      <c r="AE16" s="40">
        <v>-4.9000000000000004</v>
      </c>
      <c r="AF16" s="40">
        <v>-4.6614916666666604</v>
      </c>
      <c r="AG16" s="40">
        <v>-2</v>
      </c>
    </row>
    <row r="17" spans="1:33" ht="15.75" customHeight="1" x14ac:dyDescent="0.2">
      <c r="A17" s="29" t="s">
        <v>66</v>
      </c>
      <c r="B17" s="29" t="s">
        <v>541</v>
      </c>
      <c r="C17" s="16">
        <f t="shared" si="4"/>
        <v>11.99</v>
      </c>
      <c r="D17" s="30">
        <v>3</v>
      </c>
      <c r="E17" s="30">
        <v>0</v>
      </c>
      <c r="F17" s="33">
        <v>35.97</v>
      </c>
      <c r="G17" s="31">
        <v>-0.08</v>
      </c>
      <c r="H17" s="32">
        <f t="shared" si="1"/>
        <v>2.2240756185710315E-3</v>
      </c>
      <c r="I17" s="32">
        <f t="shared" si="2"/>
        <v>4.700953340746962E-2</v>
      </c>
      <c r="J17" s="33">
        <f t="shared" si="5"/>
        <v>1.6909329166666822</v>
      </c>
      <c r="K17" s="33">
        <f t="shared" si="3"/>
        <v>0.56364430555556078</v>
      </c>
      <c r="L17" s="30">
        <v>24</v>
      </c>
      <c r="M17" s="34">
        <f t="shared" si="6"/>
        <v>0.125</v>
      </c>
      <c r="N17" s="30">
        <v>78</v>
      </c>
      <c r="O17" s="35">
        <f t="shared" ref="O17:P17" si="25">D17/7</f>
        <v>0.42857142857142855</v>
      </c>
      <c r="P17" s="35">
        <f t="shared" si="25"/>
        <v>0</v>
      </c>
      <c r="Q17" s="30">
        <f t="shared" si="8"/>
        <v>182</v>
      </c>
      <c r="R17" s="30"/>
      <c r="S17" s="36">
        <v>0.62022471910112298</v>
      </c>
      <c r="T17" s="29">
        <v>90</v>
      </c>
      <c r="U17" s="37">
        <v>30</v>
      </c>
      <c r="V17" s="38" t="s">
        <v>542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2.8766203703703704E-2</v>
      </c>
      <c r="AD17" s="40">
        <f t="shared" si="12"/>
        <v>-0.11909208333333332</v>
      </c>
      <c r="AE17" s="40">
        <v>-4.9000000000000004</v>
      </c>
      <c r="AF17" s="40">
        <v>-4.6614916666666604</v>
      </c>
      <c r="AG17" s="40">
        <v>0</v>
      </c>
    </row>
    <row r="18" spans="1:33" ht="15.75" customHeight="1" x14ac:dyDescent="0.2">
      <c r="A18" s="29" t="s">
        <v>68</v>
      </c>
      <c r="B18" s="29" t="s">
        <v>543</v>
      </c>
      <c r="C18" s="16">
        <f t="shared" si="4"/>
        <v>12.59</v>
      </c>
      <c r="D18" s="30">
        <v>5</v>
      </c>
      <c r="E18" s="30">
        <v>0</v>
      </c>
      <c r="F18" s="33">
        <v>62.95</v>
      </c>
      <c r="G18" s="31">
        <v>0</v>
      </c>
      <c r="H18" s="32">
        <f t="shared" si="1"/>
        <v>0</v>
      </c>
      <c r="I18" s="32">
        <f t="shared" si="2"/>
        <v>6.8332881034331105E-2</v>
      </c>
      <c r="J18" s="33">
        <f t="shared" si="5"/>
        <v>4.3015548611111436</v>
      </c>
      <c r="K18" s="33">
        <f t="shared" si="3"/>
        <v>0.86031097222222874</v>
      </c>
      <c r="L18" s="30">
        <v>21</v>
      </c>
      <c r="M18" s="34">
        <f t="shared" si="6"/>
        <v>0.23809523809523808</v>
      </c>
      <c r="N18" s="30">
        <v>133</v>
      </c>
      <c r="O18" s="35">
        <f t="shared" ref="O18:P18" si="26">D18/7</f>
        <v>0.7142857142857143</v>
      </c>
      <c r="P18" s="35">
        <f t="shared" si="26"/>
        <v>0</v>
      </c>
      <c r="Q18" s="30">
        <f t="shared" si="8"/>
        <v>186</v>
      </c>
      <c r="R18" s="30"/>
      <c r="S18" s="36">
        <v>0.57983193277310896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2.8766203703703704E-2</v>
      </c>
      <c r="AD18" s="40">
        <f t="shared" si="12"/>
        <v>-0.19848680555555553</v>
      </c>
      <c r="AE18" s="40">
        <v>-4.9000000000000004</v>
      </c>
      <c r="AF18" s="40">
        <v>-4.6614916666666604</v>
      </c>
      <c r="AG18" s="40">
        <v>-1.2</v>
      </c>
    </row>
    <row r="19" spans="1:33" ht="15.75" customHeight="1" x14ac:dyDescent="0.2">
      <c r="A19" s="29" t="s">
        <v>71</v>
      </c>
      <c r="B19" s="29" t="s">
        <v>544</v>
      </c>
      <c r="C19" s="16">
        <f t="shared" si="4"/>
        <v>14.99</v>
      </c>
      <c r="D19" s="30">
        <v>4</v>
      </c>
      <c r="E19" s="30">
        <v>0</v>
      </c>
      <c r="F19" s="33">
        <v>59.96</v>
      </c>
      <c r="G19" s="31">
        <v>-31.040000000000003</v>
      </c>
      <c r="H19" s="32">
        <f t="shared" si="1"/>
        <v>0.51767845230153442</v>
      </c>
      <c r="I19" s="32">
        <f t="shared" si="2"/>
        <v>-0.30818472500185312</v>
      </c>
      <c r="J19" s="33">
        <f t="shared" si="5"/>
        <v>-18.478756111111114</v>
      </c>
      <c r="K19" s="33">
        <f t="shared" si="3"/>
        <v>-4.6196890277777785</v>
      </c>
      <c r="L19" s="30">
        <v>43</v>
      </c>
      <c r="M19" s="34">
        <f t="shared" si="6"/>
        <v>9.3023255813953487E-2</v>
      </c>
      <c r="N19" s="30">
        <v>130</v>
      </c>
      <c r="O19" s="35">
        <f t="shared" ref="O19:P19" si="27">D19/7</f>
        <v>0.5714285714285714</v>
      </c>
      <c r="P19" s="35">
        <f t="shared" si="27"/>
        <v>0</v>
      </c>
      <c r="Q19" s="30">
        <f t="shared" si="8"/>
        <v>227</v>
      </c>
      <c r="R19" s="30"/>
      <c r="S19" s="36">
        <v>0.59100642398286896</v>
      </c>
      <c r="T19" s="29">
        <v>0</v>
      </c>
      <c r="U19" s="37" t="s">
        <v>33</v>
      </c>
      <c r="V19" s="38" t="s">
        <v>33</v>
      </c>
      <c r="W19" s="29">
        <v>2</v>
      </c>
      <c r="X19" s="39">
        <f t="shared" si="9"/>
        <v>0.5</v>
      </c>
      <c r="Y19" s="40">
        <f t="shared" si="10"/>
        <v>5.1733333333333338</v>
      </c>
      <c r="Z19" s="29">
        <v>4</v>
      </c>
      <c r="AA19" s="29" t="s">
        <v>35</v>
      </c>
      <c r="AB19" s="41">
        <f t="shared" si="11"/>
        <v>-0.69</v>
      </c>
      <c r="AC19" s="42">
        <v>2.8766203703703704E-2</v>
      </c>
      <c r="AD19" s="40">
        <f t="shared" si="12"/>
        <v>-0.15878944444444443</v>
      </c>
      <c r="AE19" s="40">
        <v>-4.9000000000000004</v>
      </c>
      <c r="AF19" s="40">
        <v>-4.6614916666666666</v>
      </c>
      <c r="AG19" s="40">
        <v>0</v>
      </c>
    </row>
    <row r="20" spans="1:33" ht="15.75" customHeight="1" x14ac:dyDescent="0.2">
      <c r="A20" s="29" t="s">
        <v>73</v>
      </c>
      <c r="B20" s="29" t="s">
        <v>142</v>
      </c>
      <c r="C20" s="16">
        <f t="shared" si="4"/>
        <v>14.989999999999998</v>
      </c>
      <c r="D20" s="30">
        <v>7</v>
      </c>
      <c r="E20" s="30">
        <v>0</v>
      </c>
      <c r="F20" s="33">
        <v>104.92999999999999</v>
      </c>
      <c r="G20" s="31">
        <v>-29.96</v>
      </c>
      <c r="H20" s="32">
        <f t="shared" si="1"/>
        <v>0.28552368245497001</v>
      </c>
      <c r="I20" s="32">
        <f t="shared" si="2"/>
        <v>-7.6029955155288931E-2</v>
      </c>
      <c r="J20" s="33">
        <f t="shared" si="5"/>
        <v>-7.9778231944444666</v>
      </c>
      <c r="K20" s="33">
        <f t="shared" si="3"/>
        <v>-1.1396890277777809</v>
      </c>
      <c r="L20" s="30">
        <v>38</v>
      </c>
      <c r="M20" s="34">
        <f t="shared" si="6"/>
        <v>0.18421052631578946</v>
      </c>
      <c r="N20" s="30">
        <v>94</v>
      </c>
      <c r="O20" s="35">
        <f t="shared" ref="O20:P20" si="28">D20/7</f>
        <v>1</v>
      </c>
      <c r="P20" s="35">
        <f t="shared" si="28"/>
        <v>0</v>
      </c>
      <c r="Q20" s="30">
        <f t="shared" si="8"/>
        <v>94</v>
      </c>
      <c r="R20" s="30"/>
      <c r="S20" s="36">
        <v>0.65365853658536499</v>
      </c>
      <c r="T20" s="29">
        <v>0</v>
      </c>
      <c r="U20" s="37" t="s">
        <v>33</v>
      </c>
      <c r="V20" s="38" t="s">
        <v>33</v>
      </c>
      <c r="W20" s="29">
        <v>3</v>
      </c>
      <c r="X20" s="39">
        <f t="shared" si="9"/>
        <v>0.42857142857142855</v>
      </c>
      <c r="Y20" s="40">
        <f t="shared" si="10"/>
        <v>4.9933333333333332</v>
      </c>
      <c r="Z20" s="29">
        <v>3</v>
      </c>
      <c r="AA20" s="29" t="s">
        <v>35</v>
      </c>
      <c r="AB20" s="41">
        <f t="shared" si="11"/>
        <v>-0.69</v>
      </c>
      <c r="AC20" s="42">
        <v>2.8766203703703704E-2</v>
      </c>
      <c r="AD20" s="40">
        <f t="shared" si="12"/>
        <v>-0.27788152777777775</v>
      </c>
      <c r="AE20" s="40">
        <v>-4.9000000000000004</v>
      </c>
      <c r="AF20" s="40">
        <v>-4.6614916666666666</v>
      </c>
      <c r="AG20" s="40">
        <v>0</v>
      </c>
    </row>
    <row r="21" spans="1:33" ht="15.75" customHeight="1" x14ac:dyDescent="0.2">
      <c r="A21" s="29" t="s">
        <v>75</v>
      </c>
      <c r="B21" s="29" t="s">
        <v>545</v>
      </c>
      <c r="C21" s="16">
        <f t="shared" si="4"/>
        <v>15.39</v>
      </c>
      <c r="D21" s="30">
        <v>5</v>
      </c>
      <c r="E21" s="30">
        <v>0</v>
      </c>
      <c r="F21" s="33">
        <v>76.95</v>
      </c>
      <c r="G21" s="31">
        <v>-13.729999999999999</v>
      </c>
      <c r="H21" s="32">
        <f t="shared" si="1"/>
        <v>0.1784275503573749</v>
      </c>
      <c r="I21" s="32">
        <f t="shared" si="2"/>
        <v>4.7713513464731815E-2</v>
      </c>
      <c r="J21" s="33">
        <f t="shared" si="5"/>
        <v>3.6715548611111135</v>
      </c>
      <c r="K21" s="33">
        <f t="shared" si="3"/>
        <v>0.73431097222222275</v>
      </c>
      <c r="L21" s="30">
        <v>16</v>
      </c>
      <c r="M21" s="34">
        <f t="shared" si="6"/>
        <v>0.3125</v>
      </c>
      <c r="N21" s="30">
        <v>119</v>
      </c>
      <c r="O21" s="35">
        <f t="shared" ref="O21:P21" si="29">D21/7</f>
        <v>0.7142857142857143</v>
      </c>
      <c r="P21" s="35">
        <f t="shared" si="29"/>
        <v>0</v>
      </c>
      <c r="Q21" s="30">
        <f t="shared" si="8"/>
        <v>166</v>
      </c>
      <c r="R21" s="30"/>
      <c r="S21" s="36">
        <v>0.62350119904076695</v>
      </c>
      <c r="T21" s="29">
        <v>0</v>
      </c>
      <c r="U21" s="37" t="s">
        <v>33</v>
      </c>
      <c r="V21" s="38" t="s">
        <v>33</v>
      </c>
      <c r="W21" s="29">
        <v>2</v>
      </c>
      <c r="X21" s="39">
        <f t="shared" si="9"/>
        <v>0.4</v>
      </c>
      <c r="Y21" s="40">
        <f t="shared" si="10"/>
        <v>6.8649999999999993</v>
      </c>
      <c r="Z21" s="29">
        <v>0</v>
      </c>
      <c r="AA21" s="29" t="s">
        <v>35</v>
      </c>
      <c r="AB21" s="41">
        <f t="shared" si="11"/>
        <v>-0.69</v>
      </c>
      <c r="AC21" s="42">
        <v>2.8766203703703704E-2</v>
      </c>
      <c r="AD21" s="40">
        <f t="shared" si="12"/>
        <v>-0.19848680555555553</v>
      </c>
      <c r="AE21" s="40">
        <v>-4.9000000000000004</v>
      </c>
      <c r="AF21" s="40">
        <v>-4.6614916666666666</v>
      </c>
      <c r="AG21" s="40">
        <v>0</v>
      </c>
    </row>
    <row r="22" spans="1:33" ht="15.75" customHeight="1" x14ac:dyDescent="0.2">
      <c r="A22" s="29" t="s">
        <v>77</v>
      </c>
      <c r="B22" s="29" t="s">
        <v>546</v>
      </c>
      <c r="C22" s="16">
        <f t="shared" si="4"/>
        <v>13</v>
      </c>
      <c r="D22" s="30">
        <v>9</v>
      </c>
      <c r="E22" s="30">
        <v>0</v>
      </c>
      <c r="F22" s="31">
        <v>117</v>
      </c>
      <c r="G22" s="31">
        <v>-50.890000000000008</v>
      </c>
      <c r="H22" s="32">
        <f t="shared" si="1"/>
        <v>0.434957264957265</v>
      </c>
      <c r="I22" s="32">
        <f t="shared" si="2"/>
        <v>-0.35889488247863249</v>
      </c>
      <c r="J22" s="33">
        <f t="shared" si="5"/>
        <v>-41.990701250000001</v>
      </c>
      <c r="K22" s="33">
        <f t="shared" si="3"/>
        <v>-4.6656334722222219</v>
      </c>
      <c r="L22" s="30">
        <v>40</v>
      </c>
      <c r="M22" s="34">
        <f t="shared" si="6"/>
        <v>0.22500000000000001</v>
      </c>
      <c r="N22" s="30">
        <v>110</v>
      </c>
      <c r="O22" s="35">
        <f t="shared" ref="O22:P22" si="30">D22/7</f>
        <v>1.2857142857142858</v>
      </c>
      <c r="P22" s="35">
        <f t="shared" si="30"/>
        <v>0</v>
      </c>
      <c r="Q22" s="30">
        <f t="shared" si="8"/>
        <v>85</v>
      </c>
      <c r="R22" s="30"/>
      <c r="S22" s="36">
        <v>0.525612472160356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50.890000000000008</v>
      </c>
      <c r="Z22" s="29">
        <v>1</v>
      </c>
      <c r="AA22" s="29" t="s">
        <v>35</v>
      </c>
      <c r="AB22" s="41">
        <f t="shared" si="11"/>
        <v>-0.69</v>
      </c>
      <c r="AC22" s="42">
        <v>2.8766203703703704E-2</v>
      </c>
      <c r="AD22" s="40">
        <f t="shared" si="12"/>
        <v>-0.35727624999999996</v>
      </c>
      <c r="AE22" s="40">
        <v>-4.9000000000000004</v>
      </c>
      <c r="AF22" s="40">
        <v>-4.6614916666666666</v>
      </c>
      <c r="AG22" s="40">
        <v>-4.1400000000000006</v>
      </c>
    </row>
    <row r="23" spans="1:33" ht="15.75" customHeight="1" x14ac:dyDescent="0.2">
      <c r="A23" s="29" t="s">
        <v>78</v>
      </c>
      <c r="B23" s="29" t="s">
        <v>547</v>
      </c>
      <c r="C23" s="16">
        <f t="shared" si="4"/>
        <v>10.53</v>
      </c>
      <c r="D23" s="30">
        <v>6</v>
      </c>
      <c r="E23" s="30">
        <v>0</v>
      </c>
      <c r="F23" s="33">
        <v>63.179999999999993</v>
      </c>
      <c r="G23" s="31">
        <v>-27.630000000000003</v>
      </c>
      <c r="H23" s="32">
        <f t="shared" si="1"/>
        <v>0.43732193732193742</v>
      </c>
      <c r="I23" s="32">
        <f t="shared" si="2"/>
        <v>-0.50782105360346119</v>
      </c>
      <c r="J23" s="33">
        <f t="shared" si="5"/>
        <v>-32.084134166666672</v>
      </c>
      <c r="K23" s="33">
        <f t="shared" si="3"/>
        <v>-5.3473556944444454</v>
      </c>
      <c r="L23" s="30">
        <v>27</v>
      </c>
      <c r="M23" s="34">
        <f t="shared" si="6"/>
        <v>0.22222222222222221</v>
      </c>
      <c r="N23" s="30">
        <v>104</v>
      </c>
      <c r="O23" s="35">
        <f t="shared" ref="O23:P23" si="31">D23/7</f>
        <v>0.8571428571428571</v>
      </c>
      <c r="P23" s="35">
        <f t="shared" si="31"/>
        <v>0</v>
      </c>
      <c r="Q23" s="30">
        <f t="shared" si="8"/>
        <v>121</v>
      </c>
      <c r="R23" s="30"/>
      <c r="S23" s="36">
        <v>0.55981941309255001</v>
      </c>
      <c r="T23" s="29">
        <v>0</v>
      </c>
      <c r="U23" s="37" t="s">
        <v>33</v>
      </c>
      <c r="V23" s="38" t="s">
        <v>33</v>
      </c>
      <c r="W23" s="29">
        <v>3</v>
      </c>
      <c r="X23" s="39">
        <f t="shared" si="9"/>
        <v>0.5</v>
      </c>
      <c r="Y23" s="40">
        <f t="shared" si="10"/>
        <v>6.9075000000000006</v>
      </c>
      <c r="Z23" s="29">
        <v>1</v>
      </c>
      <c r="AA23" s="29" t="s">
        <v>35</v>
      </c>
      <c r="AB23" s="41">
        <f t="shared" si="11"/>
        <v>-0.69</v>
      </c>
      <c r="AC23" s="42">
        <v>2.8766203703703704E-2</v>
      </c>
      <c r="AD23" s="40">
        <f t="shared" si="12"/>
        <v>-0.23818416666666664</v>
      </c>
      <c r="AE23" s="40">
        <v>-4.9000000000000004</v>
      </c>
      <c r="AF23" s="40">
        <v>-4.6614916666666666</v>
      </c>
      <c r="AG23" s="40">
        <v>-0.55000000000000004</v>
      </c>
    </row>
    <row r="24" spans="1:33" ht="15.75" customHeight="1" x14ac:dyDescent="0.2">
      <c r="A24" s="29" t="s">
        <v>80</v>
      </c>
      <c r="B24" s="29" t="s">
        <v>253</v>
      </c>
      <c r="C24" s="16">
        <f t="shared" si="4"/>
        <v>10.014999999999999</v>
      </c>
      <c r="D24" s="30">
        <v>14</v>
      </c>
      <c r="E24" s="30">
        <v>0</v>
      </c>
      <c r="F24" s="33">
        <v>140.20999999999998</v>
      </c>
      <c r="G24" s="33">
        <v>-48.320000000000007</v>
      </c>
      <c r="H24" s="32">
        <f t="shared" si="1"/>
        <v>0.34462591826545907</v>
      </c>
      <c r="I24" s="32">
        <f t="shared" si="2"/>
        <v>-0.45687287917330388</v>
      </c>
      <c r="J24" s="33">
        <f t="shared" si="5"/>
        <v>-64.058146388888929</v>
      </c>
      <c r="K24" s="33">
        <f t="shared" si="3"/>
        <v>-4.5755818849206378</v>
      </c>
      <c r="L24" s="30">
        <v>33</v>
      </c>
      <c r="M24" s="34">
        <f t="shared" si="6"/>
        <v>0.42424242424242425</v>
      </c>
      <c r="N24" s="30">
        <v>91</v>
      </c>
      <c r="O24" s="35">
        <f t="shared" ref="O24:P24" si="32">D24/7</f>
        <v>2</v>
      </c>
      <c r="P24" s="35">
        <f t="shared" si="32"/>
        <v>0</v>
      </c>
      <c r="Q24" s="30">
        <f t="shared" si="8"/>
        <v>45</v>
      </c>
      <c r="R24" s="30"/>
      <c r="S24" s="36">
        <v>0.59047619047619004</v>
      </c>
      <c r="T24" s="29">
        <v>0</v>
      </c>
      <c r="U24" s="37" t="s">
        <v>33</v>
      </c>
      <c r="V24" s="38" t="s">
        <v>33</v>
      </c>
      <c r="W24" s="29">
        <v>4</v>
      </c>
      <c r="X24" s="39">
        <f t="shared" si="9"/>
        <v>0.2857142857142857</v>
      </c>
      <c r="Y24" s="40">
        <f t="shared" si="10"/>
        <v>9.6640000000000015</v>
      </c>
      <c r="Z24" s="29">
        <v>1</v>
      </c>
      <c r="AA24" s="29" t="s">
        <v>35</v>
      </c>
      <c r="AB24" s="41">
        <f t="shared" si="11"/>
        <v>-0.69</v>
      </c>
      <c r="AC24" s="42">
        <v>2.8766203703703704E-2</v>
      </c>
      <c r="AD24" s="40">
        <f t="shared" si="12"/>
        <v>-0.5557630555555555</v>
      </c>
      <c r="AE24" s="40">
        <v>-4.9000000000000004</v>
      </c>
      <c r="AF24" s="40">
        <v>-4.6614916666666666</v>
      </c>
      <c r="AG24" s="40">
        <v>-0.5</v>
      </c>
    </row>
    <row r="25" spans="1:33" ht="15.75" customHeight="1" x14ac:dyDescent="0.2">
      <c r="A25" s="15" t="s">
        <v>82</v>
      </c>
      <c r="B25" s="15" t="s">
        <v>548</v>
      </c>
      <c r="C25" s="16">
        <f t="shared" si="4"/>
        <v>10.136923076923077</v>
      </c>
      <c r="D25" s="17">
        <v>13</v>
      </c>
      <c r="E25" s="17">
        <v>0</v>
      </c>
      <c r="F25" s="18">
        <v>131.78</v>
      </c>
      <c r="G25" s="18">
        <v>-24.98</v>
      </c>
      <c r="H25" s="32">
        <f t="shared" si="1"/>
        <v>0.18955835483381395</v>
      </c>
      <c r="I25" s="32">
        <f t="shared" si="2"/>
        <v>-0.2990823015210537</v>
      </c>
      <c r="J25" s="33">
        <f t="shared" si="5"/>
        <v>-39.413065694444455</v>
      </c>
      <c r="K25" s="33">
        <f t="shared" si="3"/>
        <v>-3.0317742841880349</v>
      </c>
      <c r="L25" s="17">
        <v>40</v>
      </c>
      <c r="M25" s="34">
        <f t="shared" si="6"/>
        <v>0.32500000000000001</v>
      </c>
      <c r="N25" s="17">
        <v>78</v>
      </c>
      <c r="O25" s="35">
        <f t="shared" ref="O25:P25" si="33">D25/7</f>
        <v>1.8571428571428572</v>
      </c>
      <c r="P25" s="35">
        <f t="shared" si="33"/>
        <v>0</v>
      </c>
      <c r="Q25" s="30">
        <f t="shared" si="8"/>
        <v>42</v>
      </c>
      <c r="R25" s="30"/>
      <c r="S25" s="22">
        <v>0.82539682539682535</v>
      </c>
      <c r="T25" s="29">
        <v>0</v>
      </c>
      <c r="U25" s="37" t="s">
        <v>33</v>
      </c>
      <c r="V25" s="38" t="s">
        <v>33</v>
      </c>
      <c r="W25" s="15">
        <v>3</v>
      </c>
      <c r="X25" s="39">
        <f t="shared" si="9"/>
        <v>0.23076923076923078</v>
      </c>
      <c r="Y25" s="40">
        <f t="shared" si="10"/>
        <v>2.7755555555555556</v>
      </c>
      <c r="Z25" s="15">
        <v>6</v>
      </c>
      <c r="AA25" s="29" t="s">
        <v>35</v>
      </c>
      <c r="AB25" s="41">
        <f t="shared" si="11"/>
        <v>-0.69</v>
      </c>
      <c r="AC25" s="42">
        <v>2.8766203703703704E-2</v>
      </c>
      <c r="AD25" s="40">
        <f t="shared" si="12"/>
        <v>-0.51606569444444439</v>
      </c>
      <c r="AE25" s="26">
        <v>-4.9000000000000004</v>
      </c>
      <c r="AF25" s="26">
        <v>-4.66</v>
      </c>
      <c r="AG25" s="26">
        <v>-1.65</v>
      </c>
    </row>
    <row r="26" spans="1:33" ht="15.75" customHeight="1" x14ac:dyDescent="0.2">
      <c r="A26" s="15" t="s">
        <v>84</v>
      </c>
      <c r="B26" s="29" t="s">
        <v>32</v>
      </c>
      <c r="C26" s="16">
        <f t="shared" si="4"/>
        <v>9.99</v>
      </c>
      <c r="D26" s="17">
        <v>10</v>
      </c>
      <c r="E26" s="17">
        <v>0</v>
      </c>
      <c r="F26" s="18">
        <v>99.9</v>
      </c>
      <c r="G26" s="18">
        <v>-13.3</v>
      </c>
      <c r="H26" s="32">
        <f t="shared" si="1"/>
        <v>0.13313313313313313</v>
      </c>
      <c r="I26" s="32">
        <f t="shared" si="2"/>
        <v>-0.2492181208986757</v>
      </c>
      <c r="J26" s="33">
        <f t="shared" si="5"/>
        <v>-24.896890277777704</v>
      </c>
      <c r="K26" s="33">
        <f t="shared" si="3"/>
        <v>-2.4896890277777706</v>
      </c>
      <c r="L26" s="17">
        <v>26</v>
      </c>
      <c r="M26" s="34">
        <f t="shared" si="6"/>
        <v>0.38461538461538464</v>
      </c>
      <c r="N26" s="17">
        <v>69</v>
      </c>
      <c r="O26" s="35">
        <f t="shared" ref="O26:P26" si="34">D26/7</f>
        <v>1.4285714285714286</v>
      </c>
      <c r="P26" s="35">
        <f t="shared" si="34"/>
        <v>0</v>
      </c>
      <c r="Q26" s="30">
        <f t="shared" si="8"/>
        <v>48</v>
      </c>
      <c r="R26" s="30"/>
      <c r="S26" s="22">
        <v>0.92054794520547945</v>
      </c>
      <c r="T26" s="29">
        <v>0</v>
      </c>
      <c r="U26" s="37" t="s">
        <v>33</v>
      </c>
      <c r="V26" s="38" t="s">
        <v>33</v>
      </c>
      <c r="W26" s="15">
        <v>1</v>
      </c>
      <c r="X26" s="39">
        <f t="shared" si="9"/>
        <v>0.1</v>
      </c>
      <c r="Y26" s="40">
        <f t="shared" si="10"/>
        <v>6.65</v>
      </c>
      <c r="Z26" s="15">
        <v>1</v>
      </c>
      <c r="AA26" s="29" t="s">
        <v>35</v>
      </c>
      <c r="AB26" s="41">
        <f t="shared" si="11"/>
        <v>-0.69</v>
      </c>
      <c r="AC26" s="15">
        <v>2.8766203703703704E-2</v>
      </c>
      <c r="AD26" s="40">
        <f t="shared" si="12"/>
        <v>-0.39697361111111107</v>
      </c>
      <c r="AE26" s="26">
        <v>-4.95</v>
      </c>
      <c r="AF26" s="26">
        <v>-4.6614916666666604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10</v>
      </c>
      <c r="D27" s="17">
        <v>6</v>
      </c>
      <c r="E27" s="17">
        <v>0</v>
      </c>
      <c r="F27" s="18">
        <v>60</v>
      </c>
      <c r="G27" s="18">
        <v>-13.26</v>
      </c>
      <c r="H27" s="32">
        <f t="shared" si="1"/>
        <v>0.221</v>
      </c>
      <c r="I27" s="32">
        <f t="shared" si="2"/>
        <v>-0.33611890277777717</v>
      </c>
      <c r="J27" s="33">
        <f t="shared" si="5"/>
        <v>-20.167134166666632</v>
      </c>
      <c r="K27" s="33">
        <f t="shared" si="3"/>
        <v>-3.3611890277777721</v>
      </c>
      <c r="L27" s="17">
        <v>41</v>
      </c>
      <c r="M27" s="34">
        <f t="shared" si="6"/>
        <v>0.14634146341463414</v>
      </c>
      <c r="N27" s="17">
        <v>64</v>
      </c>
      <c r="O27" s="35">
        <f t="shared" ref="O27:P27" si="35">D27/7</f>
        <v>0.8571428571428571</v>
      </c>
      <c r="P27" s="35">
        <f t="shared" si="35"/>
        <v>0</v>
      </c>
      <c r="Q27" s="30">
        <f t="shared" si="8"/>
        <v>74</v>
      </c>
      <c r="R27" s="30"/>
      <c r="S27" s="22">
        <v>0.91542288557213936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2.8766203703703704E-2</v>
      </c>
      <c r="AD27" s="40">
        <f t="shared" si="12"/>
        <v>-0.23818416666666664</v>
      </c>
      <c r="AE27" s="26">
        <v>-4.95</v>
      </c>
      <c r="AF27" s="26">
        <v>-4.6614916666666604</v>
      </c>
      <c r="AG27" s="26">
        <v>0</v>
      </c>
    </row>
    <row r="28" spans="1:33" ht="15.75" customHeight="1" x14ac:dyDescent="0.2">
      <c r="A28" s="15" t="s">
        <v>87</v>
      </c>
      <c r="B28" s="15" t="s">
        <v>549</v>
      </c>
      <c r="C28" s="16">
        <f t="shared" si="4"/>
        <v>10.00076923076923</v>
      </c>
      <c r="D28" s="17">
        <v>13</v>
      </c>
      <c r="E28" s="17">
        <v>0</v>
      </c>
      <c r="F28" s="18">
        <v>130.01</v>
      </c>
      <c r="G28" s="18">
        <v>-7.52</v>
      </c>
      <c r="H28" s="32">
        <f t="shared" si="1"/>
        <v>5.7841704484270444E-2</v>
      </c>
      <c r="I28" s="32">
        <f t="shared" si="2"/>
        <v>-0.17288637305677293</v>
      </c>
      <c r="J28" s="33">
        <f t="shared" si="5"/>
        <v>-22.476957361111047</v>
      </c>
      <c r="K28" s="33">
        <f t="shared" si="3"/>
        <v>-1.7289967200854652</v>
      </c>
      <c r="L28" s="17">
        <v>38</v>
      </c>
      <c r="M28" s="34">
        <f t="shared" si="6"/>
        <v>0.34210526315789475</v>
      </c>
      <c r="N28" s="17">
        <v>52</v>
      </c>
      <c r="O28" s="35">
        <f t="shared" ref="O28:P28" si="36">D28/7</f>
        <v>1.8571428571428572</v>
      </c>
      <c r="P28" s="35">
        <f t="shared" si="36"/>
        <v>0</v>
      </c>
      <c r="Q28" s="30">
        <f t="shared" si="8"/>
        <v>28</v>
      </c>
      <c r="R28" s="30"/>
      <c r="S28" s="22">
        <v>1.050397877984085</v>
      </c>
      <c r="T28" s="15" t="s">
        <v>33</v>
      </c>
      <c r="U28" s="23" t="s">
        <v>33</v>
      </c>
      <c r="V28" s="1" t="s">
        <v>339</v>
      </c>
      <c r="W28" s="15">
        <v>5</v>
      </c>
      <c r="X28" s="39">
        <f t="shared" si="9"/>
        <v>0.38461538461538464</v>
      </c>
      <c r="Y28" s="40">
        <f t="shared" si="10"/>
        <v>0.752</v>
      </c>
      <c r="Z28" s="15">
        <v>5</v>
      </c>
      <c r="AA28" s="29" t="s">
        <v>35</v>
      </c>
      <c r="AB28" s="41">
        <f t="shared" si="11"/>
        <v>-0.69</v>
      </c>
      <c r="AC28" s="42">
        <v>2.8766203703703704E-2</v>
      </c>
      <c r="AD28" s="40">
        <f t="shared" si="12"/>
        <v>-0.51606569444444439</v>
      </c>
      <c r="AE28" s="26">
        <v>-4.95</v>
      </c>
      <c r="AF28" s="26">
        <v>-4.6614916666666604</v>
      </c>
      <c r="AG28" s="26">
        <v>0</v>
      </c>
    </row>
    <row r="29" spans="1:33" ht="15.75" customHeight="1" x14ac:dyDescent="0.2">
      <c r="A29" s="15" t="s">
        <v>90</v>
      </c>
      <c r="B29" s="15" t="s">
        <v>550</v>
      </c>
      <c r="C29" s="16">
        <f t="shared" si="4"/>
        <v>10.604000000000001</v>
      </c>
      <c r="D29" s="17">
        <v>10</v>
      </c>
      <c r="E29" s="17">
        <v>0</v>
      </c>
      <c r="F29" s="18">
        <v>106.04</v>
      </c>
      <c r="G29" s="18">
        <v>-1.59</v>
      </c>
      <c r="H29" s="32">
        <f t="shared" si="1"/>
        <v>1.4994341757827235E-2</v>
      </c>
      <c r="I29" s="32">
        <f t="shared" si="2"/>
        <v>-7.5140421329476764E-2</v>
      </c>
      <c r="J29" s="33">
        <f t="shared" si="5"/>
        <v>-7.9678902777777161</v>
      </c>
      <c r="K29" s="33">
        <f t="shared" si="3"/>
        <v>-0.79678902777777161</v>
      </c>
      <c r="L29" s="17">
        <v>19</v>
      </c>
      <c r="M29" s="34">
        <f t="shared" si="6"/>
        <v>0.52631578947368418</v>
      </c>
      <c r="N29" s="17">
        <v>46</v>
      </c>
      <c r="O29" s="35">
        <f t="shared" ref="O29:P29" si="37">D29/7</f>
        <v>1.4285714285714286</v>
      </c>
      <c r="P29" s="35">
        <f t="shared" si="37"/>
        <v>0</v>
      </c>
      <c r="Q29" s="30">
        <f t="shared" si="8"/>
        <v>32</v>
      </c>
      <c r="R29" s="30"/>
      <c r="S29" s="22">
        <v>1.368421052631579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2.8766203703703704E-2</v>
      </c>
      <c r="AD29" s="40">
        <f t="shared" si="12"/>
        <v>-0.39697361111111107</v>
      </c>
      <c r="AE29" s="26">
        <v>-4.95</v>
      </c>
      <c r="AF29" s="26">
        <v>-4.6614916666666604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12.323333333333332</v>
      </c>
      <c r="D30" s="17">
        <v>3</v>
      </c>
      <c r="E30" s="17">
        <v>0</v>
      </c>
      <c r="F30" s="18">
        <v>36.97</v>
      </c>
      <c r="G30" s="18">
        <v>-1.72</v>
      </c>
      <c r="H30" s="32">
        <f t="shared" si="1"/>
        <v>4.6524208817960509E-2</v>
      </c>
      <c r="I30" s="32">
        <f t="shared" si="2"/>
        <v>2.9535018167883804E-2</v>
      </c>
      <c r="J30" s="33">
        <f t="shared" si="5"/>
        <v>1.0919096216666642</v>
      </c>
      <c r="K30" s="33">
        <f t="shared" si="3"/>
        <v>0.36396987388888807</v>
      </c>
      <c r="L30" s="17">
        <v>12</v>
      </c>
      <c r="M30" s="34">
        <f t="shared" si="6"/>
        <v>0.25</v>
      </c>
      <c r="N30" s="17">
        <v>43</v>
      </c>
      <c r="O30" s="35">
        <f t="shared" ref="O30:P30" si="38">D30/7</f>
        <v>0.42857142857142855</v>
      </c>
      <c r="P30" s="35">
        <f t="shared" si="38"/>
        <v>0</v>
      </c>
      <c r="Q30" s="30">
        <f t="shared" si="8"/>
        <v>100</v>
      </c>
      <c r="R30" s="30"/>
      <c r="S30" s="22">
        <v>1.3169230769230771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2.8766203703703704E-2</v>
      </c>
      <c r="AD30" s="40">
        <f t="shared" si="12"/>
        <v>-0.11909208333333332</v>
      </c>
      <c r="AE30" s="26">
        <v>-4.95</v>
      </c>
      <c r="AF30" s="26">
        <v>-4.5478327649999999</v>
      </c>
      <c r="AG30" s="26">
        <v>0</v>
      </c>
    </row>
    <row r="31" spans="1:33" ht="15.75" customHeight="1" x14ac:dyDescent="0.2">
      <c r="A31" s="15" t="s">
        <v>92</v>
      </c>
      <c r="B31" s="29" t="s">
        <v>32</v>
      </c>
      <c r="C31" s="16">
        <f t="shared" si="4"/>
        <v>12.99</v>
      </c>
      <c r="D31" s="17">
        <v>4</v>
      </c>
      <c r="E31" s="17">
        <v>0</v>
      </c>
      <c r="F31" s="18">
        <v>51.96</v>
      </c>
      <c r="G31" s="44">
        <v>-0.24</v>
      </c>
      <c r="H31" s="32">
        <f t="shared" si="1"/>
        <v>4.6189376443418013E-3</v>
      </c>
      <c r="I31" s="32">
        <f t="shared" si="2"/>
        <v>0.11116011346334777</v>
      </c>
      <c r="J31" s="33">
        <f t="shared" si="5"/>
        <v>5.7758794955555501</v>
      </c>
      <c r="K31" s="33">
        <f t="shared" si="3"/>
        <v>1.4439698738888875</v>
      </c>
      <c r="L31" s="17">
        <v>15</v>
      </c>
      <c r="M31" s="34">
        <f t="shared" si="6"/>
        <v>0.26666666666666666</v>
      </c>
      <c r="N31" s="17">
        <v>39</v>
      </c>
      <c r="O31" s="35">
        <f t="shared" ref="O31:P32" si="39">D31/7</f>
        <v>0.5714285714285714</v>
      </c>
      <c r="P31" s="35">
        <f t="shared" si="39"/>
        <v>0</v>
      </c>
      <c r="Q31" s="30">
        <f t="shared" si="8"/>
        <v>68</v>
      </c>
      <c r="R31" s="30"/>
      <c r="S31" s="22">
        <v>1.1444444444444399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2.8766203703703704E-2</v>
      </c>
      <c r="AD31" s="40">
        <f t="shared" si="12"/>
        <v>-0.15878944444444443</v>
      </c>
      <c r="AE31" s="45">
        <v>-4.95</v>
      </c>
      <c r="AF31" s="45">
        <v>-4.5478327649999999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12.99</v>
      </c>
      <c r="D32" s="57">
        <v>3</v>
      </c>
      <c r="E32" s="57">
        <v>0</v>
      </c>
      <c r="F32" s="58">
        <v>38.97</v>
      </c>
      <c r="G32" s="58">
        <v>0</v>
      </c>
      <c r="H32" s="32">
        <f t="shared" si="1"/>
        <v>0</v>
      </c>
      <c r="I32" s="32">
        <f t="shared" si="2"/>
        <v>0.11577905110768957</v>
      </c>
      <c r="J32" s="33">
        <f t="shared" si="5"/>
        <v>4.5119096216666623</v>
      </c>
      <c r="K32" s="33">
        <f t="shared" si="3"/>
        <v>1.5039698738888874</v>
      </c>
      <c r="L32" s="57">
        <v>11</v>
      </c>
      <c r="M32" s="34">
        <f t="shared" si="6"/>
        <v>0.27272727272727271</v>
      </c>
      <c r="N32" s="57">
        <v>37</v>
      </c>
      <c r="O32" s="35">
        <f t="shared" si="39"/>
        <v>0.42857142857142855</v>
      </c>
      <c r="P32" s="35">
        <f t="shared" si="39"/>
        <v>0</v>
      </c>
      <c r="Q32" s="30">
        <f t="shared" si="8"/>
        <v>86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1.2261904761904761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1</v>
      </c>
      <c r="AA32" s="56" t="s">
        <v>35</v>
      </c>
      <c r="AB32" s="41">
        <f t="shared" si="11"/>
        <v>-0.69</v>
      </c>
      <c r="AC32" s="62">
        <v>2.8766203703703704E-2</v>
      </c>
      <c r="AD32" s="40">
        <f t="shared" si="12"/>
        <v>-0.11909208333333332</v>
      </c>
      <c r="AE32" s="63">
        <v>-4.95</v>
      </c>
      <c r="AF32" s="63">
        <v>-4.5478327649999999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Ringed Drawer Handles - 25 Pack of Kitchen Cabinet Hardware")</f>
        <v>Satin Nickel Kitchen Cabinet Knobs - Round Ringed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Info!B1:BJ5000""),2,FALSE),"""")"),"B07PPXM886")</f>
        <v>B07PPXM886</v>
      </c>
      <c r="B2" s="3" t="s">
        <v>551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0.75" customHeight="1" x14ac:dyDescent="0.2">
      <c r="A3" s="68" t="s">
        <v>30</v>
      </c>
      <c r="B3" s="69"/>
      <c r="C3" s="4">
        <f>((AE32+AF32)/0.85)*-1</f>
        <v>20.940989603036943</v>
      </c>
      <c r="D3" s="5">
        <f>SUM(D4:D99702)</f>
        <v>194</v>
      </c>
      <c r="E3" s="5"/>
      <c r="F3" s="6">
        <f t="shared" ref="F3:G3" si="0">SUM(F4:F99702)</f>
        <v>4922.119999999999</v>
      </c>
      <c r="G3" s="6">
        <f t="shared" si="0"/>
        <v>-421.26999999999987</v>
      </c>
      <c r="H3" s="7">
        <f t="shared" ref="H3:H32" si="1">G3/F3*-1</f>
        <v>8.5587104743484507E-2</v>
      </c>
      <c r="I3" s="8">
        <f t="shared" ref="I3:I32" si="2">J3/F3</f>
        <v>0.10173115378432222</v>
      </c>
      <c r="J3" s="6">
        <f>SUM(J4:J99702)</f>
        <v>500.732946664888</v>
      </c>
      <c r="K3" s="6">
        <f t="shared" ref="K3:K32" si="3">J3/D3</f>
        <v>2.581097663221072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1.5 - May
1.5 - June
1.5 - July
1.5 - Aug
1.5 - Sept
1.5 - Oct
1 - Nov
1 - Dec
1 - Jan
1 - Feb")</f>
        <v>1 - March
1 - April
1.5 - May
1.5 - June
1.5 - July
1.5 - Aug
1.5 - Sept
1.5 - Oct
1 - Nov
1 -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QTY-72")</f>
        <v>US QTY-72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23</v>
      </c>
      <c r="X3" s="7">
        <f>W3/D3</f>
        <v>0.11855670103092783</v>
      </c>
      <c r="Y3" s="6"/>
      <c r="Z3" s="5"/>
      <c r="AA3" s="5"/>
      <c r="AB3" s="5"/>
      <c r="AC3" s="5"/>
      <c r="AD3" s="6">
        <f>SUM(AD4:AD99702)</f>
        <v>-21.576939736638177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Info!B2:BZ3000""),37,FALSE)),"""")*-1"),-12.1198411625814)</f>
        <v>-12.1198411625814</v>
      </c>
      <c r="AG3" s="6">
        <f>SUM(AG4:AG99702)</f>
        <v>-5.26</v>
      </c>
    </row>
    <row r="4" spans="1:33" ht="15.75" customHeight="1" x14ac:dyDescent="0.2">
      <c r="A4" s="15" t="s">
        <v>31</v>
      </c>
      <c r="B4" s="15" t="s">
        <v>32</v>
      </c>
      <c r="C4" s="16">
        <f t="shared" ref="C4:C32" si="4">IFERROR(F4/D4," - ")</f>
        <v>27.726363636363637</v>
      </c>
      <c r="D4" s="17">
        <v>11</v>
      </c>
      <c r="E4" s="17">
        <v>0</v>
      </c>
      <c r="F4" s="18">
        <v>304.99</v>
      </c>
      <c r="G4" s="18">
        <v>-0.11</v>
      </c>
      <c r="H4" s="19">
        <f t="shared" si="1"/>
        <v>3.6066756287091379E-4</v>
      </c>
      <c r="I4" s="19">
        <f t="shared" si="2"/>
        <v>0.24995371255429266</v>
      </c>
      <c r="J4" s="18">
        <f t="shared" ref="J4:J32" si="5">F4*0.85+G4+AF4*D4+D4*AE4+AG4+AD4</f>
        <v>76.233382791933721</v>
      </c>
      <c r="K4" s="18">
        <f t="shared" si="3"/>
        <v>6.9303075265394289</v>
      </c>
      <c r="L4" s="17">
        <v>63</v>
      </c>
      <c r="M4" s="20">
        <f t="shared" ref="M4:M32" si="6">IFERROR(D4/L4,"-")</f>
        <v>0.17460317460317459</v>
      </c>
      <c r="N4" s="17">
        <v>93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59</v>
      </c>
      <c r="R4" s="17"/>
      <c r="S4" s="22">
        <v>0.82822085889570496</v>
      </c>
      <c r="T4" s="15">
        <v>429</v>
      </c>
      <c r="U4" s="23" t="s">
        <v>33</v>
      </c>
      <c r="V4" s="24" t="s">
        <v>552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8.0592766203703717E-2</v>
      </c>
      <c r="AD4" s="26">
        <f t="shared" ref="AD4:AD32" si="12">IFERROR(AB4*AC4*D4*2,0)</f>
        <v>-1.2233981909722222</v>
      </c>
      <c r="AE4" s="26">
        <v>-5.42</v>
      </c>
      <c r="AF4" s="26">
        <v>-11.095883547008548</v>
      </c>
      <c r="AG4" s="26">
        <v>0</v>
      </c>
    </row>
    <row r="5" spans="1:33" ht="15.75" customHeight="1" x14ac:dyDescent="0.2">
      <c r="A5" s="29" t="s">
        <v>36</v>
      </c>
      <c r="B5" s="29" t="s">
        <v>56</v>
      </c>
      <c r="C5" s="16">
        <f t="shared" si="4"/>
        <v>28.395999999999997</v>
      </c>
      <c r="D5" s="30">
        <v>5</v>
      </c>
      <c r="E5" s="30">
        <v>0</v>
      </c>
      <c r="F5" s="31">
        <v>141.97999999999999</v>
      </c>
      <c r="G5" s="31">
        <v>0</v>
      </c>
      <c r="H5" s="32">
        <f t="shared" si="1"/>
        <v>0</v>
      </c>
      <c r="I5" s="32">
        <f t="shared" si="2"/>
        <v>0.26445166790793823</v>
      </c>
      <c r="J5" s="33">
        <f t="shared" si="5"/>
        <v>37.546847809569066</v>
      </c>
      <c r="K5" s="33">
        <f t="shared" si="3"/>
        <v>7.5093695619138128</v>
      </c>
      <c r="L5" s="30">
        <v>115</v>
      </c>
      <c r="M5" s="34">
        <f t="shared" si="6"/>
        <v>4.3478260869565216E-2</v>
      </c>
      <c r="N5" s="30">
        <v>82</v>
      </c>
      <c r="O5" s="35">
        <f t="shared" ref="O5:P5" si="13">D5/7</f>
        <v>0.7142857142857143</v>
      </c>
      <c r="P5" s="35">
        <f t="shared" si="13"/>
        <v>0</v>
      </c>
      <c r="Q5" s="30">
        <f t="shared" si="8"/>
        <v>114</v>
      </c>
      <c r="R5" s="30"/>
      <c r="S5" s="36">
        <v>0.88513513513513498</v>
      </c>
      <c r="T5" s="29">
        <v>429</v>
      </c>
      <c r="U5" s="37" t="s">
        <v>33</v>
      </c>
      <c r="V5" s="38" t="s">
        <v>553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8.0686152954808812E-2</v>
      </c>
      <c r="AD5" s="40">
        <f t="shared" si="12"/>
        <v>-0.55673445538818078</v>
      </c>
      <c r="AE5" s="40">
        <v>-5.42</v>
      </c>
      <c r="AF5" s="40">
        <v>-11.095883547008548</v>
      </c>
      <c r="AG5" s="40">
        <v>0</v>
      </c>
    </row>
    <row r="6" spans="1:33" ht="15.75" customHeight="1" x14ac:dyDescent="0.2">
      <c r="A6" s="29" t="s">
        <v>38</v>
      </c>
      <c r="B6" s="29" t="s">
        <v>554</v>
      </c>
      <c r="C6" s="16">
        <f t="shared" si="4"/>
        <v>24.66416666666667</v>
      </c>
      <c r="D6" s="30">
        <v>12</v>
      </c>
      <c r="E6" s="30">
        <v>0</v>
      </c>
      <c r="F6" s="31">
        <v>295.97000000000003</v>
      </c>
      <c r="G6" s="31">
        <v>0</v>
      </c>
      <c r="H6" s="32">
        <f t="shared" si="1"/>
        <v>0</v>
      </c>
      <c r="I6" s="32">
        <f t="shared" si="2"/>
        <v>0.17585998995696905</v>
      </c>
      <c r="J6" s="33">
        <f t="shared" si="5"/>
        <v>52.049281227564137</v>
      </c>
      <c r="K6" s="33">
        <f t="shared" si="3"/>
        <v>4.3374401022970117</v>
      </c>
      <c r="L6" s="30">
        <v>89</v>
      </c>
      <c r="M6" s="34">
        <f t="shared" si="6"/>
        <v>0.1348314606741573</v>
      </c>
      <c r="N6" s="30">
        <v>71</v>
      </c>
      <c r="O6" s="35">
        <f t="shared" ref="O6:P6" si="14">D6/7</f>
        <v>1.7142857142857142</v>
      </c>
      <c r="P6" s="35">
        <f t="shared" si="14"/>
        <v>0</v>
      </c>
      <c r="Q6" s="30">
        <f t="shared" si="8"/>
        <v>41</v>
      </c>
      <c r="R6" s="30"/>
      <c r="S6" s="36">
        <v>0.96376811594202805</v>
      </c>
      <c r="T6" s="29">
        <v>429</v>
      </c>
      <c r="U6" s="37">
        <v>93</v>
      </c>
      <c r="V6" s="38" t="s">
        <v>555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8.0592766203703717E-2</v>
      </c>
      <c r="AD6" s="40">
        <f t="shared" si="12"/>
        <v>-1.3346162083333333</v>
      </c>
      <c r="AE6" s="40">
        <v>-5.42</v>
      </c>
      <c r="AF6" s="40">
        <v>-11.095883547008548</v>
      </c>
      <c r="AG6" s="40">
        <v>0</v>
      </c>
    </row>
    <row r="7" spans="1:33" ht="15.75" customHeight="1" x14ac:dyDescent="0.2">
      <c r="A7" s="29" t="s">
        <v>40</v>
      </c>
      <c r="B7" s="29" t="s">
        <v>32</v>
      </c>
      <c r="C7" s="16">
        <f t="shared" si="4"/>
        <v>24.172941176470587</v>
      </c>
      <c r="D7" s="30">
        <v>17</v>
      </c>
      <c r="E7" s="30">
        <v>0</v>
      </c>
      <c r="F7" s="31">
        <v>410.94</v>
      </c>
      <c r="G7" s="31">
        <v>0</v>
      </c>
      <c r="H7" s="32">
        <f t="shared" si="1"/>
        <v>0</v>
      </c>
      <c r="I7" s="32">
        <f t="shared" si="2"/>
        <v>0.16216059134111008</v>
      </c>
      <c r="J7" s="33">
        <f t="shared" si="5"/>
        <v>66.638273405715779</v>
      </c>
      <c r="K7" s="33">
        <f t="shared" si="3"/>
        <v>3.9198984356303401</v>
      </c>
      <c r="L7" s="30">
        <v>104</v>
      </c>
      <c r="M7" s="34">
        <f t="shared" si="6"/>
        <v>0.16346153846153846</v>
      </c>
      <c r="N7" s="30">
        <v>60</v>
      </c>
      <c r="O7" s="35">
        <f t="shared" ref="O7:P7" si="15">D7/7</f>
        <v>2.4285714285714284</v>
      </c>
      <c r="P7" s="35">
        <f t="shared" si="15"/>
        <v>0</v>
      </c>
      <c r="Q7" s="30">
        <f t="shared" si="8"/>
        <v>24</v>
      </c>
      <c r="R7" s="30"/>
      <c r="S7" s="36">
        <v>1.0317460317460301</v>
      </c>
      <c r="T7" s="29">
        <v>429</v>
      </c>
      <c r="U7" s="37">
        <v>93</v>
      </c>
      <c r="V7" s="38" t="s">
        <v>556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8.0592766203703717E-2</v>
      </c>
      <c r="AD7" s="40">
        <f t="shared" si="12"/>
        <v>-1.8907062951388889</v>
      </c>
      <c r="AE7" s="40">
        <v>-5.42</v>
      </c>
      <c r="AF7" s="40">
        <v>-11.095883547008548</v>
      </c>
      <c r="AG7" s="40">
        <v>0</v>
      </c>
    </row>
    <row r="8" spans="1:33" ht="15.75" customHeight="1" x14ac:dyDescent="0.2">
      <c r="A8" s="29" t="s">
        <v>43</v>
      </c>
      <c r="B8" s="29" t="s">
        <v>511</v>
      </c>
      <c r="C8" s="16">
        <f t="shared" si="4"/>
        <v>26.425714285714285</v>
      </c>
      <c r="D8" s="30">
        <v>7</v>
      </c>
      <c r="E8" s="30">
        <v>0</v>
      </c>
      <c r="F8" s="31">
        <v>184.98</v>
      </c>
      <c r="G8" s="31">
        <v>0</v>
      </c>
      <c r="H8" s="32">
        <f t="shared" si="1"/>
        <v>0</v>
      </c>
      <c r="I8" s="32">
        <f t="shared" si="2"/>
        <v>0.22064263097887449</v>
      </c>
      <c r="J8" s="33">
        <f t="shared" si="5"/>
        <v>40.814473878472199</v>
      </c>
      <c r="K8" s="33">
        <f t="shared" si="3"/>
        <v>5.8306391254960284</v>
      </c>
      <c r="L8" s="30">
        <v>76</v>
      </c>
      <c r="M8" s="34">
        <f t="shared" si="6"/>
        <v>9.2105263157894732E-2</v>
      </c>
      <c r="N8" s="30">
        <v>49</v>
      </c>
      <c r="O8" s="35">
        <f t="shared" ref="O8:P8" si="16">D8/7</f>
        <v>1</v>
      </c>
      <c r="P8" s="35">
        <f t="shared" si="16"/>
        <v>0</v>
      </c>
      <c r="Q8" s="30">
        <f t="shared" si="8"/>
        <v>49</v>
      </c>
      <c r="R8" s="30"/>
      <c r="S8" s="36">
        <v>1.1810344827586201</v>
      </c>
      <c r="T8" s="29">
        <v>429</v>
      </c>
      <c r="U8" s="37">
        <v>93</v>
      </c>
      <c r="V8" s="38" t="s">
        <v>557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8.0592766203703717E-2</v>
      </c>
      <c r="AD8" s="40">
        <f t="shared" si="12"/>
        <v>-0.77852612152777778</v>
      </c>
      <c r="AE8" s="40">
        <v>-5.42</v>
      </c>
      <c r="AF8" s="40">
        <v>-11.1</v>
      </c>
      <c r="AG8" s="40">
        <v>0</v>
      </c>
    </row>
    <row r="9" spans="1:33" ht="15.75" customHeight="1" x14ac:dyDescent="0.2">
      <c r="A9" s="29" t="s">
        <v>46</v>
      </c>
      <c r="B9" s="29" t="s">
        <v>50</v>
      </c>
      <c r="C9" s="16">
        <f t="shared" si="4"/>
        <v>29</v>
      </c>
      <c r="D9" s="30">
        <v>3</v>
      </c>
      <c r="E9" s="30">
        <v>2</v>
      </c>
      <c r="F9" s="31">
        <v>87</v>
      </c>
      <c r="G9" s="31">
        <v>-0.06</v>
      </c>
      <c r="H9" s="32">
        <f t="shared" si="1"/>
        <v>6.8965517241379305E-4</v>
      </c>
      <c r="I9" s="32">
        <f t="shared" si="2"/>
        <v>0.2717901906774996</v>
      </c>
      <c r="J9" s="33">
        <f t="shared" si="5"/>
        <v>23.645746588942465</v>
      </c>
      <c r="K9" s="33">
        <f t="shared" si="3"/>
        <v>7.8819155296474888</v>
      </c>
      <c r="L9" s="30">
        <v>89</v>
      </c>
      <c r="M9" s="34">
        <f t="shared" si="6"/>
        <v>3.3707865168539325E-2</v>
      </c>
      <c r="N9" s="30">
        <v>39</v>
      </c>
      <c r="O9" s="35">
        <f t="shared" ref="O9:P9" si="17">D9/7</f>
        <v>0.42857142857142855</v>
      </c>
      <c r="P9" s="35">
        <f t="shared" si="17"/>
        <v>0.2857142857142857</v>
      </c>
      <c r="Q9" s="30">
        <f t="shared" si="8"/>
        <v>54</v>
      </c>
      <c r="R9" s="30"/>
      <c r="S9" s="36">
        <v>1.1375291375291301</v>
      </c>
      <c r="T9" s="29">
        <v>6336</v>
      </c>
      <c r="U9" s="37">
        <v>3300</v>
      </c>
      <c r="V9" s="38" t="s">
        <v>558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8.0592766203703717E-2</v>
      </c>
      <c r="AD9" s="40">
        <f t="shared" si="12"/>
        <v>-0.33365405208333332</v>
      </c>
      <c r="AE9" s="40">
        <v>-5.42</v>
      </c>
      <c r="AF9" s="40">
        <v>-11.2168664529914</v>
      </c>
      <c r="AG9" s="40">
        <v>0</v>
      </c>
    </row>
    <row r="10" spans="1:33" ht="15.75" customHeight="1" x14ac:dyDescent="0.2">
      <c r="A10" s="29" t="s">
        <v>49</v>
      </c>
      <c r="B10" s="29" t="s">
        <v>50</v>
      </c>
      <c r="C10" s="16">
        <f t="shared" si="4"/>
        <v>28.791999999999994</v>
      </c>
      <c r="D10" s="30">
        <v>5</v>
      </c>
      <c r="E10" s="30">
        <v>0</v>
      </c>
      <c r="F10" s="31">
        <v>143.95999999999998</v>
      </c>
      <c r="G10" s="31">
        <v>0</v>
      </c>
      <c r="H10" s="32">
        <f t="shared" si="1"/>
        <v>0</v>
      </c>
      <c r="I10" s="32">
        <f t="shared" si="2"/>
        <v>0.26830770803165765</v>
      </c>
      <c r="J10" s="33">
        <f t="shared" si="5"/>
        <v>38.625577648237432</v>
      </c>
      <c r="K10" s="33">
        <f t="shared" si="3"/>
        <v>7.7251155296474865</v>
      </c>
      <c r="L10" s="30">
        <v>52</v>
      </c>
      <c r="M10" s="34">
        <f t="shared" si="6"/>
        <v>9.6153846153846159E-2</v>
      </c>
      <c r="N10" s="30">
        <v>86</v>
      </c>
      <c r="O10" s="35">
        <f t="shared" ref="O10:P10" si="18">D10/7</f>
        <v>0.7142857142857143</v>
      </c>
      <c r="P10" s="35">
        <f t="shared" si="18"/>
        <v>0</v>
      </c>
      <c r="Q10" s="30">
        <f t="shared" si="8"/>
        <v>120</v>
      </c>
      <c r="R10" s="30"/>
      <c r="S10" s="36">
        <v>1.07449209932279</v>
      </c>
      <c r="T10" s="29">
        <v>3744</v>
      </c>
      <c r="U10" s="37">
        <v>3300</v>
      </c>
      <c r="V10" s="38" t="s">
        <v>559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8.0592766203703717E-2</v>
      </c>
      <c r="AD10" s="40">
        <f t="shared" si="12"/>
        <v>-0.55609008680555561</v>
      </c>
      <c r="AE10" s="40">
        <v>-5.42</v>
      </c>
      <c r="AF10" s="40">
        <v>-11.2168664529914</v>
      </c>
      <c r="AG10" s="40">
        <v>0</v>
      </c>
    </row>
    <row r="11" spans="1:33" ht="15.75" customHeight="1" x14ac:dyDescent="0.2">
      <c r="A11" s="29" t="s">
        <v>52</v>
      </c>
      <c r="B11" s="29" t="s">
        <v>560</v>
      </c>
      <c r="C11" s="16">
        <f t="shared" si="4"/>
        <v>29.747499999999999</v>
      </c>
      <c r="D11" s="30">
        <v>4</v>
      </c>
      <c r="E11" s="30">
        <v>0</v>
      </c>
      <c r="F11" s="31">
        <v>118.99</v>
      </c>
      <c r="G11" s="31">
        <v>0</v>
      </c>
      <c r="H11" s="32">
        <f t="shared" si="1"/>
        <v>0</v>
      </c>
      <c r="I11" s="32">
        <f t="shared" si="2"/>
        <v>0.28699186585923148</v>
      </c>
      <c r="J11" s="33">
        <f t="shared" si="5"/>
        <v>34.149162118589949</v>
      </c>
      <c r="K11" s="33">
        <f t="shared" si="3"/>
        <v>8.5372905296474872</v>
      </c>
      <c r="L11" s="30">
        <v>51</v>
      </c>
      <c r="M11" s="34">
        <f t="shared" si="6"/>
        <v>7.8431372549019607E-2</v>
      </c>
      <c r="N11" s="30">
        <v>81</v>
      </c>
      <c r="O11" s="35">
        <f t="shared" ref="O11:P11" si="19">D11/7</f>
        <v>0.5714285714285714</v>
      </c>
      <c r="P11" s="35">
        <f t="shared" si="19"/>
        <v>0</v>
      </c>
      <c r="Q11" s="30">
        <f t="shared" si="8"/>
        <v>141</v>
      </c>
      <c r="R11" s="30"/>
      <c r="S11" s="36">
        <v>1.13022113022113</v>
      </c>
      <c r="T11" s="29">
        <v>576</v>
      </c>
      <c r="U11" s="37">
        <v>108</v>
      </c>
      <c r="V11" s="38" t="s">
        <v>561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8.0592766203703717E-2</v>
      </c>
      <c r="AD11" s="40">
        <f t="shared" si="12"/>
        <v>-0.44487206944444446</v>
      </c>
      <c r="AE11" s="40">
        <v>-5.42</v>
      </c>
      <c r="AF11" s="40">
        <v>-11.2168664529914</v>
      </c>
      <c r="AG11" s="40">
        <v>0</v>
      </c>
    </row>
    <row r="12" spans="1:33" ht="15.75" customHeight="1" x14ac:dyDescent="0.2">
      <c r="A12" s="29" t="s">
        <v>55</v>
      </c>
      <c r="B12" s="29" t="s">
        <v>50</v>
      </c>
      <c r="C12" s="16">
        <f t="shared" si="4"/>
        <v>25.833333333333332</v>
      </c>
      <c r="D12" s="30">
        <v>6</v>
      </c>
      <c r="E12" s="30">
        <v>0</v>
      </c>
      <c r="F12" s="31">
        <v>155</v>
      </c>
      <c r="G12" s="31">
        <v>0</v>
      </c>
      <c r="H12" s="32">
        <f t="shared" si="1"/>
        <v>0</v>
      </c>
      <c r="I12" s="32">
        <f t="shared" si="2"/>
        <v>0.20168705276054794</v>
      </c>
      <c r="J12" s="33">
        <f t="shared" si="5"/>
        <v>31.26149317788493</v>
      </c>
      <c r="K12" s="33">
        <f t="shared" si="3"/>
        <v>5.2102488629808219</v>
      </c>
      <c r="L12" s="30">
        <v>52</v>
      </c>
      <c r="M12" s="34">
        <f t="shared" si="6"/>
        <v>0.11538461538461539</v>
      </c>
      <c r="N12" s="30">
        <v>77</v>
      </c>
      <c r="O12" s="35">
        <f t="shared" ref="O12:P12" si="20">D12/7</f>
        <v>0.8571428571428571</v>
      </c>
      <c r="P12" s="35">
        <f t="shared" si="20"/>
        <v>0</v>
      </c>
      <c r="Q12" s="30">
        <f t="shared" si="8"/>
        <v>89</v>
      </c>
      <c r="R12" s="30"/>
      <c r="S12" s="36">
        <v>1.15531335149863</v>
      </c>
      <c r="T12" s="29">
        <v>240</v>
      </c>
      <c r="U12" s="37">
        <v>108</v>
      </c>
      <c r="V12" s="38" t="s">
        <v>562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8.0592766203703717E-2</v>
      </c>
      <c r="AD12" s="40">
        <f t="shared" si="12"/>
        <v>-0.66730810416666664</v>
      </c>
      <c r="AE12" s="40">
        <v>-5.42</v>
      </c>
      <c r="AF12" s="40">
        <v>-11.2168664529914</v>
      </c>
      <c r="AG12" s="40">
        <v>0</v>
      </c>
    </row>
    <row r="13" spans="1:33" ht="15.75" customHeight="1" x14ac:dyDescent="0.2">
      <c r="A13" s="29" t="s">
        <v>58</v>
      </c>
      <c r="B13" s="29" t="s">
        <v>563</v>
      </c>
      <c r="C13" s="16">
        <f t="shared" si="4"/>
        <v>24.528666666666666</v>
      </c>
      <c r="D13" s="30">
        <v>15</v>
      </c>
      <c r="E13" s="30">
        <v>0</v>
      </c>
      <c r="F13" s="33">
        <v>367.93</v>
      </c>
      <c r="G13" s="31">
        <v>-0.02</v>
      </c>
      <c r="H13" s="32">
        <f t="shared" si="1"/>
        <v>5.4358165955480664E-5</v>
      </c>
      <c r="I13" s="32">
        <f t="shared" si="2"/>
        <v>0.16455332465301648</v>
      </c>
      <c r="J13" s="33">
        <f t="shared" si="5"/>
        <v>60.544104739584348</v>
      </c>
      <c r="K13" s="33">
        <f t="shared" si="3"/>
        <v>4.036273649305623</v>
      </c>
      <c r="L13" s="30">
        <v>51</v>
      </c>
      <c r="M13" s="34">
        <f t="shared" si="6"/>
        <v>0.29411764705882354</v>
      </c>
      <c r="N13" s="30">
        <v>61</v>
      </c>
      <c r="O13" s="35">
        <f t="shared" ref="O13:P13" si="21">D13/7</f>
        <v>2.1428571428571428</v>
      </c>
      <c r="P13" s="35">
        <f t="shared" si="21"/>
        <v>0</v>
      </c>
      <c r="Q13" s="30">
        <f t="shared" si="8"/>
        <v>28</v>
      </c>
      <c r="R13" s="30"/>
      <c r="S13" s="36">
        <v>1.2247191011235901</v>
      </c>
      <c r="T13" s="29">
        <v>240</v>
      </c>
      <c r="U13" s="37">
        <v>108</v>
      </c>
      <c r="V13" s="38" t="s">
        <v>564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8.0592766203703717E-2</v>
      </c>
      <c r="AD13" s="40">
        <f t="shared" si="12"/>
        <v>-1.6682702604166668</v>
      </c>
      <c r="AE13" s="40">
        <v>-5.42</v>
      </c>
      <c r="AF13" s="40">
        <v>-11.280541666666601</v>
      </c>
      <c r="AG13" s="40">
        <v>0</v>
      </c>
    </row>
    <row r="14" spans="1:33" ht="15.75" customHeight="1" x14ac:dyDescent="0.2">
      <c r="A14" s="29" t="s">
        <v>61</v>
      </c>
      <c r="B14" s="29" t="s">
        <v>565</v>
      </c>
      <c r="C14" s="16">
        <f t="shared" si="4"/>
        <v>22.8</v>
      </c>
      <c r="D14" s="30">
        <v>5</v>
      </c>
      <c r="E14" s="30">
        <v>0</v>
      </c>
      <c r="F14" s="33">
        <v>114</v>
      </c>
      <c r="G14" s="31">
        <v>-0.08</v>
      </c>
      <c r="H14" s="32">
        <f t="shared" si="1"/>
        <v>7.0175438596491234E-4</v>
      </c>
      <c r="I14" s="32">
        <f t="shared" si="2"/>
        <v>0.1119403647356266</v>
      </c>
      <c r="J14" s="33">
        <f t="shared" si="5"/>
        <v>12.761201579861433</v>
      </c>
      <c r="K14" s="33">
        <f t="shared" si="3"/>
        <v>2.5522403159722868</v>
      </c>
      <c r="L14" s="30">
        <v>44</v>
      </c>
      <c r="M14" s="34">
        <f t="shared" si="6"/>
        <v>0.11363636363636363</v>
      </c>
      <c r="N14" s="30">
        <v>56</v>
      </c>
      <c r="O14" s="35">
        <f t="shared" ref="O14:P14" si="22">D14/7</f>
        <v>0.7142857142857143</v>
      </c>
      <c r="P14" s="35">
        <f t="shared" si="22"/>
        <v>0</v>
      </c>
      <c r="Q14" s="30">
        <f t="shared" si="8"/>
        <v>78</v>
      </c>
      <c r="R14" s="30"/>
      <c r="S14" s="36">
        <v>1.27683615819209</v>
      </c>
      <c r="T14" s="29">
        <v>324</v>
      </c>
      <c r="U14" s="37">
        <v>108</v>
      </c>
      <c r="V14" s="38" t="s">
        <v>564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8.0592766203703717E-2</v>
      </c>
      <c r="AD14" s="40">
        <f t="shared" si="12"/>
        <v>-0.55609008680555561</v>
      </c>
      <c r="AE14" s="40">
        <v>-5.42</v>
      </c>
      <c r="AF14" s="40">
        <v>-11.280541666666601</v>
      </c>
      <c r="AG14" s="40">
        <v>0</v>
      </c>
    </row>
    <row r="15" spans="1:33" ht="15.75" customHeight="1" x14ac:dyDescent="0.2">
      <c r="A15" s="29" t="s">
        <v>62</v>
      </c>
      <c r="B15" s="29" t="s">
        <v>566</v>
      </c>
      <c r="C15" s="16">
        <f t="shared" si="4"/>
        <v>21</v>
      </c>
      <c r="D15" s="30">
        <v>7</v>
      </c>
      <c r="E15" s="30">
        <v>0</v>
      </c>
      <c r="F15" s="33">
        <v>147</v>
      </c>
      <c r="G15" s="31">
        <v>0</v>
      </c>
      <c r="H15" s="32">
        <f t="shared" si="1"/>
        <v>0</v>
      </c>
      <c r="I15" s="32">
        <f t="shared" si="2"/>
        <v>4.9440015046299531E-2</v>
      </c>
      <c r="J15" s="33">
        <f t="shared" si="5"/>
        <v>7.2676822118060311</v>
      </c>
      <c r="K15" s="33">
        <f t="shared" si="3"/>
        <v>1.0382403159722902</v>
      </c>
      <c r="L15" s="30">
        <v>46</v>
      </c>
      <c r="M15" s="34">
        <f t="shared" si="6"/>
        <v>0.15217391304347827</v>
      </c>
      <c r="N15" s="30">
        <v>49</v>
      </c>
      <c r="O15" s="35">
        <f t="shared" ref="O15:P15" si="23">D15/7</f>
        <v>1</v>
      </c>
      <c r="P15" s="35">
        <f t="shared" si="23"/>
        <v>0</v>
      </c>
      <c r="Q15" s="30">
        <f t="shared" si="8"/>
        <v>49</v>
      </c>
      <c r="R15" s="30"/>
      <c r="S15" s="36">
        <v>1.3166144200626899</v>
      </c>
      <c r="T15" s="29">
        <v>324</v>
      </c>
      <c r="U15" s="37">
        <v>108</v>
      </c>
      <c r="V15" s="38" t="s">
        <v>564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8.0592766203703717E-2</v>
      </c>
      <c r="AD15" s="40">
        <f t="shared" si="12"/>
        <v>-0.77852612152777778</v>
      </c>
      <c r="AE15" s="40">
        <v>-5.42</v>
      </c>
      <c r="AF15" s="40">
        <v>-11.280541666666601</v>
      </c>
      <c r="AG15" s="40">
        <v>0</v>
      </c>
    </row>
    <row r="16" spans="1:33" ht="15.75" customHeight="1" x14ac:dyDescent="0.2">
      <c r="A16" s="29" t="s">
        <v>63</v>
      </c>
      <c r="B16" s="29" t="s">
        <v>253</v>
      </c>
      <c r="C16" s="16">
        <f t="shared" si="4"/>
        <v>22.494999999999997</v>
      </c>
      <c r="D16" s="30">
        <v>8</v>
      </c>
      <c r="E16" s="30">
        <v>0</v>
      </c>
      <c r="F16" s="33">
        <v>179.95999999999998</v>
      </c>
      <c r="G16" s="31">
        <v>-13.86</v>
      </c>
      <c r="H16" s="32">
        <f t="shared" si="1"/>
        <v>7.7017114914425436E-2</v>
      </c>
      <c r="I16" s="32">
        <f t="shared" si="2"/>
        <v>2.5627486818061249E-2</v>
      </c>
      <c r="J16" s="33">
        <f t="shared" si="5"/>
        <v>4.6119225277783018</v>
      </c>
      <c r="K16" s="33">
        <f t="shared" si="3"/>
        <v>0.57649031597228773</v>
      </c>
      <c r="L16" s="30">
        <v>51</v>
      </c>
      <c r="M16" s="34">
        <f t="shared" si="6"/>
        <v>0.15686274509803921</v>
      </c>
      <c r="N16" s="30">
        <v>43</v>
      </c>
      <c r="O16" s="35">
        <f t="shared" ref="O16:P16" si="24">D16/7</f>
        <v>1.1428571428571428</v>
      </c>
      <c r="P16" s="35">
        <f t="shared" si="24"/>
        <v>0</v>
      </c>
      <c r="Q16" s="30">
        <f t="shared" si="8"/>
        <v>37</v>
      </c>
      <c r="R16" s="30"/>
      <c r="S16" s="36">
        <v>1.5172413793103401</v>
      </c>
      <c r="T16" s="29">
        <v>324</v>
      </c>
      <c r="U16" s="37">
        <v>108</v>
      </c>
      <c r="V16" s="38" t="s">
        <v>567</v>
      </c>
      <c r="W16" s="29">
        <v>3</v>
      </c>
      <c r="X16" s="39">
        <f t="shared" si="9"/>
        <v>0.375</v>
      </c>
      <c r="Y16" s="40">
        <f t="shared" si="10"/>
        <v>3.4649999999999999</v>
      </c>
      <c r="Z16" s="29">
        <v>1</v>
      </c>
      <c r="AA16" s="29" t="s">
        <v>35</v>
      </c>
      <c r="AB16" s="41">
        <f t="shared" si="11"/>
        <v>-0.69</v>
      </c>
      <c r="AC16" s="42">
        <v>8.0592766203703717E-2</v>
      </c>
      <c r="AD16" s="40">
        <f t="shared" si="12"/>
        <v>-0.88974413888888892</v>
      </c>
      <c r="AE16" s="40">
        <v>-5.42</v>
      </c>
      <c r="AF16" s="40">
        <v>-11.280541666666601</v>
      </c>
      <c r="AG16" s="40">
        <v>0</v>
      </c>
    </row>
    <row r="17" spans="1:33" ht="15.75" customHeight="1" x14ac:dyDescent="0.2">
      <c r="A17" s="29" t="s">
        <v>66</v>
      </c>
      <c r="B17" s="29" t="s">
        <v>568</v>
      </c>
      <c r="C17" s="16">
        <f t="shared" si="4"/>
        <v>23.497499999999999</v>
      </c>
      <c r="D17" s="30">
        <v>4</v>
      </c>
      <c r="E17" s="30">
        <v>0</v>
      </c>
      <c r="F17" s="33">
        <v>93.99</v>
      </c>
      <c r="G17" s="31">
        <v>-16.59</v>
      </c>
      <c r="H17" s="32">
        <f t="shared" si="1"/>
        <v>0.17650813916374083</v>
      </c>
      <c r="I17" s="32">
        <f t="shared" si="2"/>
        <v>-4.1978282116298081E-2</v>
      </c>
      <c r="J17" s="33">
        <f t="shared" si="5"/>
        <v>-3.9455387361108563</v>
      </c>
      <c r="K17" s="33">
        <f t="shared" si="3"/>
        <v>-0.98638468402771406</v>
      </c>
      <c r="L17" s="30">
        <v>68</v>
      </c>
      <c r="M17" s="34">
        <f t="shared" si="6"/>
        <v>5.8823529411764705E-2</v>
      </c>
      <c r="N17" s="30">
        <v>39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68</v>
      </c>
      <c r="R17" s="30"/>
      <c r="S17" s="36">
        <v>1.6307692307692301</v>
      </c>
      <c r="T17" s="29">
        <v>324</v>
      </c>
      <c r="U17" s="37">
        <v>108</v>
      </c>
      <c r="V17" s="38" t="s">
        <v>569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8.0592766203703717E-2</v>
      </c>
      <c r="AD17" s="40">
        <f t="shared" si="12"/>
        <v>-0.44487206944444446</v>
      </c>
      <c r="AE17" s="40">
        <v>-5.42</v>
      </c>
      <c r="AF17" s="40">
        <v>-11.280541666666601</v>
      </c>
      <c r="AG17" s="40">
        <v>0</v>
      </c>
    </row>
    <row r="18" spans="1:33" ht="15.75" customHeight="1" x14ac:dyDescent="0.2">
      <c r="A18" s="29" t="s">
        <v>68</v>
      </c>
      <c r="B18" s="29" t="s">
        <v>253</v>
      </c>
      <c r="C18" s="16">
        <f t="shared" si="4"/>
        <v>22.99</v>
      </c>
      <c r="D18" s="30">
        <v>5</v>
      </c>
      <c r="E18" s="30">
        <v>0</v>
      </c>
      <c r="F18" s="33">
        <v>114.94999999999999</v>
      </c>
      <c r="G18" s="31">
        <v>-35.739999999999995</v>
      </c>
      <c r="H18" s="32">
        <f t="shared" si="1"/>
        <v>0.31091779034362765</v>
      </c>
      <c r="I18" s="32">
        <f t="shared" si="2"/>
        <v>-0.20218615415518548</v>
      </c>
      <c r="J18" s="33">
        <f t="shared" si="5"/>
        <v>-23.24129842013857</v>
      </c>
      <c r="K18" s="33">
        <f t="shared" si="3"/>
        <v>-4.6482596840277139</v>
      </c>
      <c r="L18" s="30">
        <v>38</v>
      </c>
      <c r="M18" s="34">
        <f t="shared" si="6"/>
        <v>0.13157894736842105</v>
      </c>
      <c r="N18" s="30">
        <v>168</v>
      </c>
      <c r="O18" s="35">
        <f t="shared" ref="O18:P18" si="26">D18/7</f>
        <v>0.7142857142857143</v>
      </c>
      <c r="P18" s="35">
        <f t="shared" si="26"/>
        <v>0</v>
      </c>
      <c r="Q18" s="30">
        <f t="shared" si="8"/>
        <v>235</v>
      </c>
      <c r="R18" s="30"/>
      <c r="S18" s="36">
        <v>1.0989010989010899</v>
      </c>
      <c r="T18" s="29">
        <v>84</v>
      </c>
      <c r="U18" s="37" t="s">
        <v>33</v>
      </c>
      <c r="V18" s="38" t="s">
        <v>33</v>
      </c>
      <c r="W18" s="29">
        <v>3</v>
      </c>
      <c r="X18" s="39">
        <f t="shared" si="9"/>
        <v>0.6</v>
      </c>
      <c r="Y18" s="40">
        <f t="shared" si="10"/>
        <v>11.913333333333332</v>
      </c>
      <c r="Z18" s="29">
        <v>0</v>
      </c>
      <c r="AA18" s="29" t="s">
        <v>35</v>
      </c>
      <c r="AB18" s="41">
        <f t="shared" si="11"/>
        <v>-0.69</v>
      </c>
      <c r="AC18" s="42">
        <v>8.0592766203703717E-2</v>
      </c>
      <c r="AD18" s="40">
        <f t="shared" si="12"/>
        <v>-0.55609008680555561</v>
      </c>
      <c r="AE18" s="40">
        <v>-5.42</v>
      </c>
      <c r="AF18" s="40">
        <v>-11.280541666666601</v>
      </c>
      <c r="AG18" s="40">
        <v>-1.1499999999999999</v>
      </c>
    </row>
    <row r="19" spans="1:33" ht="15.75" customHeight="1" x14ac:dyDescent="0.2">
      <c r="A19" s="29" t="s">
        <v>71</v>
      </c>
      <c r="B19" s="29" t="s">
        <v>570</v>
      </c>
      <c r="C19" s="16">
        <f t="shared" si="4"/>
        <v>23.448181818181819</v>
      </c>
      <c r="D19" s="30">
        <v>11</v>
      </c>
      <c r="E19" s="30">
        <v>0</v>
      </c>
      <c r="F19" s="33">
        <v>257.93</v>
      </c>
      <c r="G19" s="31">
        <v>-66.079999999999984</v>
      </c>
      <c r="H19" s="32">
        <f t="shared" si="1"/>
        <v>0.2561935408831853</v>
      </c>
      <c r="I19" s="32">
        <f t="shared" si="2"/>
        <v>-0.13227951973134389</v>
      </c>
      <c r="J19" s="33">
        <f t="shared" si="5"/>
        <v>-34.118856524305528</v>
      </c>
      <c r="K19" s="33">
        <f t="shared" si="3"/>
        <v>-3.1017142294823206</v>
      </c>
      <c r="L19" s="30">
        <v>90</v>
      </c>
      <c r="M19" s="34">
        <f t="shared" si="6"/>
        <v>0.12222222222222222</v>
      </c>
      <c r="N19" s="30">
        <v>158</v>
      </c>
      <c r="O19" s="35">
        <f t="shared" ref="O19:P19" si="27">D19/7</f>
        <v>1.5714285714285714</v>
      </c>
      <c r="P19" s="35">
        <f t="shared" si="27"/>
        <v>0</v>
      </c>
      <c r="Q19" s="30">
        <f t="shared" si="8"/>
        <v>100</v>
      </c>
      <c r="R19" s="30"/>
      <c r="S19" s="36">
        <v>1</v>
      </c>
      <c r="T19" s="29">
        <v>84</v>
      </c>
      <c r="U19" s="37" t="s">
        <v>33</v>
      </c>
      <c r="V19" s="38" t="s">
        <v>33</v>
      </c>
      <c r="W19" s="29">
        <v>7</v>
      </c>
      <c r="X19" s="39">
        <f t="shared" si="9"/>
        <v>0.63636363636363635</v>
      </c>
      <c r="Y19" s="40">
        <f t="shared" si="10"/>
        <v>7.3422222222222207</v>
      </c>
      <c r="Z19" s="29">
        <v>2</v>
      </c>
      <c r="AA19" s="29" t="s">
        <v>35</v>
      </c>
      <c r="AB19" s="41">
        <f t="shared" si="11"/>
        <v>-0.69</v>
      </c>
      <c r="AC19" s="42">
        <v>8.0592766203703717E-2</v>
      </c>
      <c r="AD19" s="40">
        <f t="shared" si="12"/>
        <v>-1.2233981909722222</v>
      </c>
      <c r="AE19" s="40">
        <v>-5.42</v>
      </c>
      <c r="AF19" s="40">
        <v>-11.280541666666666</v>
      </c>
      <c r="AG19" s="40">
        <v>-2.3499999999999996</v>
      </c>
    </row>
    <row r="20" spans="1:33" ht="15.75" customHeight="1" x14ac:dyDescent="0.2">
      <c r="A20" s="29" t="s">
        <v>73</v>
      </c>
      <c r="B20" s="29" t="s">
        <v>571</v>
      </c>
      <c r="C20" s="16">
        <f t="shared" si="4"/>
        <v>24.8445</v>
      </c>
      <c r="D20" s="30">
        <v>20</v>
      </c>
      <c r="E20" s="30">
        <v>0</v>
      </c>
      <c r="F20" s="33">
        <v>496.89</v>
      </c>
      <c r="G20" s="31">
        <v>-70.89</v>
      </c>
      <c r="H20" s="32">
        <f t="shared" si="1"/>
        <v>0.14266739117309665</v>
      </c>
      <c r="I20" s="32">
        <f t="shared" si="2"/>
        <v>3.0653276015706596E-2</v>
      </c>
      <c r="J20" s="33">
        <f t="shared" si="5"/>
        <v>15.23130631944445</v>
      </c>
      <c r="K20" s="33">
        <f t="shared" si="3"/>
        <v>0.76156531597222243</v>
      </c>
      <c r="L20" s="30">
        <v>91</v>
      </c>
      <c r="M20" s="34">
        <f t="shared" si="6"/>
        <v>0.21978021978021978</v>
      </c>
      <c r="N20" s="30">
        <v>143</v>
      </c>
      <c r="O20" s="35">
        <f t="shared" ref="O20:P20" si="28">D20/7</f>
        <v>2.8571428571428572</v>
      </c>
      <c r="P20" s="35">
        <f t="shared" si="28"/>
        <v>0</v>
      </c>
      <c r="Q20" s="30">
        <f t="shared" si="8"/>
        <v>50</v>
      </c>
      <c r="R20" s="30"/>
      <c r="S20" s="36">
        <v>1.1085714285714201</v>
      </c>
      <c r="T20" s="29">
        <v>84</v>
      </c>
      <c r="U20" s="37" t="s">
        <v>33</v>
      </c>
      <c r="V20" s="38" t="s">
        <v>33</v>
      </c>
      <c r="W20" s="29">
        <v>4</v>
      </c>
      <c r="X20" s="39">
        <f t="shared" si="9"/>
        <v>0.2</v>
      </c>
      <c r="Y20" s="40">
        <f t="shared" si="10"/>
        <v>10.127142857142857</v>
      </c>
      <c r="Z20" s="29">
        <v>3</v>
      </c>
      <c r="AA20" s="29" t="s">
        <v>35</v>
      </c>
      <c r="AB20" s="41">
        <f t="shared" si="11"/>
        <v>-0.69</v>
      </c>
      <c r="AC20" s="42">
        <v>8.0592766203703717E-2</v>
      </c>
      <c r="AD20" s="40">
        <f t="shared" si="12"/>
        <v>-2.2243603472222224</v>
      </c>
      <c r="AE20" s="40">
        <v>-5.42</v>
      </c>
      <c r="AF20" s="40">
        <v>-11.280541666666666</v>
      </c>
      <c r="AG20" s="40">
        <v>0</v>
      </c>
    </row>
    <row r="21" spans="1:33" ht="15.75" customHeight="1" x14ac:dyDescent="0.2">
      <c r="A21" s="29" t="s">
        <v>75</v>
      </c>
      <c r="B21" s="29" t="s">
        <v>285</v>
      </c>
      <c r="C21" s="16">
        <f t="shared" si="4"/>
        <v>25.833333333333332</v>
      </c>
      <c r="D21" s="30">
        <v>6</v>
      </c>
      <c r="E21" s="30">
        <v>0</v>
      </c>
      <c r="F21" s="33">
        <v>155</v>
      </c>
      <c r="G21" s="31">
        <v>-55.239999999999988</v>
      </c>
      <c r="H21" s="32">
        <f t="shared" si="1"/>
        <v>0.35638709677419345</v>
      </c>
      <c r="I21" s="32">
        <f t="shared" si="2"/>
        <v>-0.1571648909946235</v>
      </c>
      <c r="J21" s="33">
        <f t="shared" si="5"/>
        <v>-24.360558104166643</v>
      </c>
      <c r="K21" s="33">
        <f t="shared" si="3"/>
        <v>-4.0600930173611074</v>
      </c>
      <c r="L21" s="30">
        <v>33</v>
      </c>
      <c r="M21" s="34">
        <f t="shared" si="6"/>
        <v>0.18181818181818182</v>
      </c>
      <c r="N21" s="30">
        <v>132</v>
      </c>
      <c r="O21" s="35">
        <f t="shared" ref="O21:P21" si="29">D21/7</f>
        <v>0.8571428571428571</v>
      </c>
      <c r="P21" s="35">
        <f t="shared" si="29"/>
        <v>0</v>
      </c>
      <c r="Q21" s="30">
        <f t="shared" si="8"/>
        <v>154</v>
      </c>
      <c r="R21" s="30"/>
      <c r="S21" s="36">
        <v>1.3684210526315701</v>
      </c>
      <c r="T21" s="29">
        <v>84</v>
      </c>
      <c r="U21" s="37" t="s">
        <v>33</v>
      </c>
      <c r="V21" s="38" t="s">
        <v>33</v>
      </c>
      <c r="W21" s="29">
        <v>2</v>
      </c>
      <c r="X21" s="39">
        <f t="shared" si="9"/>
        <v>0.33333333333333331</v>
      </c>
      <c r="Y21" s="40">
        <f t="shared" si="10"/>
        <v>13.809999999999997</v>
      </c>
      <c r="Z21" s="29">
        <v>2</v>
      </c>
      <c r="AA21" s="29" t="s">
        <v>35</v>
      </c>
      <c r="AB21" s="41">
        <f t="shared" si="11"/>
        <v>-0.69</v>
      </c>
      <c r="AC21" s="42">
        <v>8.0592766203703717E-2</v>
      </c>
      <c r="AD21" s="40">
        <f t="shared" si="12"/>
        <v>-0.66730810416666664</v>
      </c>
      <c r="AE21" s="40">
        <v>-5.42</v>
      </c>
      <c r="AF21" s="40">
        <v>-11.280541666666666</v>
      </c>
      <c r="AG21" s="40">
        <v>0</v>
      </c>
    </row>
    <row r="22" spans="1:33" ht="15.75" customHeight="1" x14ac:dyDescent="0.2">
      <c r="A22" s="29" t="s">
        <v>77</v>
      </c>
      <c r="B22" s="29" t="s">
        <v>572</v>
      </c>
      <c r="C22" s="16">
        <f t="shared" si="4"/>
        <v>25.798000000000002</v>
      </c>
      <c r="D22" s="30">
        <v>5</v>
      </c>
      <c r="E22" s="30">
        <v>0</v>
      </c>
      <c r="F22" s="31">
        <v>128.99</v>
      </c>
      <c r="G22" s="31">
        <v>-12.08</v>
      </c>
      <c r="H22" s="32">
        <f t="shared" si="1"/>
        <v>9.3650670594619734E-2</v>
      </c>
      <c r="I22" s="32">
        <f t="shared" si="2"/>
        <v>0.10468022001597893</v>
      </c>
      <c r="J22" s="33">
        <f t="shared" si="5"/>
        <v>13.502701579861123</v>
      </c>
      <c r="K22" s="33">
        <f t="shared" si="3"/>
        <v>2.7005403159722245</v>
      </c>
      <c r="L22" s="30">
        <v>68</v>
      </c>
      <c r="M22" s="34">
        <f t="shared" si="6"/>
        <v>7.3529411764705885E-2</v>
      </c>
      <c r="N22" s="30">
        <v>128</v>
      </c>
      <c r="O22" s="35">
        <f t="shared" ref="O22:P22" si="30">D22/7</f>
        <v>0.7142857142857143</v>
      </c>
      <c r="P22" s="35">
        <f t="shared" si="30"/>
        <v>0</v>
      </c>
      <c r="Q22" s="30">
        <f t="shared" si="8"/>
        <v>179</v>
      </c>
      <c r="R22" s="30"/>
      <c r="S22" s="36">
        <v>1.01240694789081</v>
      </c>
      <c r="T22" s="29">
        <v>84</v>
      </c>
      <c r="U22" s="37" t="s">
        <v>33</v>
      </c>
      <c r="V22" s="38" t="s">
        <v>33</v>
      </c>
      <c r="W22" s="29">
        <v>1</v>
      </c>
      <c r="X22" s="39">
        <f t="shared" si="9"/>
        <v>0.2</v>
      </c>
      <c r="Y22" s="40">
        <f t="shared" si="10"/>
        <v>12.08</v>
      </c>
      <c r="Z22" s="29">
        <v>0</v>
      </c>
      <c r="AA22" s="29" t="s">
        <v>35</v>
      </c>
      <c r="AB22" s="41">
        <f t="shared" si="11"/>
        <v>-0.69</v>
      </c>
      <c r="AC22" s="42">
        <v>8.0592766203703717E-2</v>
      </c>
      <c r="AD22" s="40">
        <f t="shared" si="12"/>
        <v>-0.55609008680555561</v>
      </c>
      <c r="AE22" s="40">
        <v>-5.42</v>
      </c>
      <c r="AF22" s="40">
        <v>-11.280541666666666</v>
      </c>
      <c r="AG22" s="40">
        <v>0</v>
      </c>
    </row>
    <row r="23" spans="1:33" ht="15.75" customHeight="1" x14ac:dyDescent="0.2">
      <c r="A23" s="29" t="s">
        <v>78</v>
      </c>
      <c r="B23" s="29" t="s">
        <v>573</v>
      </c>
      <c r="C23" s="16">
        <f t="shared" si="4"/>
        <v>25.491250000000001</v>
      </c>
      <c r="D23" s="30">
        <v>8</v>
      </c>
      <c r="E23" s="30">
        <v>0</v>
      </c>
      <c r="F23" s="33">
        <v>203.93</v>
      </c>
      <c r="G23" s="31">
        <v>-21.22</v>
      </c>
      <c r="H23" s="32">
        <f t="shared" si="1"/>
        <v>0.10405531309763152</v>
      </c>
      <c r="I23" s="32">
        <f t="shared" si="2"/>
        <v>8.6433690618240439E-2</v>
      </c>
      <c r="J23" s="33">
        <f t="shared" si="5"/>
        <v>17.626422527777773</v>
      </c>
      <c r="K23" s="33">
        <f t="shared" si="3"/>
        <v>2.2033028159722217</v>
      </c>
      <c r="L23" s="30">
        <v>54</v>
      </c>
      <c r="M23" s="34">
        <f t="shared" si="6"/>
        <v>0.14814814814814814</v>
      </c>
      <c r="N23" s="30">
        <v>120</v>
      </c>
      <c r="O23" s="35">
        <f t="shared" ref="O23:P23" si="31">D23/7</f>
        <v>1.1428571428571428</v>
      </c>
      <c r="P23" s="35">
        <f t="shared" si="31"/>
        <v>0</v>
      </c>
      <c r="Q23" s="30">
        <f t="shared" si="8"/>
        <v>105</v>
      </c>
      <c r="R23" s="30"/>
      <c r="S23" s="36">
        <v>0.94495412844036697</v>
      </c>
      <c r="T23" s="29">
        <v>84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10.61</v>
      </c>
      <c r="Z23" s="29">
        <v>2</v>
      </c>
      <c r="AA23" s="29" t="s">
        <v>35</v>
      </c>
      <c r="AB23" s="41">
        <f t="shared" si="11"/>
        <v>-0.69</v>
      </c>
      <c r="AC23" s="42">
        <v>8.0592766203703717E-2</v>
      </c>
      <c r="AD23" s="40">
        <f t="shared" si="12"/>
        <v>-0.88974413888888892</v>
      </c>
      <c r="AE23" s="40">
        <v>-5.42</v>
      </c>
      <c r="AF23" s="40">
        <v>-11.280541666666666</v>
      </c>
      <c r="AG23" s="40">
        <v>0</v>
      </c>
    </row>
    <row r="24" spans="1:33" ht="15.75" customHeight="1" x14ac:dyDescent="0.2">
      <c r="A24" s="29" t="s">
        <v>80</v>
      </c>
      <c r="B24" s="29" t="s">
        <v>574</v>
      </c>
      <c r="C24" s="16">
        <f t="shared" si="4"/>
        <v>26.324999999999999</v>
      </c>
      <c r="D24" s="30">
        <v>6</v>
      </c>
      <c r="E24" s="30">
        <v>0</v>
      </c>
      <c r="F24" s="33">
        <v>157.94999999999999</v>
      </c>
      <c r="G24" s="33">
        <v>-32.67</v>
      </c>
      <c r="H24" s="32">
        <f t="shared" si="1"/>
        <v>0.20683760683760685</v>
      </c>
      <c r="I24" s="32">
        <f t="shared" si="2"/>
        <v>-4.3245210773451863E-3</v>
      </c>
      <c r="J24" s="33">
        <f t="shared" si="5"/>
        <v>-0.68305810416667212</v>
      </c>
      <c r="K24" s="33">
        <f t="shared" si="3"/>
        <v>-0.11384301736111202</v>
      </c>
      <c r="L24" s="30">
        <v>34</v>
      </c>
      <c r="M24" s="34">
        <f t="shared" si="6"/>
        <v>0.17647058823529413</v>
      </c>
      <c r="N24" s="30">
        <v>116</v>
      </c>
      <c r="O24" s="35">
        <f t="shared" ref="O24:P24" si="32">D24/7</f>
        <v>0.8571428571428571</v>
      </c>
      <c r="P24" s="35">
        <f t="shared" si="32"/>
        <v>0</v>
      </c>
      <c r="Q24" s="30">
        <f t="shared" si="8"/>
        <v>135</v>
      </c>
      <c r="R24" s="30"/>
      <c r="S24" s="36">
        <v>1.0146341463414601</v>
      </c>
      <c r="T24" s="29">
        <v>84</v>
      </c>
      <c r="U24" s="37" t="s">
        <v>33</v>
      </c>
      <c r="V24" s="38" t="s">
        <v>33</v>
      </c>
      <c r="W24" s="29">
        <v>2</v>
      </c>
      <c r="X24" s="39">
        <f t="shared" si="9"/>
        <v>0.33333333333333331</v>
      </c>
      <c r="Y24" s="40">
        <f t="shared" si="10"/>
        <v>3.2670000000000003</v>
      </c>
      <c r="Z24" s="29">
        <v>8</v>
      </c>
      <c r="AA24" s="29" t="s">
        <v>35</v>
      </c>
      <c r="AB24" s="41">
        <f t="shared" si="11"/>
        <v>-0.69</v>
      </c>
      <c r="AC24" s="42">
        <v>8.0592766203703717E-2</v>
      </c>
      <c r="AD24" s="40">
        <f t="shared" si="12"/>
        <v>-0.66730810416666664</v>
      </c>
      <c r="AE24" s="40">
        <v>-5.42</v>
      </c>
      <c r="AF24" s="40">
        <v>-11.280541666666666</v>
      </c>
      <c r="AG24" s="40">
        <v>-1.4</v>
      </c>
    </row>
    <row r="25" spans="1:33" ht="15.75" customHeight="1" x14ac:dyDescent="0.2">
      <c r="A25" s="15" t="s">
        <v>82</v>
      </c>
      <c r="B25" s="15" t="s">
        <v>575</v>
      </c>
      <c r="C25" s="16">
        <f t="shared" si="4"/>
        <v>26.594000000000001</v>
      </c>
      <c r="D25" s="17">
        <v>5</v>
      </c>
      <c r="E25" s="17">
        <v>0</v>
      </c>
      <c r="F25" s="18">
        <v>132.97</v>
      </c>
      <c r="G25" s="18">
        <v>-55.4</v>
      </c>
      <c r="H25" s="32">
        <f t="shared" si="1"/>
        <v>0.41663533127773184</v>
      </c>
      <c r="I25" s="32">
        <f t="shared" si="2"/>
        <v>-0.20148597493273343</v>
      </c>
      <c r="J25" s="33">
        <f t="shared" si="5"/>
        <v>-26.791590086805563</v>
      </c>
      <c r="K25" s="33">
        <f t="shared" si="3"/>
        <v>-5.3583180173611122</v>
      </c>
      <c r="L25" s="17">
        <v>75</v>
      </c>
      <c r="M25" s="34">
        <f t="shared" si="6"/>
        <v>6.6666666666666666E-2</v>
      </c>
      <c r="N25" s="17">
        <v>108</v>
      </c>
      <c r="O25" s="35">
        <f t="shared" ref="O25:P25" si="33">D25/7</f>
        <v>0.7142857142857143</v>
      </c>
      <c r="P25" s="35">
        <f t="shared" si="33"/>
        <v>0</v>
      </c>
      <c r="Q25" s="30">
        <f t="shared" si="8"/>
        <v>151</v>
      </c>
      <c r="R25" s="30"/>
      <c r="S25" s="22">
        <v>1.152173913043478</v>
      </c>
      <c r="T25" s="29">
        <v>84</v>
      </c>
      <c r="U25" s="37" t="s">
        <v>33</v>
      </c>
      <c r="V25" s="38" t="s">
        <v>33</v>
      </c>
      <c r="W25" s="15">
        <v>1</v>
      </c>
      <c r="X25" s="39">
        <f t="shared" si="9"/>
        <v>0.2</v>
      </c>
      <c r="Y25" s="40">
        <f t="shared" si="10"/>
        <v>13.85</v>
      </c>
      <c r="Z25" s="15">
        <v>3</v>
      </c>
      <c r="AA25" s="29" t="s">
        <v>35</v>
      </c>
      <c r="AB25" s="41">
        <f t="shared" si="11"/>
        <v>-0.69</v>
      </c>
      <c r="AC25" s="42">
        <v>8.0592766203703717E-2</v>
      </c>
      <c r="AD25" s="40">
        <f t="shared" si="12"/>
        <v>-0.55609008680555561</v>
      </c>
      <c r="AE25" s="26">
        <v>-5.42</v>
      </c>
      <c r="AF25" s="26">
        <v>-11.28</v>
      </c>
      <c r="AG25" s="26">
        <v>-0.36</v>
      </c>
    </row>
    <row r="26" spans="1:33" ht="15.75" customHeight="1" x14ac:dyDescent="0.2">
      <c r="A26" s="15" t="s">
        <v>84</v>
      </c>
      <c r="B26" s="29" t="s">
        <v>32</v>
      </c>
      <c r="C26" s="16">
        <f t="shared" si="4"/>
        <v>23.998750000000001</v>
      </c>
      <c r="D26" s="17">
        <v>8</v>
      </c>
      <c r="E26" s="17">
        <v>0</v>
      </c>
      <c r="F26" s="18">
        <v>191.99</v>
      </c>
      <c r="G26" s="18">
        <v>-13.81</v>
      </c>
      <c r="H26" s="32">
        <f t="shared" si="1"/>
        <v>7.1930829730715143E-2</v>
      </c>
      <c r="I26" s="32">
        <f t="shared" si="2"/>
        <v>6.6708800082182912E-2</v>
      </c>
      <c r="J26" s="33">
        <f t="shared" si="5"/>
        <v>12.807422527778298</v>
      </c>
      <c r="K26" s="33">
        <f t="shared" si="3"/>
        <v>1.6009278159722873</v>
      </c>
      <c r="L26" s="17">
        <v>57</v>
      </c>
      <c r="M26" s="34">
        <f t="shared" si="6"/>
        <v>0.14035087719298245</v>
      </c>
      <c r="N26" s="17">
        <v>103</v>
      </c>
      <c r="O26" s="35">
        <f t="shared" ref="O26:P26" si="34">D26/7</f>
        <v>1.1428571428571428</v>
      </c>
      <c r="P26" s="35">
        <f t="shared" si="34"/>
        <v>0</v>
      </c>
      <c r="Q26" s="30">
        <f t="shared" si="8"/>
        <v>90</v>
      </c>
      <c r="R26" s="30"/>
      <c r="S26" s="22">
        <v>1.114369501466276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8.0592766203703717E-2</v>
      </c>
      <c r="AD26" s="40">
        <f t="shared" si="12"/>
        <v>-0.88974413888888892</v>
      </c>
      <c r="AE26" s="26">
        <v>-5.68</v>
      </c>
      <c r="AF26" s="26">
        <v>-11.280541666666601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23</v>
      </c>
      <c r="D27" s="17">
        <v>4</v>
      </c>
      <c r="E27" s="17">
        <v>3</v>
      </c>
      <c r="F27" s="18">
        <v>92</v>
      </c>
      <c r="G27" s="18">
        <v>-0.02</v>
      </c>
      <c r="H27" s="32">
        <f t="shared" si="1"/>
        <v>2.173913043478261E-4</v>
      </c>
      <c r="I27" s="32">
        <f t="shared" si="2"/>
        <v>0.10753218765096914</v>
      </c>
      <c r="J27" s="33">
        <f t="shared" si="5"/>
        <v>9.8929612638891609</v>
      </c>
      <c r="K27" s="33">
        <f t="shared" si="3"/>
        <v>2.4732403159722902</v>
      </c>
      <c r="L27" s="17">
        <v>35</v>
      </c>
      <c r="M27" s="34">
        <f t="shared" si="6"/>
        <v>0.11428571428571428</v>
      </c>
      <c r="N27" s="17">
        <v>93</v>
      </c>
      <c r="O27" s="35">
        <f t="shared" ref="O27:P27" si="35">D27/7</f>
        <v>0.5714285714285714</v>
      </c>
      <c r="P27" s="35">
        <f t="shared" si="35"/>
        <v>0.42857142857142855</v>
      </c>
      <c r="Q27" s="30">
        <f t="shared" si="8"/>
        <v>93</v>
      </c>
      <c r="R27" s="30"/>
      <c r="S27" s="22">
        <v>0.91196388261851014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8.0592766203703717E-2</v>
      </c>
      <c r="AD27" s="40">
        <f t="shared" si="12"/>
        <v>-0.44487206944444446</v>
      </c>
      <c r="AE27" s="26">
        <v>-5.68</v>
      </c>
      <c r="AF27" s="26">
        <v>-11.280541666666601</v>
      </c>
      <c r="AG27" s="26">
        <v>0</v>
      </c>
    </row>
    <row r="28" spans="1:33" ht="15.75" customHeight="1" x14ac:dyDescent="0.2">
      <c r="A28" s="15" t="s">
        <v>87</v>
      </c>
      <c r="B28" s="15" t="s">
        <v>576</v>
      </c>
      <c r="C28" s="16">
        <f t="shared" si="4"/>
        <v>35.465000000000003</v>
      </c>
      <c r="D28" s="17">
        <v>4</v>
      </c>
      <c r="E28" s="17">
        <v>0</v>
      </c>
      <c r="F28" s="18">
        <v>141.86000000000001</v>
      </c>
      <c r="G28" s="18">
        <v>0</v>
      </c>
      <c r="H28" s="32">
        <f t="shared" si="1"/>
        <v>0</v>
      </c>
      <c r="I28" s="32">
        <f t="shared" si="2"/>
        <v>0.368630771633224</v>
      </c>
      <c r="J28" s="33">
        <f t="shared" si="5"/>
        <v>52.293961263889159</v>
      </c>
      <c r="K28" s="33">
        <f t="shared" si="3"/>
        <v>13.07349031597229</v>
      </c>
      <c r="L28" s="17">
        <v>22</v>
      </c>
      <c r="M28" s="34">
        <f t="shared" si="6"/>
        <v>0.18181818181818182</v>
      </c>
      <c r="N28" s="17">
        <v>89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155</v>
      </c>
      <c r="R28" s="30"/>
      <c r="S28" s="22">
        <v>0.94339622641509435</v>
      </c>
      <c r="T28" s="15" t="s">
        <v>33</v>
      </c>
      <c r="U28" s="23" t="s">
        <v>33</v>
      </c>
      <c r="V28" s="1" t="s">
        <v>577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8.0592766203703717E-2</v>
      </c>
      <c r="AD28" s="40">
        <f t="shared" si="12"/>
        <v>-0.44487206944444446</v>
      </c>
      <c r="AE28" s="26">
        <v>-5.68</v>
      </c>
      <c r="AF28" s="26">
        <v>-11.280541666666601</v>
      </c>
      <c r="AG28" s="26">
        <v>0</v>
      </c>
    </row>
    <row r="29" spans="1:33" ht="15.75" customHeight="1" x14ac:dyDescent="0.2">
      <c r="A29" s="15" t="s">
        <v>90</v>
      </c>
      <c r="B29" s="15" t="s">
        <v>578</v>
      </c>
      <c r="C29" s="16">
        <f t="shared" si="4"/>
        <v>34.99</v>
      </c>
      <c r="D29" s="17">
        <v>2</v>
      </c>
      <c r="E29" s="17">
        <v>0</v>
      </c>
      <c r="F29" s="18">
        <v>69.98</v>
      </c>
      <c r="G29" s="18">
        <v>-6.5299999999999994</v>
      </c>
      <c r="H29" s="32">
        <f t="shared" si="1"/>
        <v>9.3312374964275496E-2</v>
      </c>
      <c r="I29" s="32">
        <f t="shared" si="2"/>
        <v>0.26878366150249472</v>
      </c>
      <c r="J29" s="33">
        <f t="shared" si="5"/>
        <v>18.809480631944581</v>
      </c>
      <c r="K29" s="33">
        <f t="shared" si="3"/>
        <v>9.4047403159722904</v>
      </c>
      <c r="L29" s="17">
        <v>29</v>
      </c>
      <c r="M29" s="34">
        <f t="shared" si="6"/>
        <v>6.8965517241379309E-2</v>
      </c>
      <c r="N29" s="17">
        <v>90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315</v>
      </c>
      <c r="R29" s="30"/>
      <c r="S29" s="22">
        <v>0.94056847545219635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8.0592766203703717E-2</v>
      </c>
      <c r="AD29" s="40">
        <f t="shared" si="12"/>
        <v>-0.22243603472222223</v>
      </c>
      <c r="AE29" s="26">
        <v>-5.68</v>
      </c>
      <c r="AF29" s="26">
        <v>-11.280541666666601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-0.51999999999999991</v>
      </c>
      <c r="H30" s="32" t="e">
        <f t="shared" si="1"/>
        <v>#DIV/0!</v>
      </c>
      <c r="I30" s="32" t="e">
        <f t="shared" si="2"/>
        <v>#DIV/0!</v>
      </c>
      <c r="J30" s="33">
        <f t="shared" si="5"/>
        <v>-0.51999999999999991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88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0.9442970822281167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8.0592766203703717E-2</v>
      </c>
      <c r="AD30" s="40">
        <f t="shared" si="12"/>
        <v>0</v>
      </c>
      <c r="AE30" s="26">
        <v>-5.68</v>
      </c>
      <c r="AF30" s="26">
        <v>-12.1198411625814</v>
      </c>
      <c r="AG30" s="26">
        <v>0</v>
      </c>
    </row>
    <row r="31" spans="1:33" ht="15.75" customHeight="1" x14ac:dyDescent="0.2">
      <c r="A31" s="15" t="s">
        <v>92</v>
      </c>
      <c r="B31" s="49" t="s">
        <v>579</v>
      </c>
      <c r="C31" s="16">
        <f t="shared" si="4"/>
        <v>30.99</v>
      </c>
      <c r="D31" s="17">
        <v>1</v>
      </c>
      <c r="E31" s="17">
        <v>0</v>
      </c>
      <c r="F31" s="18">
        <v>30.99</v>
      </c>
      <c r="G31" s="44">
        <v>-1.38</v>
      </c>
      <c r="H31" s="32">
        <f t="shared" si="1"/>
        <v>4.4530493707647625E-2</v>
      </c>
      <c r="I31" s="32">
        <f t="shared" si="2"/>
        <v>0.22750696418384733</v>
      </c>
      <c r="J31" s="33">
        <f t="shared" si="5"/>
        <v>7.0504408200574282</v>
      </c>
      <c r="K31" s="33">
        <f t="shared" si="3"/>
        <v>7.0504408200574282</v>
      </c>
      <c r="L31" s="17">
        <v>22</v>
      </c>
      <c r="M31" s="34">
        <f t="shared" si="6"/>
        <v>4.5454545454545456E-2</v>
      </c>
      <c r="N31" s="17">
        <v>87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609</v>
      </c>
      <c r="R31" s="30"/>
      <c r="S31" s="22">
        <v>0.68292682926829196</v>
      </c>
      <c r="T31" s="15">
        <v>84</v>
      </c>
      <c r="U31" s="23" t="s">
        <v>33</v>
      </c>
      <c r="V31" s="1" t="s">
        <v>577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8.0592766203703717E-2</v>
      </c>
      <c r="AD31" s="40">
        <f t="shared" si="12"/>
        <v>-0.11121801736111112</v>
      </c>
      <c r="AE31" s="45">
        <v>-5.68</v>
      </c>
      <c r="AF31" s="45">
        <v>-12.119841162581459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1</v>
      </c>
      <c r="F32" s="58">
        <v>0</v>
      </c>
      <c r="G32" s="58">
        <v>-18.97</v>
      </c>
      <c r="H32" s="32" t="e">
        <f t="shared" si="1"/>
        <v>#DIV/0!</v>
      </c>
      <c r="I32" s="32" t="e">
        <f t="shared" si="2"/>
        <v>#DIV/0!</v>
      </c>
      <c r="J32" s="33">
        <f t="shared" si="5"/>
        <v>-18.97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87</v>
      </c>
      <c r="O32" s="35">
        <f t="shared" si="39"/>
        <v>0</v>
      </c>
      <c r="P32" s="35">
        <f t="shared" si="39"/>
        <v>0.14285714285714285</v>
      </c>
      <c r="Q32" s="30">
        <f t="shared" si="8"/>
        <v>609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0.63203463203463206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9.4849999999999994</v>
      </c>
      <c r="Z32" s="56">
        <v>2</v>
      </c>
      <c r="AA32" s="56" t="s">
        <v>35</v>
      </c>
      <c r="AB32" s="41">
        <f t="shared" si="11"/>
        <v>-0.69</v>
      </c>
      <c r="AC32" s="62">
        <v>8.0592766203703717E-2</v>
      </c>
      <c r="AD32" s="40">
        <f t="shared" si="12"/>
        <v>0</v>
      </c>
      <c r="AE32" s="63">
        <v>-5.68</v>
      </c>
      <c r="AF32" s="63">
        <v>-12.1198411625814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9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Square Kitchen Cabinet Knobs - 10 Pack of Drawer Handles Hardware")</f>
        <v>Oil Rubbed Bronze Square Kitchen Cabinet Knobs - 10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">
        <v>580</v>
      </c>
      <c r="B2" s="3" t="s">
        <v>581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01.25" customHeight="1" x14ac:dyDescent="0.2">
      <c r="A3" s="68" t="s">
        <v>30</v>
      </c>
      <c r="B3" s="69"/>
      <c r="C3" s="4">
        <f>((AE32+AF32)/0.85)*-1</f>
        <v>12.312455583529403</v>
      </c>
      <c r="D3" s="5">
        <f>SUM(D4:D99702)</f>
        <v>229</v>
      </c>
      <c r="E3" s="5"/>
      <c r="F3" s="6">
        <f t="shared" ref="F3:G3" si="0">SUM(F4:F99702)</f>
        <v>3791.0499999999997</v>
      </c>
      <c r="G3" s="6">
        <f t="shared" si="0"/>
        <v>-134.89999999999998</v>
      </c>
      <c r="H3" s="7">
        <f t="shared" ref="H3:H32" si="1">G3/F3*-1</f>
        <v>3.5583809234908531E-2</v>
      </c>
      <c r="I3" s="8">
        <f t="shared" ref="I3:I32" si="2">J3/F3</f>
        <v>0.1695329692892078</v>
      </c>
      <c r="J3" s="6">
        <f>SUM(J4:J99702)</f>
        <v>642.70796322385115</v>
      </c>
      <c r="K3" s="6">
        <f t="shared" ref="K3:K32" si="3">J3/D3</f>
        <v>2.8065849922438915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1.5 - May
1.5 - June
1.5 - July
1.5 - Aug
1.5 - Sept
1.5 - Oct
2 - Nov
2 - Dec
2 - Jan
2 - Feb")</f>
        <v>2 - March
2 - April
1.5 - May
1.5 - June
1.5 - July
1.5 - Aug
1.5 - Sept
1.5 -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QTY-29")</f>
        <v>Del QTY-29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QTY-80")</f>
        <v>US QTY-80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10</v>
      </c>
      <c r="X3" s="7">
        <f>W3/D3</f>
        <v>4.3668122270742356E-2</v>
      </c>
      <c r="Y3" s="6"/>
      <c r="Z3" s="5"/>
      <c r="AA3" s="5"/>
      <c r="AB3" s="5"/>
      <c r="AC3" s="5"/>
      <c r="AD3" s="6">
        <f>SUM(AD4:AD99702)</f>
        <v>-27.038634762456542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Info!B2:BZ3000""),37,FALSE)),"""")*-1"),-5.51558724599999)</f>
        <v>-5.5155872459999902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32</v>
      </c>
      <c r="C4" s="16">
        <f t="shared" ref="C4:C32" si="4">IFERROR(F4/D4," - ")</f>
        <v>18.424285714285713</v>
      </c>
      <c r="D4" s="17">
        <v>7</v>
      </c>
      <c r="E4" s="17">
        <v>3</v>
      </c>
      <c r="F4" s="18">
        <v>128.97</v>
      </c>
      <c r="G4" s="18">
        <v>0</v>
      </c>
      <c r="H4" s="19">
        <f t="shared" si="1"/>
        <v>0</v>
      </c>
      <c r="I4" s="19">
        <f t="shared" si="2"/>
        <v>0.27508055441237572</v>
      </c>
      <c r="J4" s="18">
        <f t="shared" ref="J4:J32" si="5">F4*0.85+G4+AF4*D4+D4*AE4+AG4+AD4</f>
        <v>35.477139102564095</v>
      </c>
      <c r="K4" s="18">
        <f t="shared" si="3"/>
        <v>5.068162728937728</v>
      </c>
      <c r="L4" s="17">
        <v>28</v>
      </c>
      <c r="M4" s="20">
        <f t="shared" ref="M4:M32" si="6">IFERROR(D4/L4,"-")</f>
        <v>0.25</v>
      </c>
      <c r="N4" s="17">
        <v>98</v>
      </c>
      <c r="O4" s="21">
        <f t="shared" ref="O4:P4" si="7">D4/7</f>
        <v>1</v>
      </c>
      <c r="P4" s="21">
        <f t="shared" si="7"/>
        <v>0.42857142857142855</v>
      </c>
      <c r="Q4" s="17">
        <f t="shared" ref="Q4:Q32" si="8">ROUNDDOWN(N4/(O4+P4),0)</f>
        <v>68</v>
      </c>
      <c r="R4" s="17"/>
      <c r="S4" s="22">
        <v>1.18857142857142</v>
      </c>
      <c r="T4" s="15">
        <v>420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8.5555555555555537E-2</v>
      </c>
      <c r="AD4" s="26">
        <f t="shared" ref="AD4:AD32" si="12">IFERROR(AB4*AC4*D4*2,0)</f>
        <v>-0.82646666666666646</v>
      </c>
      <c r="AE4" s="26">
        <v>-4.9000000000000004</v>
      </c>
      <c r="AF4" s="26">
        <v>-5.5744134615384606</v>
      </c>
      <c r="AG4" s="26">
        <v>0</v>
      </c>
    </row>
    <row r="5" spans="1:33" ht="15.75" customHeight="1" x14ac:dyDescent="0.2">
      <c r="A5" s="29" t="s">
        <v>36</v>
      </c>
      <c r="B5" s="29" t="s">
        <v>563</v>
      </c>
      <c r="C5" s="16">
        <f t="shared" si="4"/>
        <v>17.600000000000001</v>
      </c>
      <c r="D5" s="30">
        <v>10</v>
      </c>
      <c r="E5" s="30">
        <v>0</v>
      </c>
      <c r="F5" s="31">
        <v>176</v>
      </c>
      <c r="G5" s="31">
        <v>-0.08</v>
      </c>
      <c r="H5" s="32">
        <f t="shared" si="1"/>
        <v>4.5454545454545455E-4</v>
      </c>
      <c r="I5" s="32">
        <f t="shared" si="2"/>
        <v>0.24769221944408423</v>
      </c>
      <c r="J5" s="33">
        <f t="shared" si="5"/>
        <v>43.593830622158826</v>
      </c>
      <c r="K5" s="33">
        <f t="shared" si="3"/>
        <v>4.3593830622158825</v>
      </c>
      <c r="L5" s="30">
        <v>45</v>
      </c>
      <c r="M5" s="34">
        <f t="shared" si="6"/>
        <v>0.22222222222222221</v>
      </c>
      <c r="N5" s="30">
        <v>89</v>
      </c>
      <c r="O5" s="35">
        <f t="shared" ref="O5:P5" si="13">D5/7</f>
        <v>1.4285714285714286</v>
      </c>
      <c r="P5" s="35">
        <f t="shared" si="13"/>
        <v>0</v>
      </c>
      <c r="Q5" s="30">
        <f t="shared" si="8"/>
        <v>62</v>
      </c>
      <c r="R5" s="30"/>
      <c r="S5" s="36">
        <v>0.89655172413793105</v>
      </c>
      <c r="T5" s="29">
        <v>420</v>
      </c>
      <c r="U5" s="37" t="s">
        <v>33</v>
      </c>
      <c r="V5" s="38" t="s">
        <v>33</v>
      </c>
      <c r="W5" s="29">
        <v>1</v>
      </c>
      <c r="X5" s="39">
        <f t="shared" si="9"/>
        <v>0.1</v>
      </c>
      <c r="Y5" s="40">
        <f t="shared" si="10"/>
        <v>0.08</v>
      </c>
      <c r="Z5" s="29">
        <v>0</v>
      </c>
      <c r="AA5" s="29" t="s">
        <v>35</v>
      </c>
      <c r="AB5" s="41">
        <f t="shared" si="11"/>
        <v>-0.69</v>
      </c>
      <c r="AC5" s="42">
        <v>8.5654692931633816E-2</v>
      </c>
      <c r="AD5" s="40">
        <f t="shared" si="12"/>
        <v>-1.1820347624565466</v>
      </c>
      <c r="AE5" s="40">
        <v>-4.9000000000000004</v>
      </c>
      <c r="AF5" s="40">
        <v>-5.5744134615384606</v>
      </c>
      <c r="AG5" s="40">
        <v>0</v>
      </c>
    </row>
    <row r="6" spans="1:33" ht="15.75" customHeight="1" x14ac:dyDescent="0.2">
      <c r="A6" s="29" t="s">
        <v>38</v>
      </c>
      <c r="B6" s="29" t="s">
        <v>582</v>
      </c>
      <c r="C6" s="16">
        <f t="shared" si="4"/>
        <v>19.326666666666664</v>
      </c>
      <c r="D6" s="30">
        <v>3</v>
      </c>
      <c r="E6" s="30">
        <v>0</v>
      </c>
      <c r="F6" s="31">
        <v>57.98</v>
      </c>
      <c r="G6" s="31">
        <v>-0.04</v>
      </c>
      <c r="H6" s="32">
        <f t="shared" si="1"/>
        <v>6.8989306657468101E-4</v>
      </c>
      <c r="I6" s="32">
        <f t="shared" si="2"/>
        <v>0.30123421206251488</v>
      </c>
      <c r="J6" s="33">
        <f t="shared" si="5"/>
        <v>17.465559615384613</v>
      </c>
      <c r="K6" s="33">
        <f t="shared" si="3"/>
        <v>5.8218532051282041</v>
      </c>
      <c r="L6" s="30">
        <v>49</v>
      </c>
      <c r="M6" s="34">
        <f t="shared" si="6"/>
        <v>6.1224489795918366E-2</v>
      </c>
      <c r="N6" s="30">
        <v>85</v>
      </c>
      <c r="O6" s="35">
        <f t="shared" ref="O6:P6" si="14">D6/7</f>
        <v>0.42857142857142855</v>
      </c>
      <c r="P6" s="35">
        <f t="shared" si="14"/>
        <v>0</v>
      </c>
      <c r="Q6" s="30">
        <f t="shared" si="8"/>
        <v>198</v>
      </c>
      <c r="R6" s="30"/>
      <c r="S6" s="36">
        <v>0.92093023255813899</v>
      </c>
      <c r="T6" s="29">
        <v>420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8.5555555555555537E-2</v>
      </c>
      <c r="AD6" s="40">
        <f t="shared" si="12"/>
        <v>-0.3541999999999999</v>
      </c>
      <c r="AE6" s="40">
        <v>-4.9000000000000004</v>
      </c>
      <c r="AF6" s="40">
        <v>-5.5744134615384606</v>
      </c>
      <c r="AG6" s="40">
        <v>0</v>
      </c>
    </row>
    <row r="7" spans="1:33" ht="15.75" customHeight="1" x14ac:dyDescent="0.2">
      <c r="A7" s="29" t="s">
        <v>40</v>
      </c>
      <c r="B7" s="29" t="s">
        <v>583</v>
      </c>
      <c r="C7" s="16">
        <f t="shared" si="4"/>
        <v>19.989999999999998</v>
      </c>
      <c r="D7" s="30">
        <v>1</v>
      </c>
      <c r="E7" s="30">
        <v>0</v>
      </c>
      <c r="F7" s="31">
        <v>19.989999999999998</v>
      </c>
      <c r="G7" s="31">
        <v>0</v>
      </c>
      <c r="H7" s="32">
        <f t="shared" si="1"/>
        <v>0</v>
      </c>
      <c r="I7" s="32">
        <f t="shared" si="2"/>
        <v>0.32011104911430072</v>
      </c>
      <c r="J7" s="33">
        <f t="shared" si="5"/>
        <v>6.399019871794871</v>
      </c>
      <c r="K7" s="33">
        <f t="shared" si="3"/>
        <v>6.399019871794871</v>
      </c>
      <c r="L7" s="30">
        <v>0</v>
      </c>
      <c r="M7" s="34" t="str">
        <f t="shared" si="6"/>
        <v>-</v>
      </c>
      <c r="N7" s="30">
        <v>83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581</v>
      </c>
      <c r="R7" s="30"/>
      <c r="S7" s="36">
        <v>0.83177570093457898</v>
      </c>
      <c r="T7" s="29">
        <v>420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8.5555555555555537E-2</v>
      </c>
      <c r="AD7" s="40">
        <f t="shared" si="12"/>
        <v>-0.11806666666666664</v>
      </c>
      <c r="AE7" s="40">
        <v>-4.9000000000000004</v>
      </c>
      <c r="AF7" s="40">
        <v>-5.5744134615384606</v>
      </c>
      <c r="AG7" s="40">
        <v>0</v>
      </c>
    </row>
    <row r="8" spans="1:33" ht="15.75" customHeight="1" x14ac:dyDescent="0.2">
      <c r="A8" s="29" t="s">
        <v>43</v>
      </c>
      <c r="B8" s="29" t="s">
        <v>50</v>
      </c>
      <c r="C8" s="16">
        <f t="shared" si="4"/>
        <v>19.742499999999996</v>
      </c>
      <c r="D8" s="30">
        <v>4</v>
      </c>
      <c r="E8" s="30">
        <v>0</v>
      </c>
      <c r="F8" s="31">
        <v>78.969999999999985</v>
      </c>
      <c r="G8" s="31">
        <v>-0.08</v>
      </c>
      <c r="H8" s="32">
        <f t="shared" si="1"/>
        <v>1.0130429276940613E-3</v>
      </c>
      <c r="I8" s="32">
        <f t="shared" si="2"/>
        <v>0.31267865434131087</v>
      </c>
      <c r="J8" s="33">
        <f t="shared" si="5"/>
        <v>24.692233333333316</v>
      </c>
      <c r="K8" s="33">
        <f t="shared" si="3"/>
        <v>6.1730583333333291</v>
      </c>
      <c r="L8" s="30">
        <v>38</v>
      </c>
      <c r="M8" s="34">
        <f t="shared" si="6"/>
        <v>0.10526315789473684</v>
      </c>
      <c r="N8" s="30">
        <v>79</v>
      </c>
      <c r="O8" s="35">
        <f t="shared" ref="O8:P8" si="16">D8/7</f>
        <v>0.5714285714285714</v>
      </c>
      <c r="P8" s="35">
        <f t="shared" si="16"/>
        <v>0</v>
      </c>
      <c r="Q8" s="30">
        <f t="shared" si="8"/>
        <v>138</v>
      </c>
      <c r="R8" s="30"/>
      <c r="S8" s="36">
        <v>0.89898989898989901</v>
      </c>
      <c r="T8" s="29">
        <v>420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8.5555555555555537E-2</v>
      </c>
      <c r="AD8" s="40">
        <f t="shared" si="12"/>
        <v>-0.47226666666666656</v>
      </c>
      <c r="AE8" s="40">
        <v>-4.9000000000000004</v>
      </c>
      <c r="AF8" s="40">
        <v>-5.57</v>
      </c>
      <c r="AG8" s="40">
        <v>0</v>
      </c>
    </row>
    <row r="9" spans="1:33" ht="15.75" customHeight="1" x14ac:dyDescent="0.2">
      <c r="A9" s="29" t="s">
        <v>46</v>
      </c>
      <c r="B9" s="29" t="s">
        <v>50</v>
      </c>
      <c r="C9" s="16">
        <f t="shared" si="4"/>
        <v>17.103333333333335</v>
      </c>
      <c r="D9" s="30">
        <v>9</v>
      </c>
      <c r="E9" s="30">
        <v>0</v>
      </c>
      <c r="F9" s="31">
        <v>153.93</v>
      </c>
      <c r="G9" s="31">
        <v>0</v>
      </c>
      <c r="H9" s="32">
        <f t="shared" si="1"/>
        <v>0</v>
      </c>
      <c r="I9" s="32">
        <f t="shared" si="2"/>
        <v>0.22717385275025156</v>
      </c>
      <c r="J9" s="33">
        <f t="shared" si="5"/>
        <v>34.968871153846223</v>
      </c>
      <c r="K9" s="33">
        <f t="shared" si="3"/>
        <v>3.8854301282051358</v>
      </c>
      <c r="L9" s="30">
        <v>66</v>
      </c>
      <c r="M9" s="34">
        <f t="shared" si="6"/>
        <v>0.13636363636363635</v>
      </c>
      <c r="N9" s="30">
        <v>73</v>
      </c>
      <c r="O9" s="35">
        <f t="shared" ref="O9:P9" si="17">D9/7</f>
        <v>1.2857142857142858</v>
      </c>
      <c r="P9" s="35">
        <f t="shared" si="17"/>
        <v>0</v>
      </c>
      <c r="Q9" s="30">
        <f t="shared" si="8"/>
        <v>56</v>
      </c>
      <c r="R9" s="30"/>
      <c r="S9" s="36">
        <v>0.82178217821782096</v>
      </c>
      <c r="T9" s="29">
        <v>2820</v>
      </c>
      <c r="U9" s="37">
        <v>600</v>
      </c>
      <c r="V9" s="38" t="s">
        <v>584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8.5555555555555537E-2</v>
      </c>
      <c r="AD9" s="40">
        <f t="shared" si="12"/>
        <v>-1.0625999999999998</v>
      </c>
      <c r="AE9" s="40">
        <v>-4.9000000000000004</v>
      </c>
      <c r="AF9" s="40">
        <v>-5.6343365384615298</v>
      </c>
      <c r="AG9" s="40">
        <v>0</v>
      </c>
    </row>
    <row r="10" spans="1:33" ht="15.75" customHeight="1" x14ac:dyDescent="0.2">
      <c r="A10" s="29" t="s">
        <v>49</v>
      </c>
      <c r="B10" s="29" t="s">
        <v>585</v>
      </c>
      <c r="C10" s="16">
        <f t="shared" si="4"/>
        <v>14.562857142857141</v>
      </c>
      <c r="D10" s="30">
        <v>7</v>
      </c>
      <c r="E10" s="30">
        <v>0</v>
      </c>
      <c r="F10" s="31">
        <v>101.93999999999998</v>
      </c>
      <c r="G10" s="31">
        <v>-1</v>
      </c>
      <c r="H10" s="32">
        <f t="shared" si="1"/>
        <v>9.8096919756719657E-3</v>
      </c>
      <c r="I10" s="32">
        <f t="shared" si="2"/>
        <v>0.10871274832354925</v>
      </c>
      <c r="J10" s="33">
        <f t="shared" si="5"/>
        <v>11.08217756410261</v>
      </c>
      <c r="K10" s="33">
        <f t="shared" si="3"/>
        <v>1.58316822344323</v>
      </c>
      <c r="L10" s="30">
        <v>27</v>
      </c>
      <c r="M10" s="34">
        <f t="shared" si="6"/>
        <v>0.25925925925925924</v>
      </c>
      <c r="N10" s="30">
        <v>70</v>
      </c>
      <c r="O10" s="35">
        <f t="shared" ref="O10:P10" si="18">D10/7</f>
        <v>1</v>
      </c>
      <c r="P10" s="35">
        <f t="shared" si="18"/>
        <v>0</v>
      </c>
      <c r="Q10" s="30">
        <f t="shared" si="8"/>
        <v>70</v>
      </c>
      <c r="R10" s="30"/>
      <c r="S10" s="36">
        <v>0.75471698113207497</v>
      </c>
      <c r="T10" s="29">
        <v>1200</v>
      </c>
      <c r="U10" s="37">
        <v>600</v>
      </c>
      <c r="V10" s="38" t="s">
        <v>586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8.5555555555555537E-2</v>
      </c>
      <c r="AD10" s="40">
        <f t="shared" si="12"/>
        <v>-0.82646666666666646</v>
      </c>
      <c r="AE10" s="40">
        <v>-4.9000000000000004</v>
      </c>
      <c r="AF10" s="40">
        <v>-5.6343365384615298</v>
      </c>
      <c r="AG10" s="40">
        <v>0</v>
      </c>
    </row>
    <row r="11" spans="1:33" ht="15.75" customHeight="1" x14ac:dyDescent="0.2">
      <c r="A11" s="29" t="s">
        <v>52</v>
      </c>
      <c r="B11" s="29" t="s">
        <v>50</v>
      </c>
      <c r="C11" s="16">
        <f t="shared" si="4"/>
        <v>17.989999999999998</v>
      </c>
      <c r="D11" s="30">
        <v>7</v>
      </c>
      <c r="E11" s="30">
        <v>0</v>
      </c>
      <c r="F11" s="31">
        <v>125.92999999999998</v>
      </c>
      <c r="G11" s="31">
        <v>0</v>
      </c>
      <c r="H11" s="32">
        <f t="shared" si="1"/>
        <v>0</v>
      </c>
      <c r="I11" s="32">
        <f t="shared" si="2"/>
        <v>0.25787086130471376</v>
      </c>
      <c r="J11" s="33">
        <f t="shared" si="5"/>
        <v>32.473677564102601</v>
      </c>
      <c r="K11" s="33">
        <f t="shared" si="3"/>
        <v>4.6390967948717998</v>
      </c>
      <c r="L11" s="30">
        <v>25</v>
      </c>
      <c r="M11" s="34">
        <f t="shared" si="6"/>
        <v>0.28000000000000003</v>
      </c>
      <c r="N11" s="30">
        <v>60</v>
      </c>
      <c r="O11" s="35">
        <f t="shared" ref="O11:P11" si="19">D11/7</f>
        <v>1</v>
      </c>
      <c r="P11" s="35">
        <f t="shared" si="19"/>
        <v>0</v>
      </c>
      <c r="Q11" s="30">
        <f t="shared" si="8"/>
        <v>60</v>
      </c>
      <c r="R11" s="30"/>
      <c r="S11" s="36">
        <v>0.87106017191977003</v>
      </c>
      <c r="T11" s="29">
        <v>660</v>
      </c>
      <c r="U11" s="37">
        <v>180</v>
      </c>
      <c r="V11" s="38" t="s">
        <v>587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8.5555555555555537E-2</v>
      </c>
      <c r="AD11" s="40">
        <f t="shared" si="12"/>
        <v>-0.82646666666666646</v>
      </c>
      <c r="AE11" s="40">
        <v>-4.9000000000000004</v>
      </c>
      <c r="AF11" s="40">
        <v>-5.6343365384615298</v>
      </c>
      <c r="AG11" s="40">
        <v>0</v>
      </c>
    </row>
    <row r="12" spans="1:33" ht="15.75" customHeight="1" x14ac:dyDescent="0.2">
      <c r="A12" s="29" t="s">
        <v>55</v>
      </c>
      <c r="B12" s="29" t="s">
        <v>50</v>
      </c>
      <c r="C12" s="16">
        <f t="shared" si="4"/>
        <v>17.993333333333332</v>
      </c>
      <c r="D12" s="30">
        <v>6</v>
      </c>
      <c r="E12" s="30">
        <v>0</v>
      </c>
      <c r="F12" s="31">
        <v>107.96</v>
      </c>
      <c r="G12" s="31">
        <v>-0.08</v>
      </c>
      <c r="H12" s="32">
        <f t="shared" si="1"/>
        <v>7.4101519081141173E-4</v>
      </c>
      <c r="I12" s="32">
        <f t="shared" si="2"/>
        <v>0.25723954028557622</v>
      </c>
      <c r="J12" s="33">
        <f t="shared" si="5"/>
        <v>27.771580769230809</v>
      </c>
      <c r="K12" s="33">
        <f t="shared" si="3"/>
        <v>4.6285967948718012</v>
      </c>
      <c r="L12" s="30">
        <v>13</v>
      </c>
      <c r="M12" s="34">
        <f t="shared" si="6"/>
        <v>0.46153846153846156</v>
      </c>
      <c r="N12" s="30">
        <v>77</v>
      </c>
      <c r="O12" s="35">
        <f t="shared" ref="O12:P12" si="20">D12/7</f>
        <v>0.8571428571428571</v>
      </c>
      <c r="P12" s="35">
        <f t="shared" si="20"/>
        <v>0</v>
      </c>
      <c r="Q12" s="30">
        <f t="shared" si="8"/>
        <v>89</v>
      </c>
      <c r="R12" s="30"/>
      <c r="S12" s="36">
        <v>0.89518413597733704</v>
      </c>
      <c r="T12" s="29">
        <v>240</v>
      </c>
      <c r="U12" s="37">
        <v>180</v>
      </c>
      <c r="V12" s="38" t="s">
        <v>588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8.5555555555555537E-2</v>
      </c>
      <c r="AD12" s="40">
        <f t="shared" si="12"/>
        <v>-0.70839999999999981</v>
      </c>
      <c r="AE12" s="40">
        <v>-4.9000000000000004</v>
      </c>
      <c r="AF12" s="40">
        <v>-5.6343365384615298</v>
      </c>
      <c r="AG12" s="40">
        <v>0</v>
      </c>
    </row>
    <row r="13" spans="1:33" ht="15.75" customHeight="1" x14ac:dyDescent="0.2">
      <c r="A13" s="29" t="s">
        <v>58</v>
      </c>
      <c r="B13" s="29" t="s">
        <v>149</v>
      </c>
      <c r="C13" s="16">
        <f t="shared" si="4"/>
        <v>17.992999999999999</v>
      </c>
      <c r="D13" s="30">
        <v>10</v>
      </c>
      <c r="E13" s="30">
        <v>1</v>
      </c>
      <c r="F13" s="33">
        <v>179.92999999999998</v>
      </c>
      <c r="G13" s="31">
        <v>-0.02</v>
      </c>
      <c r="H13" s="32">
        <f t="shared" si="1"/>
        <v>1.1115433779803259E-4</v>
      </c>
      <c r="I13" s="32">
        <f t="shared" si="2"/>
        <v>0.25610561514663099</v>
      </c>
      <c r="J13" s="33">
        <f t="shared" si="5"/>
        <v>46.081083333333311</v>
      </c>
      <c r="K13" s="33">
        <f t="shared" si="3"/>
        <v>4.6081083333333313</v>
      </c>
      <c r="L13" s="30">
        <v>24</v>
      </c>
      <c r="M13" s="34">
        <f t="shared" si="6"/>
        <v>0.41666666666666669</v>
      </c>
      <c r="N13" s="30">
        <v>122</v>
      </c>
      <c r="O13" s="35">
        <f t="shared" ref="O13:P13" si="21">D13/7</f>
        <v>1.4285714285714286</v>
      </c>
      <c r="P13" s="35">
        <f t="shared" si="21"/>
        <v>0.14285714285714285</v>
      </c>
      <c r="Q13" s="30">
        <f t="shared" si="8"/>
        <v>77</v>
      </c>
      <c r="R13" s="30"/>
      <c r="S13" s="36">
        <v>0.91666666666666596</v>
      </c>
      <c r="T13" s="29">
        <v>240</v>
      </c>
      <c r="U13" s="37">
        <v>180</v>
      </c>
      <c r="V13" s="38" t="s">
        <v>589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8.5555555555555537E-2</v>
      </c>
      <c r="AD13" s="40">
        <f t="shared" si="12"/>
        <v>-1.1806666666666663</v>
      </c>
      <c r="AE13" s="40">
        <v>-4.9000000000000004</v>
      </c>
      <c r="AF13" s="40">
        <v>-5.6658749999999998</v>
      </c>
      <c r="AG13" s="40">
        <v>0</v>
      </c>
    </row>
    <row r="14" spans="1:33" ht="15.75" customHeight="1" x14ac:dyDescent="0.2">
      <c r="A14" s="29" t="s">
        <v>61</v>
      </c>
      <c r="B14" s="29" t="s">
        <v>590</v>
      </c>
      <c r="C14" s="16">
        <f t="shared" si="4"/>
        <v>17.111111111111111</v>
      </c>
      <c r="D14" s="30">
        <v>9</v>
      </c>
      <c r="E14" s="30">
        <v>1</v>
      </c>
      <c r="F14" s="33">
        <v>154</v>
      </c>
      <c r="G14" s="31">
        <v>-0.08</v>
      </c>
      <c r="H14" s="32">
        <f t="shared" si="1"/>
        <v>5.1948051948051948E-4</v>
      </c>
      <c r="I14" s="32">
        <f t="shared" si="2"/>
        <v>0.22509431818181816</v>
      </c>
      <c r="J14" s="33">
        <f t="shared" si="5"/>
        <v>34.664524999999998</v>
      </c>
      <c r="K14" s="33">
        <f t="shared" si="3"/>
        <v>3.8516138888888887</v>
      </c>
      <c r="L14" s="30">
        <v>28</v>
      </c>
      <c r="M14" s="34">
        <f t="shared" si="6"/>
        <v>0.32142857142857145</v>
      </c>
      <c r="N14" s="30">
        <v>113</v>
      </c>
      <c r="O14" s="35">
        <f t="shared" ref="O14:P14" si="22">D14/7</f>
        <v>1.2857142857142858</v>
      </c>
      <c r="P14" s="35">
        <f t="shared" si="22"/>
        <v>0.14285714285714285</v>
      </c>
      <c r="Q14" s="30">
        <f t="shared" si="8"/>
        <v>79</v>
      </c>
      <c r="R14" s="30"/>
      <c r="S14" s="36">
        <v>0.83076923076923004</v>
      </c>
      <c r="T14" s="29">
        <v>240</v>
      </c>
      <c r="U14" s="37">
        <v>180</v>
      </c>
      <c r="V14" s="38" t="s">
        <v>589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8.5555555555555537E-2</v>
      </c>
      <c r="AD14" s="40">
        <f t="shared" si="12"/>
        <v>-1.0625999999999998</v>
      </c>
      <c r="AE14" s="40">
        <v>-4.9000000000000004</v>
      </c>
      <c r="AF14" s="40">
        <v>-5.6658749999999998</v>
      </c>
      <c r="AG14" s="40">
        <v>0</v>
      </c>
    </row>
    <row r="15" spans="1:33" ht="15.75" customHeight="1" x14ac:dyDescent="0.2">
      <c r="A15" s="29" t="s">
        <v>62</v>
      </c>
      <c r="B15" s="29" t="s">
        <v>253</v>
      </c>
      <c r="C15" s="16">
        <f t="shared" si="4"/>
        <v>16.11</v>
      </c>
      <c r="D15" s="30">
        <v>9</v>
      </c>
      <c r="E15" s="30">
        <v>0</v>
      </c>
      <c r="F15" s="33">
        <v>144.99</v>
      </c>
      <c r="G15" s="31">
        <v>0</v>
      </c>
      <c r="H15" s="32">
        <f t="shared" si="1"/>
        <v>0</v>
      </c>
      <c r="I15" s="32">
        <f t="shared" si="2"/>
        <v>0.18681305607283261</v>
      </c>
      <c r="J15" s="33">
        <f t="shared" si="5"/>
        <v>27.086025000000003</v>
      </c>
      <c r="K15" s="33">
        <f t="shared" si="3"/>
        <v>3.0095583333333336</v>
      </c>
      <c r="L15" s="30">
        <v>26</v>
      </c>
      <c r="M15" s="34">
        <f t="shared" si="6"/>
        <v>0.34615384615384615</v>
      </c>
      <c r="N15" s="30">
        <v>105</v>
      </c>
      <c r="O15" s="35">
        <f t="shared" ref="O15:P15" si="23">D15/7</f>
        <v>1.2857142857142858</v>
      </c>
      <c r="P15" s="35">
        <f t="shared" si="23"/>
        <v>0</v>
      </c>
      <c r="Q15" s="30">
        <f t="shared" si="8"/>
        <v>81</v>
      </c>
      <c r="R15" s="30"/>
      <c r="S15" s="36">
        <v>0.86486486486486402</v>
      </c>
      <c r="T15" s="29">
        <v>240</v>
      </c>
      <c r="U15" s="37">
        <v>180</v>
      </c>
      <c r="V15" s="38" t="s">
        <v>589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8.5555555555555537E-2</v>
      </c>
      <c r="AD15" s="40">
        <f t="shared" si="12"/>
        <v>-1.0625999999999998</v>
      </c>
      <c r="AE15" s="40">
        <v>-4.9000000000000004</v>
      </c>
      <c r="AF15" s="40">
        <v>-5.6658749999999998</v>
      </c>
      <c r="AG15" s="40">
        <v>0</v>
      </c>
    </row>
    <row r="16" spans="1:33" ht="15.75" customHeight="1" x14ac:dyDescent="0.2">
      <c r="A16" s="29" t="s">
        <v>63</v>
      </c>
      <c r="B16" s="29" t="s">
        <v>253</v>
      </c>
      <c r="C16" s="16">
        <f t="shared" si="4"/>
        <v>14.996666666666666</v>
      </c>
      <c r="D16" s="30">
        <v>9</v>
      </c>
      <c r="E16" s="30">
        <v>0</v>
      </c>
      <c r="F16" s="33">
        <v>134.97</v>
      </c>
      <c r="G16" s="31">
        <v>-15.309999999999999</v>
      </c>
      <c r="H16" s="32">
        <f t="shared" si="1"/>
        <v>0.11343261465510854</v>
      </c>
      <c r="I16" s="32">
        <f t="shared" si="2"/>
        <v>2.4146291768541089E-2</v>
      </c>
      <c r="J16" s="33">
        <f t="shared" si="5"/>
        <v>3.2590249999999905</v>
      </c>
      <c r="K16" s="33">
        <f t="shared" si="3"/>
        <v>0.36211388888888785</v>
      </c>
      <c r="L16" s="30">
        <v>34</v>
      </c>
      <c r="M16" s="34">
        <f t="shared" si="6"/>
        <v>0.26470588235294118</v>
      </c>
      <c r="N16" s="30">
        <v>96</v>
      </c>
      <c r="O16" s="35">
        <f t="shared" ref="O16:P16" si="24">D16/7</f>
        <v>1.2857142857142858</v>
      </c>
      <c r="P16" s="35">
        <f t="shared" si="24"/>
        <v>0</v>
      </c>
      <c r="Q16" s="30">
        <f t="shared" si="8"/>
        <v>74</v>
      </c>
      <c r="R16" s="30"/>
      <c r="S16" s="36">
        <v>1.0224719101123501</v>
      </c>
      <c r="T16" s="29">
        <v>240</v>
      </c>
      <c r="U16" s="37">
        <v>180</v>
      </c>
      <c r="V16" s="38" t="s">
        <v>591</v>
      </c>
      <c r="W16" s="29">
        <v>3</v>
      </c>
      <c r="X16" s="39">
        <f t="shared" si="9"/>
        <v>0.33333333333333331</v>
      </c>
      <c r="Y16" s="40">
        <f t="shared" si="10"/>
        <v>3.8274999999999997</v>
      </c>
      <c r="Z16" s="29">
        <v>1</v>
      </c>
      <c r="AA16" s="29" t="s">
        <v>35</v>
      </c>
      <c r="AB16" s="41">
        <f t="shared" si="11"/>
        <v>-0.69</v>
      </c>
      <c r="AC16" s="42">
        <v>8.5555555555555537E-2</v>
      </c>
      <c r="AD16" s="40">
        <f t="shared" si="12"/>
        <v>-1.0625999999999998</v>
      </c>
      <c r="AE16" s="40">
        <v>-4.9000000000000004</v>
      </c>
      <c r="AF16" s="40">
        <v>-5.6658749999999998</v>
      </c>
      <c r="AG16" s="40">
        <v>0</v>
      </c>
    </row>
    <row r="17" spans="1:33" ht="15.75" customHeight="1" x14ac:dyDescent="0.2">
      <c r="A17" s="29" t="s">
        <v>66</v>
      </c>
      <c r="B17" s="29" t="s">
        <v>592</v>
      </c>
      <c r="C17" s="16">
        <f t="shared" si="4"/>
        <v>14.9925</v>
      </c>
      <c r="D17" s="30">
        <v>8</v>
      </c>
      <c r="E17" s="30">
        <v>0</v>
      </c>
      <c r="F17" s="33">
        <v>119.94</v>
      </c>
      <c r="G17" s="31">
        <v>-22.029999999999998</v>
      </c>
      <c r="H17" s="32">
        <f t="shared" si="1"/>
        <v>0.18367517091879271</v>
      </c>
      <c r="I17" s="32">
        <f t="shared" si="2"/>
        <v>-4.6294258240231263E-2</v>
      </c>
      <c r="J17" s="33">
        <f t="shared" si="5"/>
        <v>-5.5525333333333373</v>
      </c>
      <c r="K17" s="33">
        <f t="shared" si="3"/>
        <v>-0.69406666666666716</v>
      </c>
      <c r="L17" s="30">
        <v>40</v>
      </c>
      <c r="M17" s="34">
        <f t="shared" si="6"/>
        <v>0.2</v>
      </c>
      <c r="N17" s="30">
        <v>88</v>
      </c>
      <c r="O17" s="35">
        <f t="shared" ref="O17:P17" si="25">D17/7</f>
        <v>1.1428571428571428</v>
      </c>
      <c r="P17" s="35">
        <f t="shared" si="25"/>
        <v>0</v>
      </c>
      <c r="Q17" s="30">
        <f t="shared" si="8"/>
        <v>77</v>
      </c>
      <c r="R17" s="30"/>
      <c r="S17" s="36">
        <v>0.97826086956521696</v>
      </c>
      <c r="T17" s="29">
        <v>240</v>
      </c>
      <c r="U17" s="37">
        <v>180</v>
      </c>
      <c r="V17" s="38" t="s">
        <v>593</v>
      </c>
      <c r="W17" s="29">
        <v>3</v>
      </c>
      <c r="X17" s="39">
        <f t="shared" si="9"/>
        <v>0.375</v>
      </c>
      <c r="Y17" s="40">
        <f t="shared" si="10"/>
        <v>3.6716666666666664</v>
      </c>
      <c r="Z17" s="29">
        <v>3</v>
      </c>
      <c r="AA17" s="29" t="s">
        <v>35</v>
      </c>
      <c r="AB17" s="41">
        <f t="shared" si="11"/>
        <v>-0.69</v>
      </c>
      <c r="AC17" s="42">
        <v>8.5555555555555537E-2</v>
      </c>
      <c r="AD17" s="40">
        <f t="shared" si="12"/>
        <v>-0.94453333333333311</v>
      </c>
      <c r="AE17" s="40">
        <v>-4.9000000000000004</v>
      </c>
      <c r="AF17" s="40">
        <v>-5.6658749999999998</v>
      </c>
      <c r="AG17" s="40">
        <v>0</v>
      </c>
    </row>
    <row r="18" spans="1:33" ht="15.75" customHeight="1" x14ac:dyDescent="0.2">
      <c r="A18" s="29" t="s">
        <v>68</v>
      </c>
      <c r="B18" s="29" t="s">
        <v>594</v>
      </c>
      <c r="C18" s="16">
        <f t="shared" si="4"/>
        <v>15.6</v>
      </c>
      <c r="D18" s="30">
        <v>10</v>
      </c>
      <c r="E18" s="30">
        <v>0</v>
      </c>
      <c r="F18" s="33">
        <v>156</v>
      </c>
      <c r="G18" s="31">
        <v>-22.31</v>
      </c>
      <c r="H18" s="32">
        <f t="shared" si="1"/>
        <v>0.14301282051282049</v>
      </c>
      <c r="I18" s="32">
        <f t="shared" si="2"/>
        <v>2.2119123931623897E-2</v>
      </c>
      <c r="J18" s="33">
        <f t="shared" si="5"/>
        <v>3.450583333333328</v>
      </c>
      <c r="K18" s="33">
        <f t="shared" si="3"/>
        <v>0.3450583333333328</v>
      </c>
      <c r="L18" s="30">
        <v>31</v>
      </c>
      <c r="M18" s="34">
        <f t="shared" si="6"/>
        <v>0.32258064516129031</v>
      </c>
      <c r="N18" s="30">
        <v>139</v>
      </c>
      <c r="O18" s="35">
        <f t="shared" ref="O18:P18" si="26">D18/7</f>
        <v>1.4285714285714286</v>
      </c>
      <c r="P18" s="35">
        <f t="shared" si="26"/>
        <v>0</v>
      </c>
      <c r="Q18" s="30">
        <f t="shared" si="8"/>
        <v>97</v>
      </c>
      <c r="R18" s="30"/>
      <c r="S18" s="36">
        <v>0.81093394077448699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11.154999999999999</v>
      </c>
      <c r="Z18" s="29">
        <v>2</v>
      </c>
      <c r="AA18" s="29" t="s">
        <v>35</v>
      </c>
      <c r="AB18" s="41">
        <f t="shared" si="11"/>
        <v>-0.69</v>
      </c>
      <c r="AC18" s="42">
        <v>8.5555555555555537E-2</v>
      </c>
      <c r="AD18" s="40">
        <f t="shared" si="12"/>
        <v>-1.1806666666666663</v>
      </c>
      <c r="AE18" s="40">
        <v>-4.9000000000000004</v>
      </c>
      <c r="AF18" s="40">
        <v>-5.6658749999999998</v>
      </c>
      <c r="AG18" s="40">
        <v>0</v>
      </c>
    </row>
    <row r="19" spans="1:33" ht="15.75" customHeight="1" x14ac:dyDescent="0.2">
      <c r="A19" s="29" t="s">
        <v>71</v>
      </c>
      <c r="B19" s="29" t="s">
        <v>50</v>
      </c>
      <c r="C19" s="16">
        <f t="shared" si="4"/>
        <v>16.989999999999998</v>
      </c>
      <c r="D19" s="30">
        <v>7</v>
      </c>
      <c r="E19" s="30">
        <v>0</v>
      </c>
      <c r="F19" s="33">
        <v>118.92999999999998</v>
      </c>
      <c r="G19" s="31">
        <v>-6.129999999999999</v>
      </c>
      <c r="H19" s="32">
        <f t="shared" si="1"/>
        <v>5.1542924409316404E-2</v>
      </c>
      <c r="I19" s="32">
        <f t="shared" si="2"/>
        <v>0.16962001457439937</v>
      </c>
      <c r="J19" s="33">
        <f t="shared" si="5"/>
        <v>20.172908333333314</v>
      </c>
      <c r="K19" s="33">
        <f t="shared" si="3"/>
        <v>2.8818440476190448</v>
      </c>
      <c r="L19" s="30">
        <v>25</v>
      </c>
      <c r="M19" s="34">
        <f t="shared" si="6"/>
        <v>0.28000000000000003</v>
      </c>
      <c r="N19" s="30">
        <v>132</v>
      </c>
      <c r="O19" s="35">
        <f t="shared" ref="O19:P19" si="27">D19/7</f>
        <v>1</v>
      </c>
      <c r="P19" s="35">
        <f t="shared" si="27"/>
        <v>0</v>
      </c>
      <c r="Q19" s="30">
        <f t="shared" si="8"/>
        <v>132</v>
      </c>
      <c r="R19" s="30"/>
      <c r="S19" s="36">
        <v>0.90602409638554204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8.5555555555555537E-2</v>
      </c>
      <c r="AD19" s="40">
        <f t="shared" si="12"/>
        <v>-0.82646666666666646</v>
      </c>
      <c r="AE19" s="40">
        <v>-4.9000000000000004</v>
      </c>
      <c r="AF19" s="40">
        <v>-5.6658749999999998</v>
      </c>
      <c r="AG19" s="40">
        <v>0</v>
      </c>
    </row>
    <row r="20" spans="1:33" ht="15.75" customHeight="1" x14ac:dyDescent="0.2">
      <c r="A20" s="29" t="s">
        <v>73</v>
      </c>
      <c r="B20" s="29" t="s">
        <v>595</v>
      </c>
      <c r="C20" s="16">
        <f t="shared" si="4"/>
        <v>15.583333333333334</v>
      </c>
      <c r="D20" s="30">
        <v>12</v>
      </c>
      <c r="E20" s="30">
        <v>0</v>
      </c>
      <c r="F20" s="33">
        <v>187</v>
      </c>
      <c r="G20" s="31">
        <v>-0.99</v>
      </c>
      <c r="H20" s="32">
        <f t="shared" si="1"/>
        <v>5.2941176470588233E-3</v>
      </c>
      <c r="I20" s="32">
        <f t="shared" si="2"/>
        <v>0.15910534759358277</v>
      </c>
      <c r="J20" s="33">
        <f t="shared" si="5"/>
        <v>29.752699999999979</v>
      </c>
      <c r="K20" s="33">
        <f t="shared" si="3"/>
        <v>2.4793916666666651</v>
      </c>
      <c r="L20" s="30">
        <v>13</v>
      </c>
      <c r="M20" s="34">
        <f t="shared" si="6"/>
        <v>0.92307692307692313</v>
      </c>
      <c r="N20" s="30">
        <v>99</v>
      </c>
      <c r="O20" s="35">
        <f t="shared" ref="O20:P20" si="28">D20/7</f>
        <v>1.7142857142857142</v>
      </c>
      <c r="P20" s="35">
        <f t="shared" si="28"/>
        <v>0</v>
      </c>
      <c r="Q20" s="30">
        <f t="shared" si="8"/>
        <v>57</v>
      </c>
      <c r="R20" s="30"/>
      <c r="S20" s="36">
        <v>1.1335149863760201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8.5555555555555537E-2</v>
      </c>
      <c r="AD20" s="40">
        <f t="shared" si="12"/>
        <v>-1.4167999999999996</v>
      </c>
      <c r="AE20" s="40">
        <v>-4.9000000000000004</v>
      </c>
      <c r="AF20" s="40">
        <v>-5.6658749999999998</v>
      </c>
      <c r="AG20" s="40">
        <v>0</v>
      </c>
    </row>
    <row r="21" spans="1:33" ht="15.75" customHeight="1" x14ac:dyDescent="0.2">
      <c r="A21" s="29" t="s">
        <v>75</v>
      </c>
      <c r="B21" s="29" t="s">
        <v>50</v>
      </c>
      <c r="C21" s="16">
        <f t="shared" si="4"/>
        <v>17.7425</v>
      </c>
      <c r="D21" s="30">
        <v>4</v>
      </c>
      <c r="E21" s="30">
        <v>1</v>
      </c>
      <c r="F21" s="33">
        <v>70.97</v>
      </c>
      <c r="G21" s="31">
        <v>-0.08</v>
      </c>
      <c r="H21" s="32">
        <f t="shared" si="1"/>
        <v>1.1272368606453432E-3</v>
      </c>
      <c r="I21" s="32">
        <f t="shared" si="2"/>
        <v>0.24670611995678929</v>
      </c>
      <c r="J21" s="33">
        <f t="shared" si="5"/>
        <v>17.508733333333335</v>
      </c>
      <c r="K21" s="33">
        <f t="shared" si="3"/>
        <v>4.3771833333333339</v>
      </c>
      <c r="L21" s="30">
        <v>9</v>
      </c>
      <c r="M21" s="34">
        <f t="shared" si="6"/>
        <v>0.44444444444444442</v>
      </c>
      <c r="N21" s="30">
        <v>95</v>
      </c>
      <c r="O21" s="35">
        <f t="shared" ref="O21:P21" si="29">D21/7</f>
        <v>0.5714285714285714</v>
      </c>
      <c r="P21" s="35">
        <f t="shared" si="29"/>
        <v>0.14285714285714285</v>
      </c>
      <c r="Q21" s="30">
        <f t="shared" si="8"/>
        <v>133</v>
      </c>
      <c r="R21" s="30"/>
      <c r="S21" s="36">
        <v>1.2034383954154699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8.5555555555555537E-2</v>
      </c>
      <c r="AD21" s="40">
        <f t="shared" si="12"/>
        <v>-0.47226666666666656</v>
      </c>
      <c r="AE21" s="40">
        <v>-4.9000000000000004</v>
      </c>
      <c r="AF21" s="40">
        <v>-5.6658749999999998</v>
      </c>
      <c r="AG21" s="40">
        <v>0</v>
      </c>
    </row>
    <row r="22" spans="1:33" ht="15.75" customHeight="1" x14ac:dyDescent="0.2">
      <c r="A22" s="29" t="s">
        <v>77</v>
      </c>
      <c r="B22" s="29" t="s">
        <v>50</v>
      </c>
      <c r="C22" s="16">
        <f t="shared" si="4"/>
        <v>17.992222222222221</v>
      </c>
      <c r="D22" s="30">
        <v>9</v>
      </c>
      <c r="E22" s="30">
        <v>0</v>
      </c>
      <c r="F22" s="31">
        <v>161.92999999999998</v>
      </c>
      <c r="G22" s="31">
        <v>0</v>
      </c>
      <c r="H22" s="32">
        <f t="shared" si="1"/>
        <v>0</v>
      </c>
      <c r="I22" s="32">
        <f t="shared" si="2"/>
        <v>0.25619110109306481</v>
      </c>
      <c r="J22" s="33">
        <f t="shared" si="5"/>
        <v>41.485024999999979</v>
      </c>
      <c r="K22" s="33">
        <f t="shared" si="3"/>
        <v>4.6094472222222196</v>
      </c>
      <c r="L22" s="30">
        <v>23</v>
      </c>
      <c r="M22" s="34">
        <f t="shared" si="6"/>
        <v>0.39130434782608697</v>
      </c>
      <c r="N22" s="30">
        <v>105</v>
      </c>
      <c r="O22" s="35">
        <f t="shared" ref="O22:P22" si="30">D22/7</f>
        <v>1.2857142857142858</v>
      </c>
      <c r="P22" s="35">
        <f t="shared" si="30"/>
        <v>0</v>
      </c>
      <c r="Q22" s="30">
        <f t="shared" si="8"/>
        <v>81</v>
      </c>
      <c r="R22" s="30"/>
      <c r="S22" s="36">
        <v>0.899357601713062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8.5555555555555537E-2</v>
      </c>
      <c r="AD22" s="40">
        <f t="shared" si="12"/>
        <v>-1.0625999999999998</v>
      </c>
      <c r="AE22" s="40">
        <v>-4.9000000000000004</v>
      </c>
      <c r="AF22" s="40">
        <v>-5.6658749999999998</v>
      </c>
      <c r="AG22" s="40">
        <v>0</v>
      </c>
    </row>
    <row r="23" spans="1:33" ht="15.75" customHeight="1" x14ac:dyDescent="0.2">
      <c r="A23" s="29" t="s">
        <v>78</v>
      </c>
      <c r="B23" s="29" t="s">
        <v>147</v>
      </c>
      <c r="C23" s="16">
        <f t="shared" si="4"/>
        <v>17.994999999999997</v>
      </c>
      <c r="D23" s="30">
        <v>6</v>
      </c>
      <c r="E23" s="30">
        <v>0</v>
      </c>
      <c r="F23" s="33">
        <v>107.96999999999998</v>
      </c>
      <c r="G23" s="31">
        <v>0</v>
      </c>
      <c r="H23" s="32">
        <f t="shared" si="1"/>
        <v>0</v>
      </c>
      <c r="I23" s="32">
        <f t="shared" si="2"/>
        <v>0.25628276373066583</v>
      </c>
      <c r="J23" s="33">
        <f t="shared" si="5"/>
        <v>27.670849999999987</v>
      </c>
      <c r="K23" s="33">
        <f t="shared" si="3"/>
        <v>4.6118083333333315</v>
      </c>
      <c r="L23" s="30">
        <v>26</v>
      </c>
      <c r="M23" s="34">
        <f t="shared" si="6"/>
        <v>0.23076923076923078</v>
      </c>
      <c r="N23" s="30">
        <v>100</v>
      </c>
      <c r="O23" s="35">
        <f t="shared" ref="O23:P23" si="31">D23/7</f>
        <v>0.8571428571428571</v>
      </c>
      <c r="P23" s="35">
        <f t="shared" si="31"/>
        <v>0</v>
      </c>
      <c r="Q23" s="30">
        <f t="shared" si="8"/>
        <v>116</v>
      </c>
      <c r="R23" s="30"/>
      <c r="S23" s="36">
        <v>0.98198198198198094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8.5555555555555537E-2</v>
      </c>
      <c r="AD23" s="40">
        <f t="shared" si="12"/>
        <v>-0.70839999999999981</v>
      </c>
      <c r="AE23" s="40">
        <v>-4.9000000000000004</v>
      </c>
      <c r="AF23" s="40">
        <v>-5.6658749999999998</v>
      </c>
      <c r="AG23" s="40">
        <v>0</v>
      </c>
    </row>
    <row r="24" spans="1:33" ht="15.75" customHeight="1" x14ac:dyDescent="0.2">
      <c r="A24" s="29" t="s">
        <v>80</v>
      </c>
      <c r="B24" s="29" t="s">
        <v>596</v>
      </c>
      <c r="C24" s="16">
        <f t="shared" si="4"/>
        <v>17.659999999999997</v>
      </c>
      <c r="D24" s="30">
        <v>3</v>
      </c>
      <c r="E24" s="30">
        <v>0</v>
      </c>
      <c r="F24" s="33">
        <v>52.97999999999999</v>
      </c>
      <c r="G24" s="33">
        <v>0</v>
      </c>
      <c r="H24" s="32">
        <f t="shared" si="1"/>
        <v>0</v>
      </c>
      <c r="I24" s="32">
        <f t="shared" si="2"/>
        <v>0.24502029067572648</v>
      </c>
      <c r="J24" s="33">
        <f t="shared" si="5"/>
        <v>12.981174999999986</v>
      </c>
      <c r="K24" s="33">
        <f t="shared" si="3"/>
        <v>4.327058333333329</v>
      </c>
      <c r="L24" s="30">
        <v>15</v>
      </c>
      <c r="M24" s="34">
        <f t="shared" si="6"/>
        <v>0.2</v>
      </c>
      <c r="N24" s="30">
        <v>97</v>
      </c>
      <c r="O24" s="35">
        <f t="shared" ref="O24:P24" si="32">D24/7</f>
        <v>0.42857142857142855</v>
      </c>
      <c r="P24" s="35">
        <f t="shared" si="32"/>
        <v>0</v>
      </c>
      <c r="Q24" s="30">
        <f t="shared" si="8"/>
        <v>226</v>
      </c>
      <c r="R24" s="30"/>
      <c r="S24" s="36">
        <v>1.0166270783847899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8.5555555555555537E-2</v>
      </c>
      <c r="AD24" s="40">
        <f t="shared" si="12"/>
        <v>-0.3541999999999999</v>
      </c>
      <c r="AE24" s="40">
        <v>-4.9000000000000004</v>
      </c>
      <c r="AF24" s="40">
        <v>-5.6658749999999998</v>
      </c>
      <c r="AG24" s="40">
        <v>0</v>
      </c>
    </row>
    <row r="25" spans="1:33" ht="15.75" customHeight="1" x14ac:dyDescent="0.2">
      <c r="A25" s="15" t="s">
        <v>82</v>
      </c>
      <c r="B25" s="15" t="s">
        <v>285</v>
      </c>
      <c r="C25" s="16">
        <f t="shared" si="4"/>
        <v>14.994499999999999</v>
      </c>
      <c r="D25" s="17">
        <v>20</v>
      </c>
      <c r="E25" s="17">
        <v>0</v>
      </c>
      <c r="F25" s="18">
        <v>299.89</v>
      </c>
      <c r="G25" s="18">
        <v>-35.68</v>
      </c>
      <c r="H25" s="32">
        <f t="shared" si="1"/>
        <v>0.11897695821801328</v>
      </c>
      <c r="I25" s="32">
        <f t="shared" si="2"/>
        <v>1.8223904320473005E-2</v>
      </c>
      <c r="J25" s="33">
        <f t="shared" si="5"/>
        <v>5.465166666666649</v>
      </c>
      <c r="K25" s="33">
        <f t="shared" si="3"/>
        <v>0.27325833333333244</v>
      </c>
      <c r="L25" s="17">
        <v>49</v>
      </c>
      <c r="M25" s="34">
        <f t="shared" si="6"/>
        <v>0.40816326530612246</v>
      </c>
      <c r="N25" s="17">
        <v>76</v>
      </c>
      <c r="O25" s="35">
        <f t="shared" ref="O25:P25" si="33">D25/7</f>
        <v>2.8571428571428572</v>
      </c>
      <c r="P25" s="35">
        <f t="shared" si="33"/>
        <v>0</v>
      </c>
      <c r="Q25" s="30">
        <f t="shared" si="8"/>
        <v>26</v>
      </c>
      <c r="R25" s="30"/>
      <c r="S25" s="22">
        <v>1.291784702549575</v>
      </c>
      <c r="T25" s="29">
        <v>0</v>
      </c>
      <c r="U25" s="37" t="s">
        <v>33</v>
      </c>
      <c r="V25" s="38" t="s">
        <v>33</v>
      </c>
      <c r="W25" s="15">
        <v>2</v>
      </c>
      <c r="X25" s="39">
        <f t="shared" si="9"/>
        <v>0.1</v>
      </c>
      <c r="Y25" s="40">
        <f t="shared" si="10"/>
        <v>7.1360000000000001</v>
      </c>
      <c r="Z25" s="15">
        <v>3</v>
      </c>
      <c r="AA25" s="29" t="s">
        <v>35</v>
      </c>
      <c r="AB25" s="41">
        <f t="shared" si="11"/>
        <v>-0.69</v>
      </c>
      <c r="AC25" s="42">
        <v>8.5555555555555537E-2</v>
      </c>
      <c r="AD25" s="40">
        <f t="shared" si="12"/>
        <v>-2.3613333333333326</v>
      </c>
      <c r="AE25" s="26">
        <v>-4.9000000000000004</v>
      </c>
      <c r="AF25" s="26">
        <v>-5.67</v>
      </c>
      <c r="AG25" s="26">
        <v>0</v>
      </c>
    </row>
    <row r="26" spans="1:33" ht="15.75" customHeight="1" x14ac:dyDescent="0.2">
      <c r="A26" s="15" t="s">
        <v>84</v>
      </c>
      <c r="B26" s="15" t="s">
        <v>112</v>
      </c>
      <c r="C26" s="16">
        <f t="shared" si="4"/>
        <v>15.111111111111111</v>
      </c>
      <c r="D26" s="17">
        <v>18</v>
      </c>
      <c r="E26" s="17">
        <v>0</v>
      </c>
      <c r="F26" s="18">
        <v>272</v>
      </c>
      <c r="G26" s="18">
        <v>-23.01</v>
      </c>
      <c r="H26" s="32">
        <f t="shared" si="1"/>
        <v>8.4595588235294117E-2</v>
      </c>
      <c r="I26" s="32">
        <f t="shared" si="2"/>
        <v>5.5070036764705857E-2</v>
      </c>
      <c r="J26" s="33">
        <f t="shared" si="5"/>
        <v>14.979049999999994</v>
      </c>
      <c r="K26" s="33">
        <f t="shared" si="3"/>
        <v>0.83216944444444407</v>
      </c>
      <c r="L26" s="17">
        <v>37</v>
      </c>
      <c r="M26" s="34">
        <f t="shared" si="6"/>
        <v>0.48648648648648651</v>
      </c>
      <c r="N26" s="17">
        <v>58</v>
      </c>
      <c r="O26" s="35">
        <f t="shared" ref="O26:P26" si="34">D26/7</f>
        <v>2.5714285714285716</v>
      </c>
      <c r="P26" s="35">
        <f t="shared" si="34"/>
        <v>0</v>
      </c>
      <c r="Q26" s="30">
        <f t="shared" si="8"/>
        <v>22</v>
      </c>
      <c r="R26" s="30"/>
      <c r="S26" s="22">
        <v>1.302083333333333</v>
      </c>
      <c r="T26" s="29">
        <v>0</v>
      </c>
      <c r="U26" s="37" t="s">
        <v>33</v>
      </c>
      <c r="V26" s="38" t="s">
        <v>33</v>
      </c>
      <c r="W26" s="15">
        <v>1</v>
      </c>
      <c r="X26" s="39">
        <f t="shared" si="9"/>
        <v>5.5555555555555552E-2</v>
      </c>
      <c r="Y26" s="40">
        <f t="shared" si="10"/>
        <v>7.6700000000000008</v>
      </c>
      <c r="Z26" s="15">
        <v>2</v>
      </c>
      <c r="AA26" s="29" t="s">
        <v>35</v>
      </c>
      <c r="AB26" s="41">
        <f t="shared" si="11"/>
        <v>-0.69</v>
      </c>
      <c r="AC26" s="15">
        <v>8.5555555555555537E-2</v>
      </c>
      <c r="AD26" s="40">
        <f t="shared" si="12"/>
        <v>-2.1251999999999995</v>
      </c>
      <c r="AE26" s="26">
        <v>-4.95</v>
      </c>
      <c r="AF26" s="26">
        <v>-5.6658749999999998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16</v>
      </c>
      <c r="D27" s="17">
        <v>13</v>
      </c>
      <c r="E27" s="17">
        <v>0</v>
      </c>
      <c r="F27" s="18">
        <v>208</v>
      </c>
      <c r="G27" s="18">
        <v>-6.74</v>
      </c>
      <c r="H27" s="32">
        <f t="shared" si="1"/>
        <v>3.2403846153846158E-2</v>
      </c>
      <c r="I27" s="32">
        <f t="shared" si="2"/>
        <v>0.14672479967948704</v>
      </c>
      <c r="J27" s="33">
        <f t="shared" si="5"/>
        <v>30.518758333333302</v>
      </c>
      <c r="K27" s="33">
        <f t="shared" si="3"/>
        <v>2.3475967948717926</v>
      </c>
      <c r="L27" s="17">
        <v>17</v>
      </c>
      <c r="M27" s="34">
        <f t="shared" si="6"/>
        <v>0.76470588235294112</v>
      </c>
      <c r="N27" s="17">
        <v>46</v>
      </c>
      <c r="O27" s="35">
        <f t="shared" ref="O27:P27" si="35">D27/7</f>
        <v>1.8571428571428572</v>
      </c>
      <c r="P27" s="35">
        <f t="shared" si="35"/>
        <v>0</v>
      </c>
      <c r="Q27" s="30">
        <f t="shared" si="8"/>
        <v>24</v>
      </c>
      <c r="R27" s="30"/>
      <c r="S27" s="22">
        <v>1.2792362768496419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2.2466666666666666</v>
      </c>
      <c r="Z27" s="15">
        <v>3</v>
      </c>
      <c r="AA27" s="29" t="s">
        <v>35</v>
      </c>
      <c r="AB27" s="41">
        <f t="shared" si="11"/>
        <v>-0.69</v>
      </c>
      <c r="AC27" s="42">
        <v>8.5555555555555537E-2</v>
      </c>
      <c r="AD27" s="40">
        <f t="shared" si="12"/>
        <v>-1.5348666666666664</v>
      </c>
      <c r="AE27" s="26">
        <v>-4.95</v>
      </c>
      <c r="AF27" s="26">
        <v>-5.6658749999999998</v>
      </c>
      <c r="AG27" s="26">
        <v>0</v>
      </c>
    </row>
    <row r="28" spans="1:33" ht="15.75" customHeight="1" x14ac:dyDescent="0.2">
      <c r="A28" s="15" t="s">
        <v>87</v>
      </c>
      <c r="B28" s="15" t="s">
        <v>32</v>
      </c>
      <c r="C28" s="16">
        <f t="shared" si="4"/>
        <v>17.66</v>
      </c>
      <c r="D28" s="17">
        <v>6</v>
      </c>
      <c r="E28" s="17">
        <v>0</v>
      </c>
      <c r="F28" s="18">
        <v>105.96</v>
      </c>
      <c r="G28" s="18">
        <v>-1.17</v>
      </c>
      <c r="H28" s="32">
        <f t="shared" si="1"/>
        <v>1.1041902604756512E-2</v>
      </c>
      <c r="I28" s="32">
        <f t="shared" si="2"/>
        <v>0.23114713099282735</v>
      </c>
      <c r="J28" s="33">
        <f t="shared" si="5"/>
        <v>24.492349999999984</v>
      </c>
      <c r="K28" s="33">
        <f t="shared" si="3"/>
        <v>4.0820583333333307</v>
      </c>
      <c r="L28" s="17">
        <v>32</v>
      </c>
      <c r="M28" s="34">
        <f t="shared" si="6"/>
        <v>0.1875</v>
      </c>
      <c r="N28" s="17">
        <v>40</v>
      </c>
      <c r="O28" s="35">
        <f t="shared" ref="O28:P28" si="36">D28/7</f>
        <v>0.8571428571428571</v>
      </c>
      <c r="P28" s="35">
        <f t="shared" si="36"/>
        <v>0</v>
      </c>
      <c r="Q28" s="30">
        <f t="shared" si="8"/>
        <v>46</v>
      </c>
      <c r="R28" s="30"/>
      <c r="S28" s="22">
        <v>1.2537313432835819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8.5555555555555537E-2</v>
      </c>
      <c r="AD28" s="40">
        <f t="shared" si="12"/>
        <v>-0.70839999999999981</v>
      </c>
      <c r="AE28" s="26">
        <v>-4.95</v>
      </c>
      <c r="AF28" s="26">
        <v>-5.6658749999999998</v>
      </c>
      <c r="AG28" s="26">
        <v>0</v>
      </c>
    </row>
    <row r="29" spans="1:33" ht="15.75" customHeight="1" x14ac:dyDescent="0.2">
      <c r="A29" s="15" t="s">
        <v>90</v>
      </c>
      <c r="B29" s="15" t="s">
        <v>81</v>
      </c>
      <c r="C29" s="16">
        <f t="shared" si="4"/>
        <v>16.09090909090909</v>
      </c>
      <c r="D29" s="17">
        <v>11</v>
      </c>
      <c r="E29" s="17">
        <v>0</v>
      </c>
      <c r="F29" s="18">
        <v>177</v>
      </c>
      <c r="G29" s="18">
        <v>-7.0000000000000007E-2</v>
      </c>
      <c r="H29" s="32">
        <f t="shared" si="1"/>
        <v>3.954802259887006E-4</v>
      </c>
      <c r="I29" s="32">
        <f t="shared" si="2"/>
        <v>0.18252339924670433</v>
      </c>
      <c r="J29" s="33">
        <f t="shared" si="5"/>
        <v>32.306641666666664</v>
      </c>
      <c r="K29" s="33">
        <f t="shared" si="3"/>
        <v>2.936967424242424</v>
      </c>
      <c r="L29" s="17">
        <v>18</v>
      </c>
      <c r="M29" s="34">
        <f t="shared" si="6"/>
        <v>0.61111111111111116</v>
      </c>
      <c r="N29" s="17">
        <v>29</v>
      </c>
      <c r="O29" s="35">
        <f t="shared" ref="O29:P29" si="37">D29/7</f>
        <v>1.5714285714285714</v>
      </c>
      <c r="P29" s="35">
        <f t="shared" si="37"/>
        <v>0</v>
      </c>
      <c r="Q29" s="30">
        <f t="shared" si="8"/>
        <v>18</v>
      </c>
      <c r="R29" s="30"/>
      <c r="S29" s="22">
        <v>1.4970059880239519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8.5555555555555537E-2</v>
      </c>
      <c r="AD29" s="40">
        <f t="shared" si="12"/>
        <v>-1.2987333333333331</v>
      </c>
      <c r="AE29" s="26">
        <v>-4.95</v>
      </c>
      <c r="AF29" s="26">
        <v>-5.6658749999999998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17</v>
      </c>
      <c r="D30" s="17">
        <v>1</v>
      </c>
      <c r="E30" s="17">
        <v>1</v>
      </c>
      <c r="F30" s="18">
        <v>17</v>
      </c>
      <c r="G30" s="18">
        <v>0</v>
      </c>
      <c r="H30" s="32">
        <f t="shared" si="1"/>
        <v>0</v>
      </c>
      <c r="I30" s="32">
        <f t="shared" si="2"/>
        <v>0.22743212278431427</v>
      </c>
      <c r="J30" s="33">
        <f t="shared" si="5"/>
        <v>3.8663460873333424</v>
      </c>
      <c r="K30" s="33">
        <f t="shared" si="3"/>
        <v>3.8663460873333424</v>
      </c>
      <c r="L30" s="17">
        <v>14</v>
      </c>
      <c r="M30" s="34">
        <f t="shared" si="6"/>
        <v>7.1428571428571425E-2</v>
      </c>
      <c r="N30" s="17">
        <v>27</v>
      </c>
      <c r="O30" s="35">
        <f t="shared" ref="O30:P30" si="38">D30/7</f>
        <v>0.14285714285714285</v>
      </c>
      <c r="P30" s="35">
        <f t="shared" si="38"/>
        <v>0.14285714285714285</v>
      </c>
      <c r="Q30" s="30">
        <f t="shared" si="8"/>
        <v>94</v>
      </c>
      <c r="R30" s="30"/>
      <c r="S30" s="22">
        <v>1.5597484276729561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8.5555555555555537E-2</v>
      </c>
      <c r="AD30" s="40">
        <f t="shared" si="12"/>
        <v>-0.11806666666666664</v>
      </c>
      <c r="AE30" s="26">
        <v>-4.95</v>
      </c>
      <c r="AF30" s="26">
        <v>-5.5155872459999902</v>
      </c>
      <c r="AG30" s="26">
        <v>0</v>
      </c>
    </row>
    <row r="31" spans="1:33" ht="15.75" customHeight="1" x14ac:dyDescent="0.2">
      <c r="A31" s="15" t="s">
        <v>92</v>
      </c>
      <c r="B31" s="15" t="s">
        <v>32</v>
      </c>
      <c r="C31" s="16">
        <f t="shared" si="4"/>
        <v>16.993333333333329</v>
      </c>
      <c r="D31" s="17">
        <v>6</v>
      </c>
      <c r="E31" s="17">
        <v>0</v>
      </c>
      <c r="F31" s="18">
        <v>101.95999999999998</v>
      </c>
      <c r="G31" s="44">
        <v>0</v>
      </c>
      <c r="H31" s="32">
        <f t="shared" si="1"/>
        <v>0</v>
      </c>
      <c r="I31" s="32">
        <f t="shared" si="2"/>
        <v>0.22718788273832866</v>
      </c>
      <c r="J31" s="33">
        <f t="shared" si="5"/>
        <v>23.164076523999984</v>
      </c>
      <c r="K31" s="33">
        <f t="shared" si="3"/>
        <v>3.8606794206666639</v>
      </c>
      <c r="L31" s="17">
        <v>12</v>
      </c>
      <c r="M31" s="34">
        <f t="shared" si="6"/>
        <v>0.5</v>
      </c>
      <c r="N31" s="17">
        <v>21</v>
      </c>
      <c r="O31" s="35">
        <f t="shared" ref="O31:P32" si="39">D31/7</f>
        <v>0.8571428571428571</v>
      </c>
      <c r="P31" s="35">
        <f t="shared" si="39"/>
        <v>0</v>
      </c>
      <c r="Q31" s="30">
        <f t="shared" si="8"/>
        <v>24</v>
      </c>
      <c r="R31" s="30"/>
      <c r="S31" s="22">
        <v>1.3789173789173701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8.5555555555555537E-2</v>
      </c>
      <c r="AD31" s="40">
        <f t="shared" si="12"/>
        <v>-0.70839999999999981</v>
      </c>
      <c r="AE31" s="45">
        <v>-4.95</v>
      </c>
      <c r="AF31" s="45">
        <v>-5.5155872459999991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16.989999999999998</v>
      </c>
      <c r="D32" s="57">
        <v>4</v>
      </c>
      <c r="E32" s="57">
        <v>0</v>
      </c>
      <c r="F32" s="58">
        <v>67.959999999999994</v>
      </c>
      <c r="G32" s="58">
        <v>0</v>
      </c>
      <c r="H32" s="32">
        <f t="shared" si="1"/>
        <v>0</v>
      </c>
      <c r="I32" s="32">
        <f t="shared" si="2"/>
        <v>0.22706569083774816</v>
      </c>
      <c r="J32" s="33">
        <f t="shared" si="5"/>
        <v>15.431384349333364</v>
      </c>
      <c r="K32" s="33">
        <f t="shared" si="3"/>
        <v>3.8578460873333409</v>
      </c>
      <c r="L32" s="57">
        <v>14</v>
      </c>
      <c r="M32" s="34">
        <f t="shared" si="6"/>
        <v>0.2857142857142857</v>
      </c>
      <c r="N32" s="57">
        <v>18</v>
      </c>
      <c r="O32" s="35">
        <f t="shared" si="39"/>
        <v>0.5714285714285714</v>
      </c>
      <c r="P32" s="35">
        <f t="shared" si="39"/>
        <v>0</v>
      </c>
      <c r="Q32" s="30">
        <f t="shared" si="8"/>
        <v>31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1.442006269592476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8.5555555555555537E-2</v>
      </c>
      <c r="AD32" s="40">
        <f t="shared" si="12"/>
        <v>-0.47226666666666656</v>
      </c>
      <c r="AE32" s="63">
        <v>-4.95</v>
      </c>
      <c r="AF32" s="63">
        <v>-5.5155872459999902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Square Kitchen Cabinet Knobs - 25 Pack of Drawer Handles Hardware")</f>
        <v>Oil Rubbed Bronze Square Kitchen Cabinet Knobs - 25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Info!B1:BJ5000""),2,FALSE),"""")"),"B07PQYKMH9")</f>
        <v>B07PQYKMH9</v>
      </c>
      <c r="B2" s="3" t="s">
        <v>597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0" customHeight="1" x14ac:dyDescent="0.2">
      <c r="A3" s="68" t="s">
        <v>30</v>
      </c>
      <c r="B3" s="69"/>
      <c r="C3" s="4">
        <f>((AE32+AF32)/0.85)*-1</f>
        <v>23.376093300183765</v>
      </c>
      <c r="D3" s="5">
        <f>SUM(D4:D99702)</f>
        <v>559</v>
      </c>
      <c r="E3" s="5"/>
      <c r="F3" s="6">
        <f t="shared" ref="F3:G3" si="0">SUM(F4:F99702)</f>
        <v>17753.420000000002</v>
      </c>
      <c r="G3" s="6">
        <f t="shared" si="0"/>
        <v>-0.52</v>
      </c>
      <c r="H3" s="7">
        <f t="shared" ref="H3:H32" si="1">G3/F3*-1</f>
        <v>2.9290131140929465E-5</v>
      </c>
      <c r="I3" s="8">
        <f t="shared" ref="I3:I32" si="2">J3/F3</f>
        <v>0.21545358185109761</v>
      </c>
      <c r="J3" s="6">
        <f>SUM(J4:J99702)</f>
        <v>3825.0379291069139</v>
      </c>
      <c r="K3" s="6">
        <f t="shared" ref="K3:K32" si="3">J3/D3</f>
        <v>6.8426438803343723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6 - April
6 - May
6 - June
6 - July
6 - Aug
6 - Sept
5 - Oct
5 - Nov
6 - Dec
5 - Jan
5 - Feb")</f>
        <v>6 - March
6 - April
6 - May
6 - June
6 - July
6 - Aug
6 - Sept
5 - Oct
5 - Nov
6 - Dec
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3</v>
      </c>
      <c r="X3" s="7">
        <f>W3/D3</f>
        <v>5.3667262969588547E-3</v>
      </c>
      <c r="Y3" s="6"/>
      <c r="Z3" s="5"/>
      <c r="AA3" s="5"/>
      <c r="AB3" s="5"/>
      <c r="AC3" s="5"/>
      <c r="AD3" s="6">
        <f>SUM(AD4:AD99702)</f>
        <v>-60.460524762945802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Info!B2:BZ3000""),37,FALSE)),"""")*-1"),-14.1896793051562)</f>
        <v>-14.189679305156201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95</v>
      </c>
      <c r="C4" s="16">
        <f t="shared" ref="C4:C32" si="4">IFERROR(F4/D4," - ")</f>
        <v>29.026428571428575</v>
      </c>
      <c r="D4" s="17">
        <v>14</v>
      </c>
      <c r="E4" s="17">
        <v>0</v>
      </c>
      <c r="F4" s="18">
        <v>406.37000000000006</v>
      </c>
      <c r="G4" s="18">
        <v>0</v>
      </c>
      <c r="H4" s="19">
        <f t="shared" si="1"/>
        <v>0</v>
      </c>
      <c r="I4" s="19">
        <f t="shared" si="2"/>
        <v>0.16368841319508209</v>
      </c>
      <c r="J4" s="18">
        <f t="shared" ref="J4:J32" si="5">F4*0.85+G4+AF4*D4+D4*AE4+AG4+AD4</f>
        <v>66.518060470085516</v>
      </c>
      <c r="K4" s="18">
        <f t="shared" si="3"/>
        <v>4.7512900335775372</v>
      </c>
      <c r="L4" s="17">
        <v>50</v>
      </c>
      <c r="M4" s="20">
        <f t="shared" ref="M4:M32" si="6">IFERROR(D4/L4,"-")</f>
        <v>0.28000000000000003</v>
      </c>
      <c r="N4" s="17">
        <v>54</v>
      </c>
      <c r="O4" s="21">
        <f t="shared" ref="O4:P4" si="7">D4/7</f>
        <v>2</v>
      </c>
      <c r="P4" s="21">
        <f t="shared" si="7"/>
        <v>0</v>
      </c>
      <c r="Q4" s="17">
        <f t="shared" ref="Q4:Q32" si="8">ROUNDDOWN(N4/(O4+P4),0)</f>
        <v>27</v>
      </c>
      <c r="R4" s="17"/>
      <c r="S4" s="22">
        <v>2.2580645161290298</v>
      </c>
      <c r="T4" s="15">
        <v>348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8.4791666666666654E-2</v>
      </c>
      <c r="AD4" s="26">
        <f t="shared" ref="AD4:AD32" si="12">IFERROR(AB4*AC4*D4*2,0)</f>
        <v>-1.6381749999999997</v>
      </c>
      <c r="AE4" s="26">
        <v>-5.8</v>
      </c>
      <c r="AF4" s="26">
        <v>-14.004161752136751</v>
      </c>
      <c r="AG4" s="26">
        <v>0</v>
      </c>
    </row>
    <row r="5" spans="1:33" ht="15.75" customHeight="1" x14ac:dyDescent="0.2">
      <c r="A5" s="29" t="s">
        <v>36</v>
      </c>
      <c r="B5" s="29" t="s">
        <v>598</v>
      </c>
      <c r="C5" s="16">
        <f t="shared" si="4"/>
        <v>28.649444444444448</v>
      </c>
      <c r="D5" s="30">
        <v>18</v>
      </c>
      <c r="E5" s="30">
        <v>0</v>
      </c>
      <c r="F5" s="31">
        <v>515.69000000000005</v>
      </c>
      <c r="G5" s="31">
        <v>0</v>
      </c>
      <c r="H5" s="32">
        <f t="shared" si="1"/>
        <v>0</v>
      </c>
      <c r="I5" s="32">
        <f t="shared" si="2"/>
        <v>0.15465283964469065</v>
      </c>
      <c r="J5" s="33">
        <f t="shared" si="5"/>
        <v>79.752922876370533</v>
      </c>
      <c r="K5" s="33">
        <f t="shared" si="3"/>
        <v>4.4307179375761407</v>
      </c>
      <c r="L5" s="30">
        <v>88</v>
      </c>
      <c r="M5" s="34">
        <f t="shared" si="6"/>
        <v>0.20454545454545456</v>
      </c>
      <c r="N5" s="30">
        <v>136</v>
      </c>
      <c r="O5" s="35">
        <f t="shared" ref="O5:P5" si="13">D5/7</f>
        <v>2.5714285714285716</v>
      </c>
      <c r="P5" s="35">
        <f t="shared" si="13"/>
        <v>0</v>
      </c>
      <c r="Q5" s="30">
        <f t="shared" si="8"/>
        <v>52</v>
      </c>
      <c r="R5" s="30"/>
      <c r="S5" s="36">
        <v>1.5399061032863799</v>
      </c>
      <c r="T5" s="29">
        <v>348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8.4889918887601376E-2</v>
      </c>
      <c r="AD5" s="40">
        <f t="shared" si="12"/>
        <v>-2.1086655851680183</v>
      </c>
      <c r="AE5" s="40">
        <v>-5.8</v>
      </c>
      <c r="AF5" s="40">
        <v>-14.004161752136751</v>
      </c>
      <c r="AG5" s="40">
        <v>0</v>
      </c>
    </row>
    <row r="6" spans="1:33" ht="15.75" customHeight="1" x14ac:dyDescent="0.2">
      <c r="A6" s="29" t="s">
        <v>38</v>
      </c>
      <c r="B6" s="29" t="s">
        <v>599</v>
      </c>
      <c r="C6" s="16">
        <f t="shared" si="4"/>
        <v>28.513809523809527</v>
      </c>
      <c r="D6" s="30">
        <v>21</v>
      </c>
      <c r="E6" s="30">
        <v>0</v>
      </c>
      <c r="F6" s="31">
        <v>598.79000000000008</v>
      </c>
      <c r="G6" s="31">
        <v>0</v>
      </c>
      <c r="H6" s="32">
        <f t="shared" si="1"/>
        <v>0</v>
      </c>
      <c r="I6" s="32">
        <f t="shared" si="2"/>
        <v>0.15134995692167247</v>
      </c>
      <c r="J6" s="33">
        <f t="shared" si="5"/>
        <v>90.626840705128274</v>
      </c>
      <c r="K6" s="33">
        <f t="shared" si="3"/>
        <v>4.3155638431013461</v>
      </c>
      <c r="L6" s="30">
        <v>102</v>
      </c>
      <c r="M6" s="34">
        <f t="shared" si="6"/>
        <v>0.20588235294117646</v>
      </c>
      <c r="N6" s="30">
        <v>103</v>
      </c>
      <c r="O6" s="35">
        <f t="shared" ref="O6:P6" si="14">D6/7</f>
        <v>3</v>
      </c>
      <c r="P6" s="35">
        <f t="shared" si="14"/>
        <v>0</v>
      </c>
      <c r="Q6" s="30">
        <f t="shared" si="8"/>
        <v>34</v>
      </c>
      <c r="R6" s="30"/>
      <c r="S6" s="36">
        <v>1.6247030878859801</v>
      </c>
      <c r="T6" s="29">
        <v>348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8.4791666666666654E-2</v>
      </c>
      <c r="AD6" s="40">
        <f t="shared" si="12"/>
        <v>-2.4572624999999997</v>
      </c>
      <c r="AE6" s="40">
        <v>-5.8</v>
      </c>
      <c r="AF6" s="40">
        <v>-14.004161752136751</v>
      </c>
      <c r="AG6" s="40">
        <v>0</v>
      </c>
    </row>
    <row r="7" spans="1:33" ht="15.75" customHeight="1" x14ac:dyDescent="0.2">
      <c r="A7" s="29" t="s">
        <v>40</v>
      </c>
      <c r="B7" s="29" t="s">
        <v>50</v>
      </c>
      <c r="C7" s="16">
        <f t="shared" si="4"/>
        <v>30.649583333333329</v>
      </c>
      <c r="D7" s="30">
        <v>24</v>
      </c>
      <c r="E7" s="30">
        <v>1</v>
      </c>
      <c r="F7" s="31">
        <v>735.58999999999992</v>
      </c>
      <c r="G7" s="31">
        <v>0</v>
      </c>
      <c r="H7" s="32">
        <f t="shared" si="1"/>
        <v>0</v>
      </c>
      <c r="I7" s="32">
        <f t="shared" si="2"/>
        <v>0.20003441856022783</v>
      </c>
      <c r="J7" s="33">
        <f t="shared" si="5"/>
        <v>147.14331794871796</v>
      </c>
      <c r="K7" s="33">
        <f t="shared" si="3"/>
        <v>6.1309715811965821</v>
      </c>
      <c r="L7" s="30">
        <v>104</v>
      </c>
      <c r="M7" s="34">
        <f t="shared" si="6"/>
        <v>0.23076923076923078</v>
      </c>
      <c r="N7" s="30">
        <v>142</v>
      </c>
      <c r="O7" s="35">
        <f t="shared" ref="O7:P7" si="15">D7/7</f>
        <v>3.4285714285714284</v>
      </c>
      <c r="P7" s="35">
        <f t="shared" si="15"/>
        <v>0.14285714285714285</v>
      </c>
      <c r="Q7" s="30">
        <f t="shared" si="8"/>
        <v>39</v>
      </c>
      <c r="R7" s="30"/>
      <c r="S7" s="36">
        <v>1.6969696969696899</v>
      </c>
      <c r="T7" s="29">
        <v>348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8.4791666666666654E-2</v>
      </c>
      <c r="AD7" s="40">
        <f t="shared" si="12"/>
        <v>-2.8082999999999996</v>
      </c>
      <c r="AE7" s="40">
        <v>-5.8</v>
      </c>
      <c r="AF7" s="40">
        <v>-14.004161752136751</v>
      </c>
      <c r="AG7" s="40">
        <v>0</v>
      </c>
    </row>
    <row r="8" spans="1:33" ht="15.75" customHeight="1" x14ac:dyDescent="0.2">
      <c r="A8" s="29" t="s">
        <v>43</v>
      </c>
      <c r="B8" s="29" t="s">
        <v>598</v>
      </c>
      <c r="C8" s="16">
        <f t="shared" si="4"/>
        <v>31.600526315789477</v>
      </c>
      <c r="D8" s="30">
        <v>19</v>
      </c>
      <c r="E8" s="30">
        <v>0</v>
      </c>
      <c r="F8" s="31">
        <v>600.41000000000008</v>
      </c>
      <c r="G8" s="31">
        <v>0</v>
      </c>
      <c r="H8" s="32">
        <f t="shared" si="1"/>
        <v>0</v>
      </c>
      <c r="I8" s="32">
        <f t="shared" si="2"/>
        <v>0.21972529188387943</v>
      </c>
      <c r="J8" s="33">
        <f t="shared" si="5"/>
        <v>131.92526250000006</v>
      </c>
      <c r="K8" s="33">
        <f t="shared" si="3"/>
        <v>6.9434348684210558</v>
      </c>
      <c r="L8" s="30">
        <v>65</v>
      </c>
      <c r="M8" s="34">
        <f t="shared" si="6"/>
        <v>0.29230769230769232</v>
      </c>
      <c r="N8" s="30">
        <v>133</v>
      </c>
      <c r="O8" s="35">
        <f t="shared" ref="O8:P8" si="16">D8/7</f>
        <v>2.7142857142857144</v>
      </c>
      <c r="P8" s="35">
        <f t="shared" si="16"/>
        <v>0</v>
      </c>
      <c r="Q8" s="30">
        <f t="shared" si="8"/>
        <v>49</v>
      </c>
      <c r="R8" s="30"/>
      <c r="S8" s="36">
        <v>2.14173228346456</v>
      </c>
      <c r="T8" s="29">
        <v>348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8.4791666666666654E-2</v>
      </c>
      <c r="AD8" s="40">
        <f t="shared" si="12"/>
        <v>-2.2232374999999998</v>
      </c>
      <c r="AE8" s="40">
        <v>-5.8</v>
      </c>
      <c r="AF8" s="40">
        <v>-14</v>
      </c>
      <c r="AG8" s="40">
        <v>0</v>
      </c>
    </row>
    <row r="9" spans="1:33" ht="15.75" customHeight="1" x14ac:dyDescent="0.2">
      <c r="A9" s="29" t="s">
        <v>46</v>
      </c>
      <c r="B9" s="29" t="s">
        <v>600</v>
      </c>
      <c r="C9" s="16">
        <f t="shared" si="4"/>
        <v>30.082727272727269</v>
      </c>
      <c r="D9" s="30">
        <v>22</v>
      </c>
      <c r="E9" s="30">
        <v>0</v>
      </c>
      <c r="F9" s="31">
        <v>661.81999999999994</v>
      </c>
      <c r="G9" s="31">
        <v>-0.08</v>
      </c>
      <c r="H9" s="32">
        <f t="shared" si="1"/>
        <v>1.208787887945363E-4</v>
      </c>
      <c r="I9" s="32">
        <f t="shared" si="2"/>
        <v>0.18367604359075232</v>
      </c>
      <c r="J9" s="33">
        <f t="shared" si="5"/>
        <v>121.56047916923168</v>
      </c>
      <c r="K9" s="33">
        <f t="shared" si="3"/>
        <v>5.525476325874167</v>
      </c>
      <c r="L9" s="30">
        <v>103</v>
      </c>
      <c r="M9" s="34">
        <f t="shared" si="6"/>
        <v>0.21359223300970873</v>
      </c>
      <c r="N9" s="30">
        <v>99</v>
      </c>
      <c r="O9" s="35">
        <f t="shared" ref="O9:P9" si="17">D9/7</f>
        <v>3.1428571428571428</v>
      </c>
      <c r="P9" s="35">
        <f t="shared" si="17"/>
        <v>0</v>
      </c>
      <c r="Q9" s="30">
        <f t="shared" si="8"/>
        <v>31</v>
      </c>
      <c r="R9" s="30"/>
      <c r="S9" s="36">
        <v>1.9047619047619</v>
      </c>
      <c r="T9" s="29">
        <v>8748</v>
      </c>
      <c r="U9" s="37">
        <v>300</v>
      </c>
      <c r="V9" s="38" t="s">
        <v>601</v>
      </c>
      <c r="W9" s="29">
        <v>2</v>
      </c>
      <c r="X9" s="39">
        <f t="shared" si="9"/>
        <v>9.0909090909090912E-2</v>
      </c>
      <c r="Y9" s="40">
        <f t="shared" si="10"/>
        <v>0.04</v>
      </c>
      <c r="Z9" s="29">
        <v>0</v>
      </c>
      <c r="AA9" s="29" t="s">
        <v>35</v>
      </c>
      <c r="AB9" s="41">
        <f t="shared" si="11"/>
        <v>-0.69</v>
      </c>
      <c r="AC9" s="42">
        <v>7.7041481481481502E-2</v>
      </c>
      <c r="AD9" s="40">
        <f t="shared" si="12"/>
        <v>-2.3389793777777781</v>
      </c>
      <c r="AE9" s="40">
        <v>-5.8</v>
      </c>
      <c r="AF9" s="40">
        <v>-14.1348882478632</v>
      </c>
      <c r="AG9" s="40">
        <v>0</v>
      </c>
    </row>
    <row r="10" spans="1:33" ht="15.75" customHeight="1" x14ac:dyDescent="0.2">
      <c r="A10" s="29" t="s">
        <v>49</v>
      </c>
      <c r="B10" s="29" t="s">
        <v>602</v>
      </c>
      <c r="C10" s="16">
        <f t="shared" si="4"/>
        <v>31.10166666666667</v>
      </c>
      <c r="D10" s="30">
        <v>12</v>
      </c>
      <c r="E10" s="30">
        <v>0</v>
      </c>
      <c r="F10" s="31">
        <v>373.22</v>
      </c>
      <c r="G10" s="31">
        <v>0</v>
      </c>
      <c r="H10" s="32">
        <f t="shared" si="1"/>
        <v>0</v>
      </c>
      <c r="I10" s="32">
        <f t="shared" si="2"/>
        <v>0.20562278037701168</v>
      </c>
      <c r="J10" s="33">
        <f t="shared" si="5"/>
        <v>76.742534092308304</v>
      </c>
      <c r="K10" s="33">
        <f t="shared" si="3"/>
        <v>6.3952111743590256</v>
      </c>
      <c r="L10" s="30">
        <v>55</v>
      </c>
      <c r="M10" s="34">
        <f t="shared" si="6"/>
        <v>0.21818181818181817</v>
      </c>
      <c r="N10" s="30">
        <v>137</v>
      </c>
      <c r="O10" s="35">
        <f t="shared" ref="O10:P10" si="18">D10/7</f>
        <v>1.7142857142857142</v>
      </c>
      <c r="P10" s="35">
        <f t="shared" si="18"/>
        <v>0</v>
      </c>
      <c r="Q10" s="30">
        <f t="shared" si="8"/>
        <v>79</v>
      </c>
      <c r="R10" s="30"/>
      <c r="S10" s="36">
        <v>1.97402597402597</v>
      </c>
      <c r="T10" s="29">
        <v>972</v>
      </c>
      <c r="U10" s="37">
        <v>300</v>
      </c>
      <c r="V10" s="38" t="s">
        <v>603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7.7041481481481502E-2</v>
      </c>
      <c r="AD10" s="40">
        <f t="shared" si="12"/>
        <v>-1.2758069333333335</v>
      </c>
      <c r="AE10" s="40">
        <v>-5.8</v>
      </c>
      <c r="AF10" s="40">
        <v>-14.1348882478632</v>
      </c>
      <c r="AG10" s="40">
        <v>0</v>
      </c>
    </row>
    <row r="11" spans="1:33" ht="15.75" customHeight="1" x14ac:dyDescent="0.2">
      <c r="A11" s="29" t="s">
        <v>52</v>
      </c>
      <c r="B11" s="29" t="s">
        <v>602</v>
      </c>
      <c r="C11" s="16">
        <f t="shared" si="4"/>
        <v>33.119615384615386</v>
      </c>
      <c r="D11" s="30">
        <v>26</v>
      </c>
      <c r="E11" s="30">
        <v>0</v>
      </c>
      <c r="F11" s="31">
        <v>861.11000000000013</v>
      </c>
      <c r="G11" s="31">
        <v>0</v>
      </c>
      <c r="H11" s="32">
        <f t="shared" si="1"/>
        <v>0</v>
      </c>
      <c r="I11" s="32">
        <f t="shared" si="2"/>
        <v>0.24488411143756464</v>
      </c>
      <c r="J11" s="33">
        <f t="shared" si="5"/>
        <v>210.87215720000131</v>
      </c>
      <c r="K11" s="33">
        <f t="shared" si="3"/>
        <v>8.110467584615435</v>
      </c>
      <c r="L11" s="30">
        <v>84</v>
      </c>
      <c r="M11" s="34">
        <f t="shared" si="6"/>
        <v>0.30952380952380953</v>
      </c>
      <c r="N11" s="30">
        <v>111</v>
      </c>
      <c r="O11" s="35">
        <f t="shared" ref="O11:P11" si="19">D11/7</f>
        <v>3.7142857142857144</v>
      </c>
      <c r="P11" s="35">
        <f t="shared" si="19"/>
        <v>0</v>
      </c>
      <c r="Q11" s="30">
        <f t="shared" si="8"/>
        <v>29</v>
      </c>
      <c r="R11" s="30"/>
      <c r="S11" s="36">
        <v>2.0354430379746802</v>
      </c>
      <c r="T11" s="29">
        <v>684</v>
      </c>
      <c r="U11" s="37">
        <v>324</v>
      </c>
      <c r="V11" s="38" t="s">
        <v>604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7.7041481481481502E-2</v>
      </c>
      <c r="AD11" s="40">
        <f t="shared" si="12"/>
        <v>-2.7642483555555559</v>
      </c>
      <c r="AE11" s="40">
        <v>-5.8</v>
      </c>
      <c r="AF11" s="40">
        <v>-14.1348882478632</v>
      </c>
      <c r="AG11" s="40">
        <v>0</v>
      </c>
    </row>
    <row r="12" spans="1:33" ht="15.75" customHeight="1" x14ac:dyDescent="0.2">
      <c r="A12" s="29" t="s">
        <v>55</v>
      </c>
      <c r="B12" s="29" t="s">
        <v>507</v>
      </c>
      <c r="C12" s="16">
        <f t="shared" si="4"/>
        <v>32.99</v>
      </c>
      <c r="D12" s="30">
        <v>15</v>
      </c>
      <c r="E12" s="30">
        <v>0</v>
      </c>
      <c r="F12" s="31">
        <v>494.85000000000008</v>
      </c>
      <c r="G12" s="31">
        <v>0</v>
      </c>
      <c r="H12" s="32">
        <f t="shared" si="1"/>
        <v>0</v>
      </c>
      <c r="I12" s="32">
        <f t="shared" si="2"/>
        <v>0.24250665376454553</v>
      </c>
      <c r="J12" s="33">
        <f t="shared" si="5"/>
        <v>120.00441761538538</v>
      </c>
      <c r="K12" s="33">
        <f t="shared" si="3"/>
        <v>8.0002945076923577</v>
      </c>
      <c r="L12" s="30">
        <v>76</v>
      </c>
      <c r="M12" s="34">
        <f t="shared" si="6"/>
        <v>0.19736842105263158</v>
      </c>
      <c r="N12" s="30">
        <v>98</v>
      </c>
      <c r="O12" s="35">
        <f t="shared" ref="O12:P12" si="20">D12/7</f>
        <v>2.1428571428571428</v>
      </c>
      <c r="P12" s="35">
        <f t="shared" si="20"/>
        <v>0</v>
      </c>
      <c r="Q12" s="30">
        <f t="shared" si="8"/>
        <v>45</v>
      </c>
      <c r="R12" s="30"/>
      <c r="S12" s="36">
        <v>1.95764705882352</v>
      </c>
      <c r="T12" s="29">
        <v>336</v>
      </c>
      <c r="U12" s="37">
        <v>324</v>
      </c>
      <c r="V12" s="38" t="s">
        <v>605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7.7041481481481502E-2</v>
      </c>
      <c r="AD12" s="40">
        <f t="shared" si="12"/>
        <v>-1.5947586666666669</v>
      </c>
      <c r="AE12" s="40">
        <v>-5.8</v>
      </c>
      <c r="AF12" s="40">
        <v>-14.1348882478632</v>
      </c>
      <c r="AG12" s="40">
        <v>0</v>
      </c>
    </row>
    <row r="13" spans="1:33" ht="15.75" customHeight="1" x14ac:dyDescent="0.2">
      <c r="A13" s="29" t="s">
        <v>58</v>
      </c>
      <c r="B13" s="29" t="s">
        <v>602</v>
      </c>
      <c r="C13" s="16">
        <f t="shared" si="4"/>
        <v>34.411481481481481</v>
      </c>
      <c r="D13" s="30">
        <v>27</v>
      </c>
      <c r="E13" s="30">
        <v>0</v>
      </c>
      <c r="F13" s="33">
        <v>929.11</v>
      </c>
      <c r="G13" s="31">
        <v>0</v>
      </c>
      <c r="H13" s="32">
        <f t="shared" si="1"/>
        <v>0</v>
      </c>
      <c r="I13" s="32">
        <f t="shared" si="2"/>
        <v>0.26560176878948871</v>
      </c>
      <c r="J13" s="33">
        <f t="shared" si="5"/>
        <v>246.77325940000185</v>
      </c>
      <c r="K13" s="33">
        <f t="shared" si="3"/>
        <v>9.1397503481482172</v>
      </c>
      <c r="L13" s="30">
        <v>59</v>
      </c>
      <c r="M13" s="34">
        <f t="shared" si="6"/>
        <v>0.4576271186440678</v>
      </c>
      <c r="N13" s="30">
        <v>73</v>
      </c>
      <c r="O13" s="35">
        <f t="shared" ref="O13:P13" si="21">D13/7</f>
        <v>3.8571428571428572</v>
      </c>
      <c r="P13" s="35">
        <f t="shared" si="21"/>
        <v>0</v>
      </c>
      <c r="Q13" s="30">
        <f t="shared" si="8"/>
        <v>18</v>
      </c>
      <c r="R13" s="30"/>
      <c r="S13" s="36">
        <v>2.21428571428571</v>
      </c>
      <c r="T13" s="29">
        <v>396</v>
      </c>
      <c r="U13" s="37">
        <v>324</v>
      </c>
      <c r="V13" s="38" t="s">
        <v>606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7.7041481481481502E-2</v>
      </c>
      <c r="AD13" s="40">
        <f t="shared" si="12"/>
        <v>-2.8705656000000004</v>
      </c>
      <c r="AE13" s="40">
        <v>-5.8</v>
      </c>
      <c r="AF13" s="40">
        <v>-14.2036916666666</v>
      </c>
      <c r="AG13" s="40">
        <v>0</v>
      </c>
    </row>
    <row r="14" spans="1:33" ht="15.75" customHeight="1" x14ac:dyDescent="0.2">
      <c r="A14" s="29" t="s">
        <v>61</v>
      </c>
      <c r="B14" s="29" t="s">
        <v>602</v>
      </c>
      <c r="C14" s="16">
        <f t="shared" si="4"/>
        <v>35.201764705882347</v>
      </c>
      <c r="D14" s="30">
        <v>17</v>
      </c>
      <c r="E14" s="30">
        <v>1</v>
      </c>
      <c r="F14" s="33">
        <v>598.42999999999995</v>
      </c>
      <c r="G14" s="31">
        <v>-0.08</v>
      </c>
      <c r="H14" s="32">
        <f t="shared" si="1"/>
        <v>1.3368313754323817E-4</v>
      </c>
      <c r="I14" s="32">
        <f t="shared" si="2"/>
        <v>0.27858788581974869</v>
      </c>
      <c r="J14" s="33">
        <f t="shared" si="5"/>
        <v>166.71534851111221</v>
      </c>
      <c r="K14" s="33">
        <f t="shared" si="3"/>
        <v>9.8067852065360128</v>
      </c>
      <c r="L14" s="30">
        <v>79</v>
      </c>
      <c r="M14" s="34">
        <f t="shared" si="6"/>
        <v>0.21518987341772153</v>
      </c>
      <c r="N14" s="30">
        <v>56</v>
      </c>
      <c r="O14" s="35">
        <f t="shared" ref="O14:P14" si="22">D14/7</f>
        <v>2.4285714285714284</v>
      </c>
      <c r="P14" s="35">
        <f t="shared" si="22"/>
        <v>0.14285714285714285</v>
      </c>
      <c r="Q14" s="30">
        <f t="shared" si="8"/>
        <v>21</v>
      </c>
      <c r="R14" s="30"/>
      <c r="S14" s="36">
        <v>2.2191780821917799</v>
      </c>
      <c r="T14" s="29">
        <v>1044</v>
      </c>
      <c r="U14" s="37">
        <v>324</v>
      </c>
      <c r="V14" s="38" t="s">
        <v>606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7.7041481481481502E-2</v>
      </c>
      <c r="AD14" s="40">
        <f t="shared" si="12"/>
        <v>-1.8073931555555558</v>
      </c>
      <c r="AE14" s="40">
        <v>-5.8</v>
      </c>
      <c r="AF14" s="40">
        <v>-14.2036916666666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35.314444444444447</v>
      </c>
      <c r="D15" s="30">
        <v>36</v>
      </c>
      <c r="E15" s="30">
        <v>3</v>
      </c>
      <c r="F15" s="33">
        <v>1271.3200000000002</v>
      </c>
      <c r="G15" s="31">
        <v>-0.08</v>
      </c>
      <c r="H15" s="32">
        <f t="shared" si="1"/>
        <v>6.2926721832426134E-5</v>
      </c>
      <c r="I15" s="32">
        <f t="shared" si="2"/>
        <v>0.28048145171947464</v>
      </c>
      <c r="J15" s="33">
        <f t="shared" si="5"/>
        <v>356.58167920000255</v>
      </c>
      <c r="K15" s="33">
        <f t="shared" si="3"/>
        <v>9.905046644444516</v>
      </c>
      <c r="L15" s="30">
        <v>85</v>
      </c>
      <c r="M15" s="34">
        <f t="shared" si="6"/>
        <v>0.42352941176470588</v>
      </c>
      <c r="N15" s="30">
        <v>21</v>
      </c>
      <c r="O15" s="35">
        <f t="shared" ref="O15:P15" si="23">D15/7</f>
        <v>5.1428571428571432</v>
      </c>
      <c r="P15" s="35">
        <f t="shared" si="23"/>
        <v>0.42857142857142855</v>
      </c>
      <c r="Q15" s="30">
        <f t="shared" si="8"/>
        <v>3</v>
      </c>
      <c r="R15" s="30"/>
      <c r="S15" s="36">
        <v>3.1020408163265301</v>
      </c>
      <c r="T15" s="29">
        <v>1044</v>
      </c>
      <c r="U15" s="37">
        <v>324</v>
      </c>
      <c r="V15" s="38" t="s">
        <v>606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7.7041481481481502E-2</v>
      </c>
      <c r="AD15" s="40">
        <f t="shared" si="12"/>
        <v>-3.8274208000000005</v>
      </c>
      <c r="AE15" s="40">
        <v>-5.8</v>
      </c>
      <c r="AF15" s="40">
        <v>-14.2036916666666</v>
      </c>
      <c r="AG15" s="40">
        <v>0</v>
      </c>
    </row>
    <row r="16" spans="1:33" ht="15.75" customHeight="1" x14ac:dyDescent="0.2">
      <c r="A16" s="29" t="s">
        <v>63</v>
      </c>
      <c r="B16" s="29" t="s">
        <v>32</v>
      </c>
      <c r="C16" s="16">
        <f t="shared" si="4"/>
        <v>36.186086956521741</v>
      </c>
      <c r="D16" s="30">
        <v>23</v>
      </c>
      <c r="E16" s="30">
        <v>1</v>
      </c>
      <c r="F16" s="33">
        <v>832.28000000000009</v>
      </c>
      <c r="G16" s="31">
        <v>0</v>
      </c>
      <c r="H16" s="32">
        <f t="shared" si="1"/>
        <v>0</v>
      </c>
      <c r="I16" s="32">
        <f t="shared" si="2"/>
        <v>0.29426130033696118</v>
      </c>
      <c r="J16" s="33">
        <f t="shared" si="5"/>
        <v>244.90779504444606</v>
      </c>
      <c r="K16" s="33">
        <f t="shared" si="3"/>
        <v>10.648165001932437</v>
      </c>
      <c r="L16" s="30">
        <v>74</v>
      </c>
      <c r="M16" s="34">
        <f t="shared" si="6"/>
        <v>0.3108108108108108</v>
      </c>
      <c r="N16" s="30">
        <v>53</v>
      </c>
      <c r="O16" s="35">
        <f t="shared" ref="O16:P16" si="24">D16/7</f>
        <v>3.2857142857142856</v>
      </c>
      <c r="P16" s="35">
        <f t="shared" si="24"/>
        <v>0.14285714285714285</v>
      </c>
      <c r="Q16" s="30">
        <f t="shared" si="8"/>
        <v>15</v>
      </c>
      <c r="R16" s="30"/>
      <c r="S16" s="36">
        <v>2.8542713567839102</v>
      </c>
      <c r="T16" s="29">
        <v>1044</v>
      </c>
      <c r="U16" s="37">
        <v>324</v>
      </c>
      <c r="V16" s="38" t="s">
        <v>607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7.7041481481481502E-2</v>
      </c>
      <c r="AD16" s="40">
        <f t="shared" si="12"/>
        <v>-2.4452966222222225</v>
      </c>
      <c r="AE16" s="40">
        <v>-5.8</v>
      </c>
      <c r="AF16" s="40">
        <v>-14.2036916666666</v>
      </c>
      <c r="AG16" s="40">
        <v>0</v>
      </c>
    </row>
    <row r="17" spans="1:33" ht="15.75" customHeight="1" x14ac:dyDescent="0.2">
      <c r="A17" s="29" t="s">
        <v>66</v>
      </c>
      <c r="B17" s="29" t="s">
        <v>32</v>
      </c>
      <c r="C17" s="16">
        <f t="shared" si="4"/>
        <v>34.99</v>
      </c>
      <c r="D17" s="30">
        <v>10</v>
      </c>
      <c r="E17" s="30">
        <v>0</v>
      </c>
      <c r="F17" s="33">
        <v>349.90000000000003</v>
      </c>
      <c r="G17" s="31">
        <v>0</v>
      </c>
      <c r="H17" s="32">
        <f t="shared" si="1"/>
        <v>0</v>
      </c>
      <c r="I17" s="32">
        <f t="shared" si="2"/>
        <v>0.27526410657013306</v>
      </c>
      <c r="J17" s="33">
        <f t="shared" si="5"/>
        <v>96.314910888889571</v>
      </c>
      <c r="K17" s="33">
        <f t="shared" si="3"/>
        <v>9.6314910888889571</v>
      </c>
      <c r="L17" s="30">
        <v>54</v>
      </c>
      <c r="M17" s="34">
        <f t="shared" si="6"/>
        <v>0.18518518518518517</v>
      </c>
      <c r="N17" s="30">
        <v>42</v>
      </c>
      <c r="O17" s="35">
        <f t="shared" ref="O17:P17" si="25">D17/7</f>
        <v>1.4285714285714286</v>
      </c>
      <c r="P17" s="35">
        <f t="shared" si="25"/>
        <v>0</v>
      </c>
      <c r="Q17" s="30">
        <f t="shared" si="8"/>
        <v>29</v>
      </c>
      <c r="R17" s="30"/>
      <c r="S17" s="36">
        <v>3.2947976878612701</v>
      </c>
      <c r="T17" s="29">
        <v>1044</v>
      </c>
      <c r="U17" s="37">
        <v>324</v>
      </c>
      <c r="V17" s="38" t="s">
        <v>608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7.7041481481481502E-2</v>
      </c>
      <c r="AD17" s="40">
        <f t="shared" si="12"/>
        <v>-1.0631724444444446</v>
      </c>
      <c r="AE17" s="40">
        <v>-5.8</v>
      </c>
      <c r="AF17" s="40">
        <v>-14.2036916666666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34.99</v>
      </c>
      <c r="D18" s="30">
        <v>9</v>
      </c>
      <c r="E18" s="30">
        <v>0</v>
      </c>
      <c r="F18" s="33">
        <v>314.91000000000003</v>
      </c>
      <c r="G18" s="31">
        <v>-0.08</v>
      </c>
      <c r="H18" s="32">
        <f t="shared" si="1"/>
        <v>2.540408370645581E-4</v>
      </c>
      <c r="I18" s="32">
        <f t="shared" si="2"/>
        <v>0.27501006573306852</v>
      </c>
      <c r="J18" s="33">
        <f t="shared" si="5"/>
        <v>86.603419800000609</v>
      </c>
      <c r="K18" s="33">
        <f t="shared" si="3"/>
        <v>9.6226022000000668</v>
      </c>
      <c r="L18" s="30">
        <v>55</v>
      </c>
      <c r="M18" s="34">
        <f t="shared" si="6"/>
        <v>0.16363636363636364</v>
      </c>
      <c r="N18" s="30">
        <v>48</v>
      </c>
      <c r="O18" s="35">
        <f t="shared" ref="O18:P18" si="26">D18/7</f>
        <v>1.2857142857142858</v>
      </c>
      <c r="P18" s="35">
        <f t="shared" si="26"/>
        <v>0</v>
      </c>
      <c r="Q18" s="30">
        <f t="shared" si="8"/>
        <v>37</v>
      </c>
      <c r="R18" s="30"/>
      <c r="S18" s="36">
        <v>2.9621621621621599</v>
      </c>
      <c r="T18" s="29">
        <v>708</v>
      </c>
      <c r="U18" s="37" t="s">
        <v>33</v>
      </c>
      <c r="V18" s="38" t="s">
        <v>33</v>
      </c>
      <c r="W18" s="29">
        <v>1</v>
      </c>
      <c r="X18" s="39">
        <f t="shared" si="9"/>
        <v>0.1111111111111111</v>
      </c>
      <c r="Y18" s="40">
        <f t="shared" si="10"/>
        <v>0.04</v>
      </c>
      <c r="Z18" s="29">
        <v>1</v>
      </c>
      <c r="AA18" s="29" t="s">
        <v>35</v>
      </c>
      <c r="AB18" s="41">
        <f t="shared" si="11"/>
        <v>-0.69</v>
      </c>
      <c r="AC18" s="42">
        <v>7.7041481481481502E-2</v>
      </c>
      <c r="AD18" s="40">
        <f t="shared" si="12"/>
        <v>-0.95685520000000013</v>
      </c>
      <c r="AE18" s="40">
        <v>-5.8</v>
      </c>
      <c r="AF18" s="40">
        <v>-14.2036916666666</v>
      </c>
      <c r="AG18" s="40">
        <v>0</v>
      </c>
    </row>
    <row r="19" spans="1:33" ht="15.75" customHeight="1" x14ac:dyDescent="0.2">
      <c r="A19" s="29" t="s">
        <v>71</v>
      </c>
      <c r="B19" s="29" t="s">
        <v>50</v>
      </c>
      <c r="C19" s="16">
        <f t="shared" si="4"/>
        <v>32.803125000000001</v>
      </c>
      <c r="D19" s="30">
        <v>16</v>
      </c>
      <c r="E19" s="30">
        <v>0</v>
      </c>
      <c r="F19" s="33">
        <v>524.85</v>
      </c>
      <c r="G19" s="31">
        <v>0</v>
      </c>
      <c r="H19" s="32">
        <f t="shared" si="1"/>
        <v>0</v>
      </c>
      <c r="I19" s="32">
        <f t="shared" si="2"/>
        <v>0.23694838034147322</v>
      </c>
      <c r="J19" s="33">
        <f t="shared" si="5"/>
        <v>124.36235742222223</v>
      </c>
      <c r="K19" s="33">
        <f t="shared" si="3"/>
        <v>7.7726473388888895</v>
      </c>
      <c r="L19" s="30">
        <v>81</v>
      </c>
      <c r="M19" s="34">
        <f t="shared" si="6"/>
        <v>0.19753086419753085</v>
      </c>
      <c r="N19" s="30">
        <v>33</v>
      </c>
      <c r="O19" s="35">
        <f t="shared" ref="O19:P19" si="27">D19/7</f>
        <v>2.2857142857142856</v>
      </c>
      <c r="P19" s="35">
        <f t="shared" si="27"/>
        <v>0</v>
      </c>
      <c r="Q19" s="30">
        <f t="shared" si="8"/>
        <v>14</v>
      </c>
      <c r="R19" s="30"/>
      <c r="S19" s="36">
        <v>2.8179419525065899</v>
      </c>
      <c r="T19" s="29">
        <v>708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7.7041481481481502E-2</v>
      </c>
      <c r="AD19" s="40">
        <f t="shared" si="12"/>
        <v>-1.7010759111111113</v>
      </c>
      <c r="AE19" s="40">
        <v>-5.8</v>
      </c>
      <c r="AF19" s="40">
        <v>-14.203691666666666</v>
      </c>
      <c r="AG19" s="40">
        <v>0</v>
      </c>
    </row>
    <row r="20" spans="1:33" ht="15.75" customHeight="1" x14ac:dyDescent="0.2">
      <c r="A20" s="29" t="s">
        <v>73</v>
      </c>
      <c r="B20" s="29" t="s">
        <v>311</v>
      </c>
      <c r="C20" s="16">
        <f t="shared" si="4"/>
        <v>34.99</v>
      </c>
      <c r="D20" s="30">
        <v>9</v>
      </c>
      <c r="E20" s="30">
        <v>0</v>
      </c>
      <c r="F20" s="33">
        <v>314.91000000000003</v>
      </c>
      <c r="G20" s="31">
        <v>-0.05</v>
      </c>
      <c r="H20" s="32">
        <f t="shared" si="1"/>
        <v>1.5877552316534882E-4</v>
      </c>
      <c r="I20" s="32">
        <f t="shared" si="2"/>
        <v>0.27510533104696572</v>
      </c>
      <c r="J20" s="33">
        <f t="shared" si="5"/>
        <v>86.633419799999984</v>
      </c>
      <c r="K20" s="33">
        <f t="shared" si="3"/>
        <v>9.6259355333333314</v>
      </c>
      <c r="L20" s="30">
        <v>56</v>
      </c>
      <c r="M20" s="34">
        <f t="shared" si="6"/>
        <v>0.16071428571428573</v>
      </c>
      <c r="N20" s="30">
        <v>237</v>
      </c>
      <c r="O20" s="35">
        <f t="shared" ref="O20:P20" si="28">D20/7</f>
        <v>1.2857142857142858</v>
      </c>
      <c r="P20" s="35">
        <f t="shared" si="28"/>
        <v>0</v>
      </c>
      <c r="Q20" s="30">
        <f t="shared" si="8"/>
        <v>184</v>
      </c>
      <c r="R20" s="30"/>
      <c r="S20" s="36">
        <v>1.7094594594594501</v>
      </c>
      <c r="T20" s="29">
        <v>708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7.7041481481481502E-2</v>
      </c>
      <c r="AD20" s="40">
        <f t="shared" si="12"/>
        <v>-0.95685520000000013</v>
      </c>
      <c r="AE20" s="40">
        <v>-5.8</v>
      </c>
      <c r="AF20" s="40">
        <v>-14.203691666666666</v>
      </c>
      <c r="AG20" s="40">
        <v>0</v>
      </c>
    </row>
    <row r="21" spans="1:33" ht="15.75" customHeight="1" x14ac:dyDescent="0.2">
      <c r="A21" s="29" t="s">
        <v>75</v>
      </c>
      <c r="B21" s="29" t="s">
        <v>609</v>
      </c>
      <c r="C21" s="16">
        <f t="shared" si="4"/>
        <v>33.310769230769239</v>
      </c>
      <c r="D21" s="30">
        <v>13</v>
      </c>
      <c r="E21" s="30">
        <v>0</v>
      </c>
      <c r="F21" s="33">
        <v>433.04000000000008</v>
      </c>
      <c r="G21" s="31">
        <v>0</v>
      </c>
      <c r="H21" s="32">
        <f t="shared" si="1"/>
        <v>0</v>
      </c>
      <c r="I21" s="32">
        <f t="shared" si="2"/>
        <v>0.24629106815895901</v>
      </c>
      <c r="J21" s="33">
        <f t="shared" si="5"/>
        <v>106.65388415555563</v>
      </c>
      <c r="K21" s="33">
        <f t="shared" si="3"/>
        <v>8.2041449350427413</v>
      </c>
      <c r="L21" s="30">
        <v>39</v>
      </c>
      <c r="M21" s="34">
        <f t="shared" si="6"/>
        <v>0.33333333333333331</v>
      </c>
      <c r="N21" s="30">
        <v>227</v>
      </c>
      <c r="O21" s="35">
        <f t="shared" ref="O21:P21" si="29">D21/7</f>
        <v>1.8571428571428572</v>
      </c>
      <c r="P21" s="35">
        <f t="shared" si="29"/>
        <v>0</v>
      </c>
      <c r="Q21" s="30">
        <f t="shared" si="8"/>
        <v>122</v>
      </c>
      <c r="R21" s="30"/>
      <c r="S21" s="36">
        <v>1.7686567164179099</v>
      </c>
      <c r="T21" s="29">
        <v>708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7.7041481481481502E-2</v>
      </c>
      <c r="AD21" s="40">
        <f t="shared" si="12"/>
        <v>-1.382124177777778</v>
      </c>
      <c r="AE21" s="40">
        <v>-5.8</v>
      </c>
      <c r="AF21" s="40">
        <v>-14.203691666666666</v>
      </c>
      <c r="AG21" s="40">
        <v>0</v>
      </c>
    </row>
    <row r="22" spans="1:33" ht="15.75" customHeight="1" x14ac:dyDescent="0.2">
      <c r="A22" s="29" t="s">
        <v>77</v>
      </c>
      <c r="B22" s="29" t="s">
        <v>610</v>
      </c>
      <c r="C22" s="16">
        <f t="shared" si="4"/>
        <v>29.567333333333334</v>
      </c>
      <c r="D22" s="30">
        <v>15</v>
      </c>
      <c r="E22" s="30">
        <v>0</v>
      </c>
      <c r="F22" s="31">
        <v>443.51</v>
      </c>
      <c r="G22" s="31">
        <v>0</v>
      </c>
      <c r="H22" s="32">
        <f t="shared" si="1"/>
        <v>0</v>
      </c>
      <c r="I22" s="32">
        <f t="shared" si="2"/>
        <v>0.16985719901092045</v>
      </c>
      <c r="J22" s="33">
        <f t="shared" si="5"/>
        <v>75.333366333333331</v>
      </c>
      <c r="K22" s="33">
        <f t="shared" si="3"/>
        <v>5.0222244222222221</v>
      </c>
      <c r="L22" s="30">
        <v>64</v>
      </c>
      <c r="M22" s="34">
        <f t="shared" si="6"/>
        <v>0.234375</v>
      </c>
      <c r="N22" s="30">
        <v>210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98</v>
      </c>
      <c r="R22" s="30"/>
      <c r="S22" s="36">
        <v>1.97849462365591</v>
      </c>
      <c r="T22" s="29">
        <v>864</v>
      </c>
      <c r="U22" s="37">
        <v>216</v>
      </c>
      <c r="V22" s="38" t="s">
        <v>611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7.7041481481481502E-2</v>
      </c>
      <c r="AD22" s="40">
        <f t="shared" si="12"/>
        <v>-1.5947586666666669</v>
      </c>
      <c r="AE22" s="40">
        <v>-5.8</v>
      </c>
      <c r="AF22" s="40">
        <v>-14.203691666666666</v>
      </c>
      <c r="AG22" s="40">
        <v>0</v>
      </c>
    </row>
    <row r="23" spans="1:33" ht="15.75" customHeight="1" x14ac:dyDescent="0.2">
      <c r="A23" s="29" t="s">
        <v>78</v>
      </c>
      <c r="B23" s="29" t="s">
        <v>50</v>
      </c>
      <c r="C23" s="16">
        <f t="shared" si="4"/>
        <v>28.990000000000002</v>
      </c>
      <c r="D23" s="30">
        <v>16</v>
      </c>
      <c r="E23" s="30">
        <v>0</v>
      </c>
      <c r="F23" s="33">
        <v>463.84000000000003</v>
      </c>
      <c r="G23" s="31">
        <v>0</v>
      </c>
      <c r="H23" s="32">
        <f t="shared" si="1"/>
        <v>0</v>
      </c>
      <c r="I23" s="32">
        <f t="shared" si="2"/>
        <v>0.1563122141734698</v>
      </c>
      <c r="J23" s="33">
        <f t="shared" si="5"/>
        <v>72.503857422222239</v>
      </c>
      <c r="K23" s="33">
        <f t="shared" si="3"/>
        <v>4.53149108888889</v>
      </c>
      <c r="L23" s="30">
        <v>58</v>
      </c>
      <c r="M23" s="34">
        <f t="shared" si="6"/>
        <v>0.27586206896551724</v>
      </c>
      <c r="N23" s="30">
        <v>194</v>
      </c>
      <c r="O23" s="35">
        <f t="shared" ref="O23:P23" si="31">D23/7</f>
        <v>2.2857142857142856</v>
      </c>
      <c r="P23" s="35">
        <f t="shared" si="31"/>
        <v>0</v>
      </c>
      <c r="Q23" s="30">
        <f t="shared" si="8"/>
        <v>84</v>
      </c>
      <c r="R23" s="30"/>
      <c r="S23" s="36">
        <v>1.9662447257383899</v>
      </c>
      <c r="T23" s="29">
        <v>864</v>
      </c>
      <c r="U23" s="37" t="s">
        <v>33</v>
      </c>
      <c r="V23" s="38" t="s">
        <v>612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7.7041481481481502E-2</v>
      </c>
      <c r="AD23" s="40">
        <f t="shared" si="12"/>
        <v>-1.7010759111111113</v>
      </c>
      <c r="AE23" s="40">
        <v>-5.8</v>
      </c>
      <c r="AF23" s="40">
        <v>-14.203691666666666</v>
      </c>
      <c r="AG23" s="40">
        <v>0</v>
      </c>
    </row>
    <row r="24" spans="1:33" ht="15.75" customHeight="1" x14ac:dyDescent="0.2">
      <c r="A24" s="29" t="s">
        <v>80</v>
      </c>
      <c r="B24" s="29" t="s">
        <v>50</v>
      </c>
      <c r="C24" s="16">
        <f t="shared" si="4"/>
        <v>30.093636363636367</v>
      </c>
      <c r="D24" s="30">
        <v>33</v>
      </c>
      <c r="E24" s="30">
        <v>0</v>
      </c>
      <c r="F24" s="33">
        <v>993.09000000000015</v>
      </c>
      <c r="G24" s="33">
        <v>0</v>
      </c>
      <c r="H24" s="32">
        <f t="shared" si="1"/>
        <v>0</v>
      </c>
      <c r="I24" s="32">
        <f t="shared" si="2"/>
        <v>0.18175211303440114</v>
      </c>
      <c r="J24" s="33">
        <f t="shared" si="5"/>
        <v>180.49620593333344</v>
      </c>
      <c r="K24" s="33">
        <f t="shared" si="3"/>
        <v>5.4695819979798017</v>
      </c>
      <c r="L24" s="30">
        <v>46</v>
      </c>
      <c r="M24" s="34">
        <f t="shared" si="6"/>
        <v>0.71739130434782605</v>
      </c>
      <c r="N24" s="30">
        <v>165</v>
      </c>
      <c r="O24" s="35">
        <f t="shared" ref="O24:P24" si="32">D24/7</f>
        <v>4.7142857142857144</v>
      </c>
      <c r="P24" s="35">
        <f t="shared" si="32"/>
        <v>0</v>
      </c>
      <c r="Q24" s="30">
        <f t="shared" si="8"/>
        <v>35</v>
      </c>
      <c r="R24" s="30"/>
      <c r="S24" s="36">
        <v>1.5481727574750801</v>
      </c>
      <c r="T24" s="29">
        <v>864</v>
      </c>
      <c r="U24" s="37" t="s">
        <v>33</v>
      </c>
      <c r="V24" s="38" t="s">
        <v>612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7.7041481481481502E-2</v>
      </c>
      <c r="AD24" s="40">
        <f t="shared" si="12"/>
        <v>-3.5084690666666671</v>
      </c>
      <c r="AE24" s="40">
        <v>-5.8</v>
      </c>
      <c r="AF24" s="40">
        <v>-14.203691666666666</v>
      </c>
      <c r="AG24" s="40">
        <v>0</v>
      </c>
    </row>
    <row r="25" spans="1:33" ht="15.75" customHeight="1" x14ac:dyDescent="0.2">
      <c r="A25" s="15" t="s">
        <v>82</v>
      </c>
      <c r="B25" s="15" t="s">
        <v>613</v>
      </c>
      <c r="C25" s="16">
        <f t="shared" si="4"/>
        <v>29.881041666666665</v>
      </c>
      <c r="D25" s="17">
        <v>48</v>
      </c>
      <c r="E25" s="17">
        <v>0</v>
      </c>
      <c r="F25" s="18">
        <v>1434.29</v>
      </c>
      <c r="G25" s="18">
        <v>0</v>
      </c>
      <c r="H25" s="32">
        <f t="shared" si="1"/>
        <v>0</v>
      </c>
      <c r="I25" s="32">
        <f t="shared" si="2"/>
        <v>0.17712127412633891</v>
      </c>
      <c r="J25" s="33">
        <f t="shared" si="5"/>
        <v>254.04327226666661</v>
      </c>
      <c r="K25" s="33">
        <f t="shared" si="3"/>
        <v>5.2925681722222206</v>
      </c>
      <c r="L25" s="17">
        <v>97</v>
      </c>
      <c r="M25" s="34">
        <f t="shared" si="6"/>
        <v>0.49484536082474229</v>
      </c>
      <c r="N25" s="17">
        <v>113</v>
      </c>
      <c r="O25" s="35">
        <f t="shared" ref="O25:P25" si="33">D25/7</f>
        <v>6.8571428571428568</v>
      </c>
      <c r="P25" s="35">
        <f t="shared" si="33"/>
        <v>0</v>
      </c>
      <c r="Q25" s="30">
        <f t="shared" si="8"/>
        <v>16</v>
      </c>
      <c r="R25" s="30"/>
      <c r="S25" s="22">
        <v>1.949275362318841</v>
      </c>
      <c r="T25" s="29">
        <v>864</v>
      </c>
      <c r="U25" s="37" t="s">
        <v>33</v>
      </c>
      <c r="V25" s="38" t="s">
        <v>614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7.7041481481481502E-2</v>
      </c>
      <c r="AD25" s="40">
        <f t="shared" si="12"/>
        <v>-5.103227733333334</v>
      </c>
      <c r="AE25" s="26">
        <v>-5.8</v>
      </c>
      <c r="AF25" s="26">
        <v>-14.2</v>
      </c>
      <c r="AG25" s="26">
        <v>0</v>
      </c>
    </row>
    <row r="26" spans="1:33" ht="15.75" customHeight="1" x14ac:dyDescent="0.2">
      <c r="A26" s="15" t="s">
        <v>84</v>
      </c>
      <c r="B26" s="15" t="s">
        <v>615</v>
      </c>
      <c r="C26" s="16">
        <f t="shared" si="4"/>
        <v>30.768461538461541</v>
      </c>
      <c r="D26" s="17">
        <v>26</v>
      </c>
      <c r="E26" s="17">
        <v>0</v>
      </c>
      <c r="F26" s="18">
        <v>799.98</v>
      </c>
      <c r="G26" s="18">
        <v>0</v>
      </c>
      <c r="H26" s="32">
        <f t="shared" si="1"/>
        <v>0</v>
      </c>
      <c r="I26" s="32">
        <f t="shared" si="2"/>
        <v>0.20030846810059347</v>
      </c>
      <c r="J26" s="33">
        <f t="shared" si="5"/>
        <v>160.24276831111277</v>
      </c>
      <c r="K26" s="33">
        <f t="shared" si="3"/>
        <v>6.1631833965812604</v>
      </c>
      <c r="L26" s="17">
        <v>60</v>
      </c>
      <c r="M26" s="34">
        <f t="shared" si="6"/>
        <v>0.43333333333333335</v>
      </c>
      <c r="N26" s="17">
        <v>89</v>
      </c>
      <c r="O26" s="35">
        <f t="shared" ref="O26:P26" si="34">D26/7</f>
        <v>3.7142857142857144</v>
      </c>
      <c r="P26" s="35">
        <f t="shared" si="34"/>
        <v>0</v>
      </c>
      <c r="Q26" s="30">
        <f t="shared" si="8"/>
        <v>23</v>
      </c>
      <c r="R26" s="30"/>
      <c r="S26" s="22">
        <v>2.2557651991614249</v>
      </c>
      <c r="T26" s="29">
        <v>216</v>
      </c>
      <c r="U26" s="37">
        <v>216</v>
      </c>
      <c r="V26" s="38" t="s">
        <v>616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7.7041481481481502E-2</v>
      </c>
      <c r="AD26" s="40">
        <f t="shared" si="12"/>
        <v>-2.7642483555555559</v>
      </c>
      <c r="AE26" s="26">
        <v>-5.68</v>
      </c>
      <c r="AF26" s="26">
        <v>-14.2036916666666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29.990322580645159</v>
      </c>
      <c r="D27" s="17">
        <v>31</v>
      </c>
      <c r="E27" s="17">
        <v>0</v>
      </c>
      <c r="F27" s="18">
        <v>929.69999999999993</v>
      </c>
      <c r="G27" s="18">
        <v>0</v>
      </c>
      <c r="H27" s="32">
        <f t="shared" si="1"/>
        <v>0</v>
      </c>
      <c r="I27" s="32">
        <f t="shared" si="2"/>
        <v>0.18345135393735348</v>
      </c>
      <c r="J27" s="33">
        <f t="shared" si="5"/>
        <v>170.55472375555752</v>
      </c>
      <c r="K27" s="33">
        <f t="shared" si="3"/>
        <v>5.5017652824373391</v>
      </c>
      <c r="L27" s="17">
        <v>60</v>
      </c>
      <c r="M27" s="34">
        <f t="shared" si="6"/>
        <v>0.51666666666666672</v>
      </c>
      <c r="N27" s="17">
        <v>57</v>
      </c>
      <c r="O27" s="35">
        <f t="shared" ref="O27:P27" si="35">D27/7</f>
        <v>4.4285714285714288</v>
      </c>
      <c r="P27" s="35">
        <f t="shared" si="35"/>
        <v>0</v>
      </c>
      <c r="Q27" s="30">
        <f t="shared" si="8"/>
        <v>12</v>
      </c>
      <c r="R27" s="30"/>
      <c r="S27" s="22">
        <v>2.8656716417910451</v>
      </c>
      <c r="T27" s="29">
        <v>216</v>
      </c>
      <c r="U27" s="37">
        <v>216</v>
      </c>
      <c r="V27" s="38" t="s">
        <v>616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7.7041481481481502E-2</v>
      </c>
      <c r="AD27" s="40">
        <f t="shared" si="12"/>
        <v>-3.2958345777777782</v>
      </c>
      <c r="AE27" s="26">
        <v>-5.68</v>
      </c>
      <c r="AF27" s="26">
        <v>-14.2036916666666</v>
      </c>
      <c r="AG27" s="26">
        <v>0</v>
      </c>
    </row>
    <row r="28" spans="1:33" ht="15.75" customHeight="1" x14ac:dyDescent="0.2">
      <c r="A28" s="15" t="s">
        <v>87</v>
      </c>
      <c r="B28" s="15" t="s">
        <v>457</v>
      </c>
      <c r="C28" s="16">
        <f t="shared" si="4"/>
        <v>30.99</v>
      </c>
      <c r="D28" s="17">
        <v>22</v>
      </c>
      <c r="E28" s="17">
        <v>0</v>
      </c>
      <c r="F28" s="18">
        <v>681.78</v>
      </c>
      <c r="G28" s="18">
        <v>-7.0000000000000007E-2</v>
      </c>
      <c r="H28" s="32">
        <f t="shared" si="1"/>
        <v>1.0267241632198071E-4</v>
      </c>
      <c r="I28" s="32">
        <f t="shared" si="2"/>
        <v>0.14314220004701947</v>
      </c>
      <c r="J28" s="33">
        <f t="shared" si="5"/>
        <v>97.591489148056937</v>
      </c>
      <c r="K28" s="33">
        <f t="shared" si="3"/>
        <v>4.4359767794571336</v>
      </c>
      <c r="L28" s="17">
        <v>48</v>
      </c>
      <c r="M28" s="34">
        <f t="shared" si="6"/>
        <v>0.45833333333333331</v>
      </c>
      <c r="N28" s="17">
        <v>35</v>
      </c>
      <c r="O28" s="35">
        <f t="shared" ref="O28:P28" si="36">D28/7</f>
        <v>3.1428571428571428</v>
      </c>
      <c r="P28" s="35">
        <f t="shared" si="36"/>
        <v>0</v>
      </c>
      <c r="Q28" s="30">
        <f t="shared" si="8"/>
        <v>11</v>
      </c>
      <c r="R28" s="30"/>
      <c r="S28" s="22">
        <v>3.3454545454545448</v>
      </c>
      <c r="T28" s="15" t="s">
        <v>33</v>
      </c>
      <c r="U28" s="23">
        <v>216</v>
      </c>
      <c r="V28" s="1" t="s">
        <v>617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7.7041481481481502E-2</v>
      </c>
      <c r="AD28" s="40">
        <f t="shared" si="12"/>
        <v>-2.3389793777777781</v>
      </c>
      <c r="AE28" s="26">
        <v>-5.68</v>
      </c>
      <c r="AF28" s="26">
        <v>-16.116024157916598</v>
      </c>
      <c r="AG28" s="26">
        <v>0</v>
      </c>
    </row>
    <row r="29" spans="1:33" ht="15.75" customHeight="1" x14ac:dyDescent="0.2">
      <c r="A29" s="15" t="s">
        <v>90</v>
      </c>
      <c r="B29" s="15" t="s">
        <v>618</v>
      </c>
      <c r="C29" s="16">
        <f t="shared" si="4"/>
        <v>34.989999999999995</v>
      </c>
      <c r="D29" s="17">
        <v>10</v>
      </c>
      <c r="E29" s="17">
        <v>2</v>
      </c>
      <c r="F29" s="18">
        <v>349.9</v>
      </c>
      <c r="G29" s="18">
        <v>0</v>
      </c>
      <c r="H29" s="32">
        <f t="shared" si="1"/>
        <v>0</v>
      </c>
      <c r="I29" s="32">
        <f t="shared" si="2"/>
        <v>0.22403997135292811</v>
      </c>
      <c r="J29" s="33">
        <f t="shared" si="5"/>
        <v>78.391585976389536</v>
      </c>
      <c r="K29" s="33">
        <f t="shared" si="3"/>
        <v>7.8391585976389537</v>
      </c>
      <c r="L29" s="17">
        <v>46</v>
      </c>
      <c r="M29" s="34">
        <f t="shared" si="6"/>
        <v>0.21739130434782608</v>
      </c>
      <c r="N29" s="17">
        <v>27</v>
      </c>
      <c r="O29" s="35">
        <f t="shared" ref="O29:P29" si="37">D29/7</f>
        <v>1.4285714285714286</v>
      </c>
      <c r="P29" s="35">
        <f t="shared" si="37"/>
        <v>0.2857142857142857</v>
      </c>
      <c r="Q29" s="30">
        <f t="shared" si="8"/>
        <v>15</v>
      </c>
      <c r="R29" s="30"/>
      <c r="S29" s="22">
        <v>2.088709677419355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7.7041481481481502E-2</v>
      </c>
      <c r="AD29" s="40">
        <f t="shared" si="12"/>
        <v>-1.0631724444444446</v>
      </c>
      <c r="AE29" s="26">
        <v>-5.68</v>
      </c>
      <c r="AF29" s="26">
        <v>-16.116024157916598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31.353636363636362</v>
      </c>
      <c r="D30" s="17">
        <v>11</v>
      </c>
      <c r="E30" s="17">
        <v>0</v>
      </c>
      <c r="F30" s="18">
        <v>344.89</v>
      </c>
      <c r="G30" s="18">
        <v>-0.08</v>
      </c>
      <c r="H30" s="32">
        <f t="shared" si="1"/>
        <v>2.3195801559917656E-4</v>
      </c>
      <c r="I30" s="32">
        <f t="shared" si="2"/>
        <v>0.21264907058596341</v>
      </c>
      <c r="J30" s="33">
        <f t="shared" si="5"/>
        <v>73.340537954392914</v>
      </c>
      <c r="K30" s="33">
        <f t="shared" si="3"/>
        <v>6.6673216322175373</v>
      </c>
      <c r="L30" s="17">
        <v>37</v>
      </c>
      <c r="M30" s="34">
        <f t="shared" si="6"/>
        <v>0.29729729729729731</v>
      </c>
      <c r="N30" s="17">
        <v>20</v>
      </c>
      <c r="O30" s="35">
        <f t="shared" ref="O30:P30" si="38">D30/7</f>
        <v>1.5714285714285714</v>
      </c>
      <c r="P30" s="35">
        <f t="shared" si="38"/>
        <v>0</v>
      </c>
      <c r="Q30" s="30">
        <f t="shared" si="8"/>
        <v>12</v>
      </c>
      <c r="R30" s="30"/>
      <c r="S30" s="22">
        <v>2.1902748414376321</v>
      </c>
      <c r="T30" s="29">
        <v>216</v>
      </c>
      <c r="U30" s="37">
        <v>216</v>
      </c>
      <c r="V30" s="38" t="s">
        <v>619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7.7041481481481502E-2</v>
      </c>
      <c r="AD30" s="40">
        <f t="shared" si="12"/>
        <v>-1.169489688888889</v>
      </c>
      <c r="AE30" s="26">
        <v>-5.68</v>
      </c>
      <c r="AF30" s="26">
        <v>-14.189679305156201</v>
      </c>
      <c r="AG30" s="26">
        <v>0</v>
      </c>
    </row>
    <row r="31" spans="1:33" ht="15.75" customHeight="1" x14ac:dyDescent="0.2">
      <c r="A31" s="15" t="s">
        <v>92</v>
      </c>
      <c r="B31" s="15"/>
      <c r="C31" s="16">
        <f t="shared" si="4"/>
        <v>30.990000000000002</v>
      </c>
      <c r="D31" s="17">
        <v>14</v>
      </c>
      <c r="E31" s="17">
        <v>0</v>
      </c>
      <c r="F31" s="18">
        <v>433.86</v>
      </c>
      <c r="G31" s="44">
        <v>0</v>
      </c>
      <c r="H31" s="32">
        <f t="shared" si="1"/>
        <v>0</v>
      </c>
      <c r="I31" s="32">
        <f t="shared" si="2"/>
        <v>0.20540508068406915</v>
      </c>
      <c r="J31" s="33">
        <f t="shared" si="5"/>
        <v>89.117048305590245</v>
      </c>
      <c r="K31" s="33">
        <f t="shared" si="3"/>
        <v>6.3655034503993031</v>
      </c>
      <c r="L31" s="17">
        <v>48</v>
      </c>
      <c r="M31" s="34">
        <f t="shared" si="6"/>
        <v>0.29166666666666669</v>
      </c>
      <c r="N31" s="17">
        <v>2</v>
      </c>
      <c r="O31" s="35">
        <f t="shared" ref="O31:P32" si="39">D31/7</f>
        <v>2</v>
      </c>
      <c r="P31" s="35">
        <f t="shared" si="39"/>
        <v>0</v>
      </c>
      <c r="Q31" s="30">
        <f t="shared" si="8"/>
        <v>1</v>
      </c>
      <c r="R31" s="30"/>
      <c r="S31" s="22">
        <v>2.7109974424552399</v>
      </c>
      <c r="T31" s="15">
        <v>432</v>
      </c>
      <c r="U31" s="23">
        <v>216</v>
      </c>
      <c r="V31" s="1" t="s">
        <v>829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7.7041481481481502E-2</v>
      </c>
      <c r="AD31" s="40">
        <f t="shared" si="12"/>
        <v>-1.4884414222222224</v>
      </c>
      <c r="AE31" s="45">
        <v>-5.68</v>
      </c>
      <c r="AF31" s="45">
        <v>-14.189679305156252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30.99</v>
      </c>
      <c r="D32" s="57">
        <v>2</v>
      </c>
      <c r="E32" s="57">
        <v>0</v>
      </c>
      <c r="F32" s="58">
        <v>61.98</v>
      </c>
      <c r="G32" s="58">
        <v>0</v>
      </c>
      <c r="H32" s="32">
        <f t="shared" si="1"/>
        <v>0</v>
      </c>
      <c r="I32" s="32">
        <f t="shared" si="2"/>
        <v>0.20540508068407073</v>
      </c>
      <c r="J32" s="33">
        <f t="shared" si="5"/>
        <v>12.731006900798704</v>
      </c>
      <c r="K32" s="33">
        <f t="shared" si="3"/>
        <v>6.3655034503993519</v>
      </c>
      <c r="L32" s="57">
        <v>41</v>
      </c>
      <c r="M32" s="34">
        <f t="shared" si="6"/>
        <v>4.878048780487805E-2</v>
      </c>
      <c r="N32" s="57">
        <v>71</v>
      </c>
      <c r="O32" s="35">
        <f t="shared" si="39"/>
        <v>0.2857142857142857</v>
      </c>
      <c r="P32" s="35">
        <f t="shared" si="39"/>
        <v>0</v>
      </c>
      <c r="Q32" s="30">
        <f t="shared" si="8"/>
        <v>248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2.5888324873096451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7.7041481481481502E-2</v>
      </c>
      <c r="AD32" s="40">
        <f t="shared" si="12"/>
        <v>-0.21263448888888892</v>
      </c>
      <c r="AE32" s="63">
        <v>-5.68</v>
      </c>
      <c r="AF32" s="63">
        <v>-14.189679305156201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Info!B1:BJ5000""),3,FALSE),"""")"),"Black Square Kitchen Cabinet Knobs - 10 Pack of Drawer Handles Hardware")</f>
        <v>Black Square Kitchen Cabinet Knobs - 10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Info!B1:BJ5000""),2,FALSE),"""")"),"B07FF9ZY2S")</f>
        <v>B07FF9ZY2S</v>
      </c>
      <c r="B2" s="3" t="s">
        <v>620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20.75" customHeight="1" x14ac:dyDescent="0.2">
      <c r="A3" s="68" t="s">
        <v>30</v>
      </c>
      <c r="B3" s="69"/>
      <c r="C3" s="4">
        <f>((AE32+AF32)/0.85)*-1</f>
        <v>12.2364655835294</v>
      </c>
      <c r="D3" s="5">
        <f>SUM(D4:D99702)</f>
        <v>264</v>
      </c>
      <c r="E3" s="5"/>
      <c r="F3" s="6">
        <f t="shared" ref="F3:G3" si="0">SUM(F4:F99702)</f>
        <v>4600.369999999999</v>
      </c>
      <c r="G3" s="6">
        <f t="shared" si="0"/>
        <v>-329.40000000000003</v>
      </c>
      <c r="H3" s="7">
        <f t="shared" ref="H3:H32" si="1">G3/F3*-1</f>
        <v>7.1602936285559665E-2</v>
      </c>
      <c r="I3" s="8">
        <f t="shared" ref="I3:I32" si="2">J3/F3</f>
        <v>0.17668934799501207</v>
      </c>
      <c r="J3" s="6">
        <f>SUM(J4:J99702)</f>
        <v>812.83637583581344</v>
      </c>
      <c r="K3" s="6">
        <f t="shared" ref="K3:K32" si="3">J3/D3</f>
        <v>3.0789256660447477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2.5 - May
2.5 - June
2.5 - July
2.5 - Aug
2.5 - Sept
2.5 - Oct
2.5 - Nov
2.5 - Dec
2.5 - Jan
2.5 - Feb")</f>
        <v>2.5 - March
2.5 - April
2.5 - May
2.5 - June
2.5 - July
2.5 - Aug
2.5 - Sept
2.5 - Oct
2.5 - Nov
2.5 -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QTY-68")</f>
        <v>Del QTY-68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26</v>
      </c>
      <c r="X3" s="7">
        <f>W3/D3</f>
        <v>9.8484848484848481E-2</v>
      </c>
      <c r="Y3" s="6"/>
      <c r="Z3" s="5"/>
      <c r="AA3" s="5"/>
      <c r="AB3" s="5"/>
      <c r="AC3" s="5"/>
      <c r="AD3" s="6">
        <f>SUM(AD4:AD99702)</f>
        <v>-10.252421491418017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Info!B2:BZ3000""),37,FALSE)),"""")*-1"),-5.45099574599999)</f>
        <v>-5.4509957459999896</v>
      </c>
      <c r="AG3" s="6">
        <f>SUM(AG4:AG99702)</f>
        <v>-12.559999999999999</v>
      </c>
    </row>
    <row r="4" spans="1:33" ht="15.75" customHeight="1" x14ac:dyDescent="0.2">
      <c r="A4" s="15" t="s">
        <v>31</v>
      </c>
      <c r="B4" s="15" t="s">
        <v>253</v>
      </c>
      <c r="C4" s="16">
        <f t="shared" ref="C4:C32" si="4">IFERROR(F4/D4," - ")</f>
        <v>18.088181818181823</v>
      </c>
      <c r="D4" s="17">
        <v>11</v>
      </c>
      <c r="E4" s="17">
        <v>0</v>
      </c>
      <c r="F4" s="18">
        <v>198.97000000000006</v>
      </c>
      <c r="G4" s="18">
        <v>-22.32</v>
      </c>
      <c r="H4" s="19">
        <f t="shared" si="1"/>
        <v>0.11217771523345225</v>
      </c>
      <c r="I4" s="19">
        <f t="shared" si="2"/>
        <v>0.16586754381586291</v>
      </c>
      <c r="J4" s="18">
        <f t="shared" ref="J4:J32" si="5">F4*0.85+G4+AF4*D4+D4*AE4+AG4+AD4</f>
        <v>33.002665193042255</v>
      </c>
      <c r="K4" s="18">
        <f t="shared" si="3"/>
        <v>3.0002422902765686</v>
      </c>
      <c r="L4" s="17">
        <v>43</v>
      </c>
      <c r="M4" s="20">
        <f t="shared" ref="M4:M32" si="6">IFERROR(D4/L4,"-")</f>
        <v>0.2558139534883721</v>
      </c>
      <c r="N4" s="17">
        <v>222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141</v>
      </c>
      <c r="R4" s="17"/>
      <c r="S4" s="22">
        <v>0.64735945485519497</v>
      </c>
      <c r="T4" s="15">
        <v>420</v>
      </c>
      <c r="U4" s="23" t="s">
        <v>33</v>
      </c>
      <c r="V4" s="24" t="s">
        <v>33</v>
      </c>
      <c r="W4" s="15">
        <v>3</v>
      </c>
      <c r="X4" s="25">
        <f t="shared" ref="X4:X32" si="9">IFERROR(W4/D4,0)</f>
        <v>0.27272727272727271</v>
      </c>
      <c r="Y4" s="26">
        <f t="shared" ref="Y4:Y32" si="10">IFERROR(G4/(W4+Z4)*-1,0)</f>
        <v>7.44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2.8139771412037034E-2</v>
      </c>
      <c r="AD4" s="26">
        <f t="shared" ref="AD4:AD32" si="12">IFERROR(AB4*AC4*D4*2,0)</f>
        <v>-0.42716173003472219</v>
      </c>
      <c r="AE4" s="26">
        <v>-4.9000000000000004</v>
      </c>
      <c r="AF4" s="26">
        <v>-5.4067884615384614</v>
      </c>
      <c r="AG4" s="26">
        <v>0</v>
      </c>
    </row>
    <row r="5" spans="1:33" ht="15.75" customHeight="1" x14ac:dyDescent="0.2">
      <c r="A5" s="29" t="s">
        <v>36</v>
      </c>
      <c r="B5" s="29" t="s">
        <v>621</v>
      </c>
      <c r="C5" s="16">
        <f t="shared" si="4"/>
        <v>18.641666666666669</v>
      </c>
      <c r="D5" s="30">
        <v>12</v>
      </c>
      <c r="E5" s="30">
        <v>0</v>
      </c>
      <c r="F5" s="31">
        <v>223.70000000000005</v>
      </c>
      <c r="G5" s="31">
        <v>-22.9</v>
      </c>
      <c r="H5" s="32">
        <f t="shared" si="1"/>
        <v>0.10236924452391594</v>
      </c>
      <c r="I5" s="32">
        <f t="shared" si="2"/>
        <v>0.19265535930429353</v>
      </c>
      <c r="J5" s="33">
        <f t="shared" si="5"/>
        <v>43.097003876370472</v>
      </c>
      <c r="K5" s="33">
        <f t="shared" si="3"/>
        <v>3.5914169896975392</v>
      </c>
      <c r="L5" s="30">
        <v>82</v>
      </c>
      <c r="M5" s="34">
        <f t="shared" si="6"/>
        <v>0.14634146341463414</v>
      </c>
      <c r="N5" s="30">
        <v>211</v>
      </c>
      <c r="O5" s="35">
        <f t="shared" ref="O5:P5" si="13">D5/7</f>
        <v>1.7142857142857142</v>
      </c>
      <c r="P5" s="35">
        <f t="shared" si="13"/>
        <v>0</v>
      </c>
      <c r="Q5" s="30">
        <f t="shared" si="8"/>
        <v>123</v>
      </c>
      <c r="R5" s="30"/>
      <c r="S5" s="36">
        <v>0.59916782246879297</v>
      </c>
      <c r="T5" s="29">
        <v>420</v>
      </c>
      <c r="U5" s="37" t="s">
        <v>33</v>
      </c>
      <c r="V5" s="38" t="s">
        <v>33</v>
      </c>
      <c r="W5" s="29">
        <v>3</v>
      </c>
      <c r="X5" s="39">
        <f t="shared" si="9"/>
        <v>0.25</v>
      </c>
      <c r="Y5" s="40">
        <f t="shared" si="10"/>
        <v>4.58</v>
      </c>
      <c r="Z5" s="29">
        <v>2</v>
      </c>
      <c r="AA5" s="29" t="s">
        <v>35</v>
      </c>
      <c r="AB5" s="41">
        <f t="shared" si="11"/>
        <v>-0.69</v>
      </c>
      <c r="AC5" s="42">
        <v>2.8172378331402084E-2</v>
      </c>
      <c r="AD5" s="40">
        <f t="shared" si="12"/>
        <v>-0.46653458516801849</v>
      </c>
      <c r="AE5" s="40">
        <v>-4.9000000000000004</v>
      </c>
      <c r="AF5" s="40">
        <v>-5.4067884615384614</v>
      </c>
      <c r="AG5" s="40">
        <v>0</v>
      </c>
    </row>
    <row r="6" spans="1:33" ht="15.75" customHeight="1" x14ac:dyDescent="0.2">
      <c r="A6" s="29" t="s">
        <v>38</v>
      </c>
      <c r="B6" s="29" t="s">
        <v>253</v>
      </c>
      <c r="C6" s="16">
        <f t="shared" si="4"/>
        <v>18.716153846153848</v>
      </c>
      <c r="D6" s="30">
        <v>13</v>
      </c>
      <c r="E6" s="30">
        <v>0</v>
      </c>
      <c r="F6" s="31">
        <v>243.31000000000003</v>
      </c>
      <c r="G6" s="31">
        <v>-21.37</v>
      </c>
      <c r="H6" s="32">
        <f t="shared" si="1"/>
        <v>8.7830339895606416E-2</v>
      </c>
      <c r="I6" s="32">
        <f t="shared" si="2"/>
        <v>0.20940537791651831</v>
      </c>
      <c r="J6" s="33">
        <f t="shared" si="5"/>
        <v>50.950422500868079</v>
      </c>
      <c r="K6" s="33">
        <f t="shared" si="3"/>
        <v>3.9192632692975446</v>
      </c>
      <c r="L6" s="30">
        <v>68</v>
      </c>
      <c r="M6" s="34">
        <f t="shared" si="6"/>
        <v>0.19117647058823528</v>
      </c>
      <c r="N6" s="30">
        <v>199</v>
      </c>
      <c r="O6" s="35">
        <f t="shared" ref="O6:P6" si="14">D6/7</f>
        <v>1.8571428571428572</v>
      </c>
      <c r="P6" s="35">
        <f t="shared" si="14"/>
        <v>0</v>
      </c>
      <c r="Q6" s="30">
        <f t="shared" si="8"/>
        <v>107</v>
      </c>
      <c r="R6" s="30"/>
      <c r="S6" s="36">
        <v>0.614492753623188</v>
      </c>
      <c r="T6" s="29">
        <v>420</v>
      </c>
      <c r="U6" s="37" t="s">
        <v>33</v>
      </c>
      <c r="V6" s="38" t="s">
        <v>130</v>
      </c>
      <c r="W6" s="29">
        <v>1</v>
      </c>
      <c r="X6" s="39">
        <f t="shared" si="9"/>
        <v>7.6923076923076927E-2</v>
      </c>
      <c r="Y6" s="40">
        <f t="shared" si="10"/>
        <v>3.561666666666667</v>
      </c>
      <c r="Z6" s="29">
        <v>5</v>
      </c>
      <c r="AA6" s="29" t="s">
        <v>35</v>
      </c>
      <c r="AB6" s="41">
        <f t="shared" si="11"/>
        <v>-0.69</v>
      </c>
      <c r="AC6" s="42">
        <v>2.8139771412037034E-2</v>
      </c>
      <c r="AD6" s="40">
        <f t="shared" si="12"/>
        <v>-0.50482749913194436</v>
      </c>
      <c r="AE6" s="40">
        <v>-4.9000000000000004</v>
      </c>
      <c r="AF6" s="40">
        <v>-5.4067884615384614</v>
      </c>
      <c r="AG6" s="40">
        <v>0</v>
      </c>
    </row>
    <row r="7" spans="1:33" ht="15.75" customHeight="1" x14ac:dyDescent="0.2">
      <c r="A7" s="29" t="s">
        <v>40</v>
      </c>
      <c r="B7" s="29" t="s">
        <v>622</v>
      </c>
      <c r="C7" s="16">
        <f t="shared" si="4"/>
        <v>19.544000000000004</v>
      </c>
      <c r="D7" s="30">
        <v>10</v>
      </c>
      <c r="E7" s="30">
        <v>0</v>
      </c>
      <c r="F7" s="31">
        <v>195.44000000000003</v>
      </c>
      <c r="G7" s="31">
        <v>-23.349999999999994</v>
      </c>
      <c r="H7" s="32">
        <f t="shared" si="1"/>
        <v>0.11947400736799013</v>
      </c>
      <c r="I7" s="32">
        <f t="shared" si="2"/>
        <v>0.20117573955755882</v>
      </c>
      <c r="J7" s="33">
        <f t="shared" si="5"/>
        <v>39.317786539129301</v>
      </c>
      <c r="K7" s="33">
        <f t="shared" si="3"/>
        <v>3.93177865391293</v>
      </c>
      <c r="L7" s="30">
        <v>84</v>
      </c>
      <c r="M7" s="34">
        <f t="shared" si="6"/>
        <v>0.11904761904761904</v>
      </c>
      <c r="N7" s="30">
        <v>187</v>
      </c>
      <c r="O7" s="35">
        <f t="shared" ref="O7:P7" si="15">D7/7</f>
        <v>1.4285714285714286</v>
      </c>
      <c r="P7" s="35">
        <f t="shared" si="15"/>
        <v>0</v>
      </c>
      <c r="Q7" s="30">
        <f t="shared" si="8"/>
        <v>130</v>
      </c>
      <c r="R7" s="30"/>
      <c r="S7" s="36">
        <v>0.72558139534883703</v>
      </c>
      <c r="T7" s="29">
        <v>420</v>
      </c>
      <c r="U7" s="37" t="s">
        <v>33</v>
      </c>
      <c r="V7" s="38" t="s">
        <v>130</v>
      </c>
      <c r="W7" s="29">
        <v>2</v>
      </c>
      <c r="X7" s="39">
        <f t="shared" si="9"/>
        <v>0.2</v>
      </c>
      <c r="Y7" s="40">
        <f t="shared" si="10"/>
        <v>7.7833333333333314</v>
      </c>
      <c r="Z7" s="29">
        <v>1</v>
      </c>
      <c r="AA7" s="29" t="s">
        <v>35</v>
      </c>
      <c r="AB7" s="41">
        <f t="shared" si="11"/>
        <v>-0.69</v>
      </c>
      <c r="AC7" s="42">
        <v>2.8139771412037034E-2</v>
      </c>
      <c r="AD7" s="40">
        <f t="shared" si="12"/>
        <v>-0.38832884548611107</v>
      </c>
      <c r="AE7" s="40">
        <v>-4.9000000000000004</v>
      </c>
      <c r="AF7" s="40">
        <v>-5.4067884615384614</v>
      </c>
      <c r="AG7" s="40">
        <v>0</v>
      </c>
    </row>
    <row r="8" spans="1:33" ht="15.75" customHeight="1" x14ac:dyDescent="0.2">
      <c r="A8" s="29" t="s">
        <v>43</v>
      </c>
      <c r="B8" s="29" t="s">
        <v>112</v>
      </c>
      <c r="C8" s="16">
        <f t="shared" si="4"/>
        <v>18.655555555555551</v>
      </c>
      <c r="D8" s="30">
        <v>9</v>
      </c>
      <c r="E8" s="30">
        <v>0</v>
      </c>
      <c r="F8" s="31">
        <v>167.89999999999998</v>
      </c>
      <c r="G8" s="31">
        <v>-20.879999999999992</v>
      </c>
      <c r="H8" s="32">
        <f t="shared" si="1"/>
        <v>0.12435973793924952</v>
      </c>
      <c r="I8" s="32">
        <f t="shared" si="2"/>
        <v>0.17090830279370151</v>
      </c>
      <c r="J8" s="33">
        <f t="shared" si="5"/>
        <v>28.695504039062481</v>
      </c>
      <c r="K8" s="33">
        <f t="shared" si="3"/>
        <v>3.188389337673609</v>
      </c>
      <c r="L8" s="30">
        <v>78</v>
      </c>
      <c r="M8" s="34">
        <f t="shared" si="6"/>
        <v>0.11538461538461539</v>
      </c>
      <c r="N8" s="30">
        <v>178</v>
      </c>
      <c r="O8" s="35">
        <f t="shared" ref="O8:P8" si="16">D8/7</f>
        <v>1.2857142857142858</v>
      </c>
      <c r="P8" s="35">
        <f t="shared" si="16"/>
        <v>0</v>
      </c>
      <c r="Q8" s="30">
        <f t="shared" si="8"/>
        <v>138</v>
      </c>
      <c r="R8" s="30"/>
      <c r="S8" s="36">
        <v>0.74478330658105896</v>
      </c>
      <c r="T8" s="29">
        <v>420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2.8139771412037034E-2</v>
      </c>
      <c r="AD8" s="40">
        <f t="shared" si="12"/>
        <v>-0.34949596093749996</v>
      </c>
      <c r="AE8" s="40">
        <v>-4.9000000000000004</v>
      </c>
      <c r="AF8" s="40">
        <v>-5.41</v>
      </c>
      <c r="AG8" s="40">
        <v>0</v>
      </c>
    </row>
    <row r="9" spans="1:33" ht="15.75" customHeight="1" x14ac:dyDescent="0.2">
      <c r="A9" s="29" t="s">
        <v>46</v>
      </c>
      <c r="B9" s="29" t="s">
        <v>623</v>
      </c>
      <c r="C9" s="16">
        <f t="shared" si="4"/>
        <v>18.638235294117653</v>
      </c>
      <c r="D9" s="30">
        <v>17</v>
      </c>
      <c r="E9" s="30">
        <v>1</v>
      </c>
      <c r="F9" s="31">
        <v>316.85000000000008</v>
      </c>
      <c r="G9" s="31">
        <v>-6.7200000000000006</v>
      </c>
      <c r="H9" s="32">
        <f t="shared" si="1"/>
        <v>2.1208773867760766E-2</v>
      </c>
      <c r="I9" s="32">
        <f t="shared" si="2"/>
        <v>0.27050100933825977</v>
      </c>
      <c r="J9" s="33">
        <f t="shared" si="5"/>
        <v>85.708244808827629</v>
      </c>
      <c r="K9" s="33">
        <f t="shared" si="3"/>
        <v>5.0416614593428015</v>
      </c>
      <c r="L9" s="30">
        <v>72</v>
      </c>
      <c r="M9" s="34">
        <f t="shared" si="6"/>
        <v>0.2361111111111111</v>
      </c>
      <c r="N9" s="30">
        <v>161</v>
      </c>
      <c r="O9" s="35">
        <f t="shared" ref="O9:P9" si="17">D9/7</f>
        <v>2.4285714285714284</v>
      </c>
      <c r="P9" s="35">
        <f t="shared" si="17"/>
        <v>0.14285714285714285</v>
      </c>
      <c r="Q9" s="30">
        <f t="shared" si="8"/>
        <v>62</v>
      </c>
      <c r="R9" s="30"/>
      <c r="S9" s="36">
        <v>0.659574468085106</v>
      </c>
      <c r="T9" s="29">
        <v>3120</v>
      </c>
      <c r="U9" s="37">
        <v>2700</v>
      </c>
      <c r="V9" s="38" t="s">
        <v>624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2.8139771412037034E-2</v>
      </c>
      <c r="AD9" s="40">
        <f t="shared" si="12"/>
        <v>-0.66015903732638881</v>
      </c>
      <c r="AE9" s="40">
        <v>-4.9000000000000004</v>
      </c>
      <c r="AF9" s="40">
        <v>-5.4667115384615297</v>
      </c>
      <c r="AG9" s="40">
        <v>0</v>
      </c>
    </row>
    <row r="10" spans="1:33" ht="15.75" customHeight="1" x14ac:dyDescent="0.2">
      <c r="A10" s="29" t="s">
        <v>49</v>
      </c>
      <c r="B10" s="29" t="s">
        <v>81</v>
      </c>
      <c r="C10" s="16">
        <f t="shared" si="4"/>
        <v>17.907272727272723</v>
      </c>
      <c r="D10" s="30">
        <v>22</v>
      </c>
      <c r="E10" s="30">
        <v>0</v>
      </c>
      <c r="F10" s="31">
        <v>393.95999999999992</v>
      </c>
      <c r="G10" s="31">
        <v>-0.08</v>
      </c>
      <c r="H10" s="32">
        <f t="shared" si="1"/>
        <v>2.0306630114732464E-4</v>
      </c>
      <c r="I10" s="32">
        <f t="shared" si="2"/>
        <v>0.26871769391252126</v>
      </c>
      <c r="J10" s="33">
        <f t="shared" si="5"/>
        <v>105.86402269377685</v>
      </c>
      <c r="K10" s="33">
        <f t="shared" si="3"/>
        <v>4.8120010315353108</v>
      </c>
      <c r="L10" s="30">
        <v>37</v>
      </c>
      <c r="M10" s="34">
        <f t="shared" si="6"/>
        <v>0.59459459459459463</v>
      </c>
      <c r="N10" s="30">
        <v>138</v>
      </c>
      <c r="O10" s="35">
        <f t="shared" ref="O10:P10" si="18">D10/7</f>
        <v>3.1428571428571428</v>
      </c>
      <c r="P10" s="35">
        <f t="shared" si="18"/>
        <v>0</v>
      </c>
      <c r="Q10" s="30">
        <f t="shared" si="8"/>
        <v>43</v>
      </c>
      <c r="R10" s="30"/>
      <c r="S10" s="36">
        <v>0.73504273504273498</v>
      </c>
      <c r="T10" s="29">
        <v>690</v>
      </c>
      <c r="U10" s="37">
        <v>270</v>
      </c>
      <c r="V10" s="38" t="s">
        <v>625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2.8139771412037034E-2</v>
      </c>
      <c r="AD10" s="40">
        <f t="shared" si="12"/>
        <v>-0.85432346006944437</v>
      </c>
      <c r="AE10" s="40">
        <v>-4.9000000000000004</v>
      </c>
      <c r="AF10" s="40">
        <v>-5.4667115384615297</v>
      </c>
      <c r="AG10" s="40">
        <v>0</v>
      </c>
    </row>
    <row r="11" spans="1:33" ht="15.75" customHeight="1" x14ac:dyDescent="0.2">
      <c r="A11" s="29" t="s">
        <v>52</v>
      </c>
      <c r="B11" s="29" t="s">
        <v>195</v>
      </c>
      <c r="C11" s="16">
        <f t="shared" si="4"/>
        <v>17.983999999999998</v>
      </c>
      <c r="D11" s="30">
        <v>5</v>
      </c>
      <c r="E11" s="30">
        <v>0</v>
      </c>
      <c r="F11" s="31">
        <v>89.919999999999987</v>
      </c>
      <c r="G11" s="31">
        <v>-0.04</v>
      </c>
      <c r="H11" s="32">
        <f t="shared" si="1"/>
        <v>4.4483985765124564E-4</v>
      </c>
      <c r="I11" s="32">
        <f t="shared" si="2"/>
        <v>0.27095504765290568</v>
      </c>
      <c r="J11" s="33">
        <f t="shared" si="5"/>
        <v>24.364277884949274</v>
      </c>
      <c r="K11" s="33">
        <f t="shared" si="3"/>
        <v>4.8728555769898545</v>
      </c>
      <c r="L11" s="30">
        <v>44</v>
      </c>
      <c r="M11" s="34">
        <f t="shared" si="6"/>
        <v>0.11363636363636363</v>
      </c>
      <c r="N11" s="30">
        <v>133</v>
      </c>
      <c r="O11" s="35">
        <f t="shared" ref="O11:P11" si="19">D11/7</f>
        <v>0.7142857142857143</v>
      </c>
      <c r="P11" s="35">
        <f t="shared" si="19"/>
        <v>0</v>
      </c>
      <c r="Q11" s="30">
        <f t="shared" si="8"/>
        <v>186</v>
      </c>
      <c r="R11" s="30"/>
      <c r="S11" s="36">
        <v>0.75987841945288703</v>
      </c>
      <c r="T11" s="29">
        <v>690</v>
      </c>
      <c r="U11" s="37">
        <v>270</v>
      </c>
      <c r="V11" s="38" t="s">
        <v>626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2.8139771412037034E-2</v>
      </c>
      <c r="AD11" s="40">
        <f t="shared" si="12"/>
        <v>-0.19416442274305554</v>
      </c>
      <c r="AE11" s="40">
        <v>-4.9000000000000004</v>
      </c>
      <c r="AF11" s="40">
        <v>-5.4667115384615297</v>
      </c>
      <c r="AG11" s="40">
        <v>0</v>
      </c>
    </row>
    <row r="12" spans="1:33" ht="15.75" customHeight="1" x14ac:dyDescent="0.2">
      <c r="A12" s="29" t="s">
        <v>55</v>
      </c>
      <c r="B12" s="29" t="s">
        <v>32</v>
      </c>
      <c r="C12" s="16">
        <f t="shared" si="4"/>
        <v>19.486249999999998</v>
      </c>
      <c r="D12" s="30">
        <v>8</v>
      </c>
      <c r="E12" s="30">
        <v>0</v>
      </c>
      <c r="F12" s="31">
        <v>155.88999999999999</v>
      </c>
      <c r="G12" s="31">
        <v>-0.16</v>
      </c>
      <c r="H12" s="32">
        <f t="shared" si="1"/>
        <v>1.0263647443710311E-3</v>
      </c>
      <c r="I12" s="32">
        <f t="shared" si="2"/>
        <v>0.31497943816741847</v>
      </c>
      <c r="J12" s="33">
        <f t="shared" si="5"/>
        <v>49.10214461591886</v>
      </c>
      <c r="K12" s="33">
        <f t="shared" si="3"/>
        <v>6.1377680769898575</v>
      </c>
      <c r="L12" s="30">
        <v>38</v>
      </c>
      <c r="M12" s="34">
        <f t="shared" si="6"/>
        <v>0.21052631578947367</v>
      </c>
      <c r="N12" s="30">
        <v>125</v>
      </c>
      <c r="O12" s="35">
        <f t="shared" ref="O12:P12" si="20">D12/7</f>
        <v>1.1428571428571428</v>
      </c>
      <c r="P12" s="35">
        <f t="shared" si="20"/>
        <v>0</v>
      </c>
      <c r="Q12" s="30">
        <f t="shared" si="8"/>
        <v>109</v>
      </c>
      <c r="R12" s="30"/>
      <c r="S12" s="36">
        <v>0.82670906200317895</v>
      </c>
      <c r="T12" s="29">
        <v>300</v>
      </c>
      <c r="U12" s="37">
        <v>270</v>
      </c>
      <c r="V12" s="38" t="s">
        <v>626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2.8139771412037034E-2</v>
      </c>
      <c r="AD12" s="40">
        <f t="shared" si="12"/>
        <v>-0.31066307638888885</v>
      </c>
      <c r="AE12" s="40">
        <v>-4.9000000000000004</v>
      </c>
      <c r="AF12" s="40">
        <v>-5.4667115384615297</v>
      </c>
      <c r="AG12" s="40">
        <v>0</v>
      </c>
    </row>
    <row r="13" spans="1:33" ht="15.75" customHeight="1" x14ac:dyDescent="0.2">
      <c r="A13" s="29" t="s">
        <v>58</v>
      </c>
      <c r="B13" s="29" t="s">
        <v>602</v>
      </c>
      <c r="C13" s="16">
        <f t="shared" si="4"/>
        <v>18.543750000000003</v>
      </c>
      <c r="D13" s="30">
        <v>16</v>
      </c>
      <c r="E13" s="30">
        <v>2</v>
      </c>
      <c r="F13" s="33">
        <v>296.70000000000005</v>
      </c>
      <c r="G13" s="31">
        <v>0</v>
      </c>
      <c r="H13" s="32">
        <f t="shared" si="1"/>
        <v>0</v>
      </c>
      <c r="I13" s="32">
        <f t="shared" si="2"/>
        <v>0.28716438775605735</v>
      </c>
      <c r="J13" s="33">
        <f t="shared" si="5"/>
        <v>85.201673847222224</v>
      </c>
      <c r="K13" s="33">
        <f t="shared" si="3"/>
        <v>5.325104615451389</v>
      </c>
      <c r="L13" s="30">
        <v>25</v>
      </c>
      <c r="M13" s="34">
        <f t="shared" si="6"/>
        <v>0.64</v>
      </c>
      <c r="N13" s="30">
        <v>108</v>
      </c>
      <c r="O13" s="35">
        <f t="shared" ref="O13:P13" si="21">D13/7</f>
        <v>2.2857142857142856</v>
      </c>
      <c r="P13" s="35">
        <f t="shared" si="21"/>
        <v>0.2857142857142857</v>
      </c>
      <c r="Q13" s="30">
        <f t="shared" si="8"/>
        <v>42</v>
      </c>
      <c r="R13" s="30"/>
      <c r="S13" s="36">
        <v>0.85024154589371903</v>
      </c>
      <c r="T13" s="29">
        <v>300</v>
      </c>
      <c r="U13" s="37">
        <v>270</v>
      </c>
      <c r="V13" s="38" t="s">
        <v>627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2.8139771412037034E-2</v>
      </c>
      <c r="AD13" s="40">
        <f t="shared" si="12"/>
        <v>-0.6213261527777777</v>
      </c>
      <c r="AE13" s="40">
        <v>-4.9000000000000004</v>
      </c>
      <c r="AF13" s="40">
        <v>-5.4982499999999996</v>
      </c>
      <c r="AG13" s="40">
        <v>0</v>
      </c>
    </row>
    <row r="14" spans="1:33" ht="15.75" customHeight="1" x14ac:dyDescent="0.2">
      <c r="A14" s="29" t="s">
        <v>61</v>
      </c>
      <c r="B14" s="29" t="s">
        <v>142</v>
      </c>
      <c r="C14" s="16">
        <f t="shared" si="4"/>
        <v>18.721428571428572</v>
      </c>
      <c r="D14" s="30">
        <v>7</v>
      </c>
      <c r="E14" s="30">
        <v>0</v>
      </c>
      <c r="F14" s="33">
        <v>131.05000000000001</v>
      </c>
      <c r="G14" s="31">
        <v>-7.0000000000000007E-2</v>
      </c>
      <c r="H14" s="32">
        <f t="shared" si="1"/>
        <v>5.3414727203357493E-4</v>
      </c>
      <c r="I14" s="32">
        <f t="shared" si="2"/>
        <v>0.2919719176509708</v>
      </c>
      <c r="J14" s="33">
        <f t="shared" si="5"/>
        <v>38.262919808159729</v>
      </c>
      <c r="K14" s="33">
        <f t="shared" si="3"/>
        <v>5.4661314011656756</v>
      </c>
      <c r="L14" s="30">
        <v>26</v>
      </c>
      <c r="M14" s="34">
        <f t="shared" si="6"/>
        <v>0.26923076923076922</v>
      </c>
      <c r="N14" s="30">
        <v>101</v>
      </c>
      <c r="O14" s="35">
        <f t="shared" ref="O14:P14" si="22">D14/7</f>
        <v>1</v>
      </c>
      <c r="P14" s="35">
        <f t="shared" si="22"/>
        <v>0</v>
      </c>
      <c r="Q14" s="30">
        <f t="shared" si="8"/>
        <v>101</v>
      </c>
      <c r="R14" s="30"/>
      <c r="S14" s="36">
        <v>0.777464788732394</v>
      </c>
      <c r="T14" s="29">
        <v>750</v>
      </c>
      <c r="U14" s="37">
        <v>270</v>
      </c>
      <c r="V14" s="38" t="s">
        <v>627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2.8139771412037034E-2</v>
      </c>
      <c r="AD14" s="40">
        <f t="shared" si="12"/>
        <v>-0.27183019184027774</v>
      </c>
      <c r="AE14" s="40">
        <v>-4.9000000000000004</v>
      </c>
      <c r="AF14" s="40">
        <v>-5.4982499999999996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17.704285714285714</v>
      </c>
      <c r="D15" s="30">
        <v>7</v>
      </c>
      <c r="E15" s="30">
        <v>2</v>
      </c>
      <c r="F15" s="33">
        <v>123.92999999999999</v>
      </c>
      <c r="G15" s="31">
        <v>0</v>
      </c>
      <c r="H15" s="32">
        <f t="shared" si="1"/>
        <v>0</v>
      </c>
      <c r="I15" s="32">
        <f t="shared" si="2"/>
        <v>0.26047704194432103</v>
      </c>
      <c r="J15" s="33">
        <f t="shared" si="5"/>
        <v>32.280919808159702</v>
      </c>
      <c r="K15" s="33">
        <f t="shared" si="3"/>
        <v>4.6115599725942431</v>
      </c>
      <c r="L15" s="30">
        <v>26</v>
      </c>
      <c r="M15" s="34">
        <f t="shared" si="6"/>
        <v>0.26923076923076922</v>
      </c>
      <c r="N15" s="30">
        <v>93</v>
      </c>
      <c r="O15" s="35">
        <f t="shared" ref="O15:P15" si="23">D15/7</f>
        <v>1</v>
      </c>
      <c r="P15" s="35">
        <f t="shared" si="23"/>
        <v>0.2857142857142857</v>
      </c>
      <c r="Q15" s="30">
        <f t="shared" si="8"/>
        <v>72</v>
      </c>
      <c r="R15" s="30"/>
      <c r="S15" s="36">
        <v>0.81524926686217003</v>
      </c>
      <c r="T15" s="29">
        <v>750</v>
      </c>
      <c r="U15" s="37">
        <v>270</v>
      </c>
      <c r="V15" s="38" t="s">
        <v>627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2.8139771412037034E-2</v>
      </c>
      <c r="AD15" s="40">
        <f t="shared" si="12"/>
        <v>-0.27183019184027774</v>
      </c>
      <c r="AE15" s="40">
        <v>-4.9000000000000004</v>
      </c>
      <c r="AF15" s="40">
        <v>-5.4982499999999996</v>
      </c>
      <c r="AG15" s="40">
        <v>0</v>
      </c>
    </row>
    <row r="16" spans="1:33" ht="15.75" customHeight="1" x14ac:dyDescent="0.2">
      <c r="A16" s="29" t="s">
        <v>63</v>
      </c>
      <c r="B16" s="29" t="s">
        <v>628</v>
      </c>
      <c r="C16" s="16">
        <f t="shared" si="4"/>
        <v>17.58583333333333</v>
      </c>
      <c r="D16" s="30">
        <v>12</v>
      </c>
      <c r="E16" s="30">
        <v>0</v>
      </c>
      <c r="F16" s="33">
        <v>211.02999999999997</v>
      </c>
      <c r="G16" s="31">
        <v>0</v>
      </c>
      <c r="H16" s="32">
        <f t="shared" si="1"/>
        <v>0</v>
      </c>
      <c r="I16" s="32">
        <f t="shared" si="2"/>
        <v>0.2565062094745611</v>
      </c>
      <c r="J16" s="33">
        <f t="shared" si="5"/>
        <v>54.130505385416626</v>
      </c>
      <c r="K16" s="33">
        <f t="shared" si="3"/>
        <v>4.5108754487847191</v>
      </c>
      <c r="L16" s="30">
        <v>32</v>
      </c>
      <c r="M16" s="34">
        <f t="shared" si="6"/>
        <v>0.375</v>
      </c>
      <c r="N16" s="30">
        <v>81</v>
      </c>
      <c r="O16" s="35">
        <f t="shared" ref="O16:P16" si="24">D16/7</f>
        <v>1.7142857142857142</v>
      </c>
      <c r="P16" s="35">
        <f t="shared" si="24"/>
        <v>0</v>
      </c>
      <c r="Q16" s="30">
        <f t="shared" si="8"/>
        <v>47</v>
      </c>
      <c r="R16" s="30"/>
      <c r="S16" s="36">
        <v>0.877300613496932</v>
      </c>
      <c r="T16" s="29">
        <v>750</v>
      </c>
      <c r="U16" s="37">
        <v>270</v>
      </c>
      <c r="V16" s="38" t="s">
        <v>629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2.8139771412037034E-2</v>
      </c>
      <c r="AD16" s="40">
        <f t="shared" si="12"/>
        <v>-0.46599461458333324</v>
      </c>
      <c r="AE16" s="40">
        <v>-4.9000000000000004</v>
      </c>
      <c r="AF16" s="40">
        <v>-5.4982499999999996</v>
      </c>
      <c r="AG16" s="40">
        <v>0</v>
      </c>
    </row>
    <row r="17" spans="1:33" ht="15.75" customHeight="1" x14ac:dyDescent="0.2">
      <c r="A17" s="29" t="s">
        <v>66</v>
      </c>
      <c r="B17" s="29" t="s">
        <v>486</v>
      </c>
      <c r="C17" s="16">
        <f t="shared" si="4"/>
        <v>17.666249999999998</v>
      </c>
      <c r="D17" s="30">
        <v>8</v>
      </c>
      <c r="E17" s="30">
        <v>0</v>
      </c>
      <c r="F17" s="33">
        <v>141.32999999999998</v>
      </c>
      <c r="G17" s="31">
        <v>0</v>
      </c>
      <c r="H17" s="32">
        <f t="shared" si="1"/>
        <v>0</v>
      </c>
      <c r="I17" s="32">
        <f t="shared" si="2"/>
        <v>0.25920778973757236</v>
      </c>
      <c r="J17" s="33">
        <f t="shared" si="5"/>
        <v>36.633836923611099</v>
      </c>
      <c r="K17" s="33">
        <f t="shared" si="3"/>
        <v>4.5792296154513874</v>
      </c>
      <c r="L17" s="30">
        <v>41</v>
      </c>
      <c r="M17" s="34">
        <f t="shared" si="6"/>
        <v>0.1951219512195122</v>
      </c>
      <c r="N17" s="30">
        <v>71</v>
      </c>
      <c r="O17" s="35">
        <f t="shared" ref="O17:P17" si="25">D17/7</f>
        <v>1.1428571428571428</v>
      </c>
      <c r="P17" s="35">
        <f t="shared" si="25"/>
        <v>0</v>
      </c>
      <c r="Q17" s="30">
        <f t="shared" si="8"/>
        <v>62</v>
      </c>
      <c r="R17" s="30"/>
      <c r="S17" s="36">
        <v>0.96260162601625998</v>
      </c>
      <c r="T17" s="29">
        <v>750</v>
      </c>
      <c r="U17" s="37">
        <v>270</v>
      </c>
      <c r="V17" s="38" t="s">
        <v>630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2.8139771412037034E-2</v>
      </c>
      <c r="AD17" s="40">
        <f t="shared" si="12"/>
        <v>-0.31066307638888885</v>
      </c>
      <c r="AE17" s="40">
        <v>-4.9000000000000004</v>
      </c>
      <c r="AF17" s="40">
        <v>-5.4982499999999996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16.437368421052632</v>
      </c>
      <c r="D18" s="30">
        <v>19</v>
      </c>
      <c r="E18" s="30">
        <v>4</v>
      </c>
      <c r="F18" s="33">
        <v>312.31</v>
      </c>
      <c r="G18" s="31">
        <v>-0.04</v>
      </c>
      <c r="H18" s="32">
        <f t="shared" si="1"/>
        <v>1.2807787134577823E-4</v>
      </c>
      <c r="I18" s="32">
        <f t="shared" si="2"/>
        <v>0.210972832101362</v>
      </c>
      <c r="J18" s="33">
        <f t="shared" si="5"/>
        <v>65.88892519357637</v>
      </c>
      <c r="K18" s="33">
        <f t="shared" si="3"/>
        <v>3.4678381680829666</v>
      </c>
      <c r="L18" s="30">
        <v>26</v>
      </c>
      <c r="M18" s="34">
        <f t="shared" si="6"/>
        <v>0.73076923076923073</v>
      </c>
      <c r="N18" s="30">
        <v>54</v>
      </c>
      <c r="O18" s="35">
        <f t="shared" ref="O18:P18" si="26">D18/7</f>
        <v>2.7142857142857144</v>
      </c>
      <c r="P18" s="35">
        <f t="shared" si="26"/>
        <v>0.5714285714285714</v>
      </c>
      <c r="Q18" s="30">
        <f t="shared" si="8"/>
        <v>16</v>
      </c>
      <c r="R18" s="30"/>
      <c r="S18" s="36">
        <v>1.0415913200723299</v>
      </c>
      <c r="T18" s="29">
        <v>540</v>
      </c>
      <c r="U18" s="37">
        <v>30</v>
      </c>
      <c r="V18" s="38" t="s">
        <v>489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2.8139771412037034E-2</v>
      </c>
      <c r="AD18" s="40">
        <f t="shared" si="12"/>
        <v>-0.73782480642361103</v>
      </c>
      <c r="AE18" s="40">
        <v>-4.9000000000000004</v>
      </c>
      <c r="AF18" s="40">
        <v>-5.4982499999999996</v>
      </c>
      <c r="AG18" s="40">
        <v>-1.23</v>
      </c>
    </row>
    <row r="19" spans="1:33" ht="15.75" customHeight="1" x14ac:dyDescent="0.2">
      <c r="A19" s="29" t="s">
        <v>71</v>
      </c>
      <c r="B19" s="29" t="s">
        <v>631</v>
      </c>
      <c r="C19" s="16">
        <f t="shared" si="4"/>
        <v>16.556666666666665</v>
      </c>
      <c r="D19" s="30">
        <v>9</v>
      </c>
      <c r="E19" s="30">
        <v>0</v>
      </c>
      <c r="F19" s="33">
        <v>149.01</v>
      </c>
      <c r="G19" s="31">
        <v>-0.02</v>
      </c>
      <c r="H19" s="32">
        <f t="shared" si="1"/>
        <v>1.3421917992081068E-4</v>
      </c>
      <c r="I19" s="32">
        <f t="shared" si="2"/>
        <v>0.21411149613490701</v>
      </c>
      <c r="J19" s="33">
        <f t="shared" si="5"/>
        <v>31.904754039062492</v>
      </c>
      <c r="K19" s="33">
        <f t="shared" si="3"/>
        <v>3.5449726710069438</v>
      </c>
      <c r="L19" s="30">
        <v>37</v>
      </c>
      <c r="M19" s="34">
        <f t="shared" si="6"/>
        <v>0.24324324324324326</v>
      </c>
      <c r="N19" s="30">
        <v>166</v>
      </c>
      <c r="O19" s="35">
        <f t="shared" ref="O19:P19" si="27">D19/7</f>
        <v>1.2857142857142858</v>
      </c>
      <c r="P19" s="35">
        <f t="shared" si="27"/>
        <v>0</v>
      </c>
      <c r="Q19" s="30">
        <f t="shared" si="8"/>
        <v>129</v>
      </c>
      <c r="R19" s="30"/>
      <c r="S19" s="36">
        <v>1.1760154738878099</v>
      </c>
      <c r="T19" s="29">
        <v>450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2.8139771412037034E-2</v>
      </c>
      <c r="AD19" s="40">
        <f t="shared" si="12"/>
        <v>-0.34949596093749996</v>
      </c>
      <c r="AE19" s="40">
        <v>-4.9000000000000004</v>
      </c>
      <c r="AF19" s="40">
        <v>-5.4982500000000005</v>
      </c>
      <c r="AG19" s="40">
        <v>-0.8</v>
      </c>
    </row>
    <row r="20" spans="1:33" ht="15.75" customHeight="1" x14ac:dyDescent="0.2">
      <c r="A20" s="29" t="s">
        <v>73</v>
      </c>
      <c r="B20" s="29" t="s">
        <v>632</v>
      </c>
      <c r="C20" s="16">
        <f t="shared" si="4"/>
        <v>17.783750000000001</v>
      </c>
      <c r="D20" s="30">
        <v>8</v>
      </c>
      <c r="E20" s="30">
        <v>0</v>
      </c>
      <c r="F20" s="33">
        <v>142.27000000000001</v>
      </c>
      <c r="G20" s="31">
        <v>-13.98</v>
      </c>
      <c r="H20" s="32">
        <f t="shared" si="1"/>
        <v>9.8263864483025223E-2</v>
      </c>
      <c r="I20" s="32">
        <f t="shared" si="2"/>
        <v>0.16484738120201803</v>
      </c>
      <c r="J20" s="33">
        <f t="shared" si="5"/>
        <v>23.452836923611105</v>
      </c>
      <c r="K20" s="33">
        <f t="shared" si="3"/>
        <v>2.9316046154513882</v>
      </c>
      <c r="L20" s="30">
        <v>35</v>
      </c>
      <c r="M20" s="34">
        <f t="shared" si="6"/>
        <v>0.22857142857142856</v>
      </c>
      <c r="N20" s="30">
        <v>159</v>
      </c>
      <c r="O20" s="35">
        <f t="shared" ref="O20:P20" si="28">D20/7</f>
        <v>1.1428571428571428</v>
      </c>
      <c r="P20" s="35">
        <f t="shared" si="28"/>
        <v>0</v>
      </c>
      <c r="Q20" s="30">
        <f t="shared" si="8"/>
        <v>139</v>
      </c>
      <c r="R20" s="30"/>
      <c r="S20" s="36">
        <v>0.94983277591973203</v>
      </c>
      <c r="T20" s="29">
        <v>450</v>
      </c>
      <c r="U20" s="37" t="s">
        <v>33</v>
      </c>
      <c r="V20" s="38" t="s">
        <v>33</v>
      </c>
      <c r="W20" s="29">
        <v>2</v>
      </c>
      <c r="X20" s="39">
        <f t="shared" si="9"/>
        <v>0.25</v>
      </c>
      <c r="Y20" s="40">
        <f t="shared" si="10"/>
        <v>2.7960000000000003</v>
      </c>
      <c r="Z20" s="29">
        <v>3</v>
      </c>
      <c r="AA20" s="29" t="s">
        <v>35</v>
      </c>
      <c r="AB20" s="41">
        <f t="shared" si="11"/>
        <v>-0.69</v>
      </c>
      <c r="AC20" s="42">
        <v>2.8139771412037034E-2</v>
      </c>
      <c r="AD20" s="40">
        <f t="shared" si="12"/>
        <v>-0.31066307638888885</v>
      </c>
      <c r="AE20" s="40">
        <v>-4.9000000000000004</v>
      </c>
      <c r="AF20" s="40">
        <v>-5.4982500000000005</v>
      </c>
      <c r="AG20" s="40">
        <v>0</v>
      </c>
    </row>
    <row r="21" spans="1:33" ht="15.75" customHeight="1" x14ac:dyDescent="0.2">
      <c r="A21" s="29" t="s">
        <v>75</v>
      </c>
      <c r="B21" s="29" t="s">
        <v>633</v>
      </c>
      <c r="C21" s="16">
        <f t="shared" si="4"/>
        <v>18.166666666666668</v>
      </c>
      <c r="D21" s="30">
        <v>3</v>
      </c>
      <c r="E21" s="30">
        <v>0</v>
      </c>
      <c r="F21" s="33">
        <v>54.5</v>
      </c>
      <c r="G21" s="31">
        <v>-24.81</v>
      </c>
      <c r="H21" s="32">
        <f t="shared" si="1"/>
        <v>0.45522935779816509</v>
      </c>
      <c r="I21" s="32">
        <f t="shared" si="2"/>
        <v>-0.1797476817182723</v>
      </c>
      <c r="J21" s="33">
        <f t="shared" si="5"/>
        <v>-9.79624865364584</v>
      </c>
      <c r="K21" s="33">
        <f t="shared" si="3"/>
        <v>-3.2654162178819468</v>
      </c>
      <c r="L21" s="30">
        <v>22</v>
      </c>
      <c r="M21" s="34">
        <f t="shared" si="6"/>
        <v>0.13636363636363635</v>
      </c>
      <c r="N21" s="30">
        <v>133</v>
      </c>
      <c r="O21" s="35">
        <f t="shared" ref="O21:P21" si="29">D21/7</f>
        <v>0.42857142857142855</v>
      </c>
      <c r="P21" s="35">
        <f t="shared" si="29"/>
        <v>0</v>
      </c>
      <c r="Q21" s="30">
        <f t="shared" si="8"/>
        <v>310</v>
      </c>
      <c r="R21" s="30"/>
      <c r="S21" s="36">
        <v>1.01989150090415</v>
      </c>
      <c r="T21" s="29">
        <v>450</v>
      </c>
      <c r="U21" s="37" t="s">
        <v>33</v>
      </c>
      <c r="V21" s="38" t="s">
        <v>33</v>
      </c>
      <c r="W21" s="29">
        <v>1</v>
      </c>
      <c r="X21" s="39">
        <f t="shared" si="9"/>
        <v>0.33333333333333331</v>
      </c>
      <c r="Y21" s="40">
        <f t="shared" si="10"/>
        <v>3.1012499999999998</v>
      </c>
      <c r="Z21" s="29">
        <v>7</v>
      </c>
      <c r="AA21" s="29" t="s">
        <v>35</v>
      </c>
      <c r="AB21" s="41">
        <f t="shared" si="11"/>
        <v>-0.69</v>
      </c>
      <c r="AC21" s="42">
        <v>2.8139771412037034E-2</v>
      </c>
      <c r="AD21" s="40">
        <f t="shared" si="12"/>
        <v>-0.11649865364583331</v>
      </c>
      <c r="AE21" s="40">
        <v>-4.9000000000000004</v>
      </c>
      <c r="AF21" s="40">
        <v>-5.4982500000000005</v>
      </c>
      <c r="AG21" s="40">
        <v>0</v>
      </c>
    </row>
    <row r="22" spans="1:33" ht="15.75" customHeight="1" x14ac:dyDescent="0.2">
      <c r="A22" s="29" t="s">
        <v>77</v>
      </c>
      <c r="B22" s="29" t="s">
        <v>634</v>
      </c>
      <c r="C22" s="16">
        <f t="shared" si="4"/>
        <v>18.404444444444447</v>
      </c>
      <c r="D22" s="30">
        <v>9</v>
      </c>
      <c r="E22" s="30">
        <v>0</v>
      </c>
      <c r="F22" s="31">
        <v>165.64000000000001</v>
      </c>
      <c r="G22" s="31">
        <v>-30.920000000000005</v>
      </c>
      <c r="H22" s="32">
        <f t="shared" si="1"/>
        <v>0.18666988650084523</v>
      </c>
      <c r="I22" s="32">
        <f t="shared" si="2"/>
        <v>7.214594324476277E-2</v>
      </c>
      <c r="J22" s="33">
        <f t="shared" si="5"/>
        <v>11.950254039062505</v>
      </c>
      <c r="K22" s="33">
        <f t="shared" si="3"/>
        <v>1.3278060043402784</v>
      </c>
      <c r="L22" s="30">
        <v>48</v>
      </c>
      <c r="M22" s="34">
        <f t="shared" si="6"/>
        <v>0.1875</v>
      </c>
      <c r="N22" s="30">
        <v>147</v>
      </c>
      <c r="O22" s="35">
        <f t="shared" ref="O22:P22" si="30">D22/7</f>
        <v>1.2857142857142858</v>
      </c>
      <c r="P22" s="35">
        <f t="shared" si="30"/>
        <v>0</v>
      </c>
      <c r="Q22" s="30">
        <f t="shared" si="8"/>
        <v>114</v>
      </c>
      <c r="R22" s="30"/>
      <c r="S22" s="36">
        <v>1.0216110019646301</v>
      </c>
      <c r="T22" s="29">
        <v>650</v>
      </c>
      <c r="U22" s="37">
        <v>200</v>
      </c>
      <c r="V22" s="38" t="s">
        <v>635</v>
      </c>
      <c r="W22" s="29">
        <v>2</v>
      </c>
      <c r="X22" s="39">
        <f t="shared" si="9"/>
        <v>0.22222222222222221</v>
      </c>
      <c r="Y22" s="40">
        <f t="shared" si="10"/>
        <v>15.460000000000003</v>
      </c>
      <c r="Z22" s="29">
        <v>0</v>
      </c>
      <c r="AA22" s="29" t="s">
        <v>35</v>
      </c>
      <c r="AB22" s="41">
        <f t="shared" si="11"/>
        <v>-0.69</v>
      </c>
      <c r="AC22" s="42">
        <v>2.8139771412037034E-2</v>
      </c>
      <c r="AD22" s="40">
        <f t="shared" si="12"/>
        <v>-0.34949596093749996</v>
      </c>
      <c r="AE22" s="40">
        <v>-4.9000000000000004</v>
      </c>
      <c r="AF22" s="40">
        <v>-5.4982500000000005</v>
      </c>
      <c r="AG22" s="40">
        <v>-3.99</v>
      </c>
    </row>
    <row r="23" spans="1:33" ht="15.75" customHeight="1" x14ac:dyDescent="0.2">
      <c r="A23" s="29" t="s">
        <v>78</v>
      </c>
      <c r="B23" s="29" t="s">
        <v>636</v>
      </c>
      <c r="C23" s="16">
        <f t="shared" si="4"/>
        <v>18.259999999999998</v>
      </c>
      <c r="D23" s="30">
        <v>5</v>
      </c>
      <c r="E23" s="30">
        <v>0</v>
      </c>
      <c r="F23" s="33">
        <v>91.299999999999983</v>
      </c>
      <c r="G23" s="31">
        <v>-13.270000000000001</v>
      </c>
      <c r="H23" s="32">
        <f t="shared" si="1"/>
        <v>0.14534501642935382</v>
      </c>
      <c r="I23" s="32">
        <f t="shared" si="2"/>
        <v>0.12244891103238706</v>
      </c>
      <c r="J23" s="33">
        <f t="shared" si="5"/>
        <v>11.179585577256937</v>
      </c>
      <c r="K23" s="33">
        <f t="shared" si="3"/>
        <v>2.2359171154513873</v>
      </c>
      <c r="L23" s="30">
        <v>29</v>
      </c>
      <c r="M23" s="34">
        <f t="shared" si="6"/>
        <v>0.17241379310344829</v>
      </c>
      <c r="N23" s="30">
        <v>139</v>
      </c>
      <c r="O23" s="35">
        <f t="shared" ref="O23:P23" si="31">D23/7</f>
        <v>0.7142857142857143</v>
      </c>
      <c r="P23" s="35">
        <f t="shared" si="31"/>
        <v>0</v>
      </c>
      <c r="Q23" s="30">
        <f t="shared" si="8"/>
        <v>194</v>
      </c>
      <c r="R23" s="30"/>
      <c r="S23" s="36">
        <v>1.02365591397849</v>
      </c>
      <c r="T23" s="29">
        <v>650</v>
      </c>
      <c r="U23" s="37" t="s">
        <v>33</v>
      </c>
      <c r="V23" s="38" t="s">
        <v>637</v>
      </c>
      <c r="W23" s="29">
        <v>1</v>
      </c>
      <c r="X23" s="39">
        <f t="shared" si="9"/>
        <v>0.2</v>
      </c>
      <c r="Y23" s="40">
        <f t="shared" si="10"/>
        <v>4.4233333333333338</v>
      </c>
      <c r="Z23" s="29">
        <v>2</v>
      </c>
      <c r="AA23" s="29" t="s">
        <v>35</v>
      </c>
      <c r="AB23" s="41">
        <f t="shared" si="11"/>
        <v>-0.69</v>
      </c>
      <c r="AC23" s="42">
        <v>2.8139771412037034E-2</v>
      </c>
      <c r="AD23" s="40">
        <f t="shared" si="12"/>
        <v>-0.19416442274305554</v>
      </c>
      <c r="AE23" s="40">
        <v>-4.9000000000000004</v>
      </c>
      <c r="AF23" s="40">
        <v>-5.4982500000000005</v>
      </c>
      <c r="AG23" s="40">
        <v>-0.97</v>
      </c>
    </row>
    <row r="24" spans="1:33" ht="15.75" customHeight="1" x14ac:dyDescent="0.2">
      <c r="A24" s="29" t="s">
        <v>80</v>
      </c>
      <c r="B24" s="29" t="s">
        <v>638</v>
      </c>
      <c r="C24" s="16">
        <f t="shared" si="4"/>
        <v>13.658888888888889</v>
      </c>
      <c r="D24" s="30">
        <v>9</v>
      </c>
      <c r="E24" s="30">
        <v>0</v>
      </c>
      <c r="F24" s="33">
        <v>122.92999999999999</v>
      </c>
      <c r="G24" s="33">
        <v>-18.54</v>
      </c>
      <c r="H24" s="32">
        <f t="shared" si="1"/>
        <v>0.15081753843650858</v>
      </c>
      <c r="I24" s="32">
        <f t="shared" si="2"/>
        <v>-9.2355372658728549E-2</v>
      </c>
      <c r="J24" s="33">
        <f t="shared" si="5"/>
        <v>-11.3532459609375</v>
      </c>
      <c r="K24" s="33">
        <f t="shared" si="3"/>
        <v>-1.2614717734375001</v>
      </c>
      <c r="L24" s="30">
        <v>19</v>
      </c>
      <c r="M24" s="34">
        <f t="shared" si="6"/>
        <v>0.47368421052631576</v>
      </c>
      <c r="N24" s="30">
        <v>131</v>
      </c>
      <c r="O24" s="35">
        <f t="shared" ref="O24:P24" si="32">D24/7</f>
        <v>1.2857142857142858</v>
      </c>
      <c r="P24" s="35">
        <f t="shared" si="32"/>
        <v>0</v>
      </c>
      <c r="Q24" s="30">
        <f t="shared" si="8"/>
        <v>101</v>
      </c>
      <c r="R24" s="30"/>
      <c r="S24" s="36">
        <v>0.81574239713774599</v>
      </c>
      <c r="T24" s="29">
        <v>650</v>
      </c>
      <c r="U24" s="37" t="s">
        <v>33</v>
      </c>
      <c r="V24" s="38" t="s">
        <v>637</v>
      </c>
      <c r="W24" s="29">
        <v>3</v>
      </c>
      <c r="X24" s="39">
        <f t="shared" si="9"/>
        <v>0.33333333333333331</v>
      </c>
      <c r="Y24" s="40">
        <f t="shared" si="10"/>
        <v>4.6349999999999998</v>
      </c>
      <c r="Z24" s="29">
        <v>1</v>
      </c>
      <c r="AA24" s="29" t="s">
        <v>35</v>
      </c>
      <c r="AB24" s="41">
        <f t="shared" si="11"/>
        <v>-0.69</v>
      </c>
      <c r="AC24" s="42">
        <v>2.8139771412037034E-2</v>
      </c>
      <c r="AD24" s="40">
        <f t="shared" si="12"/>
        <v>-0.34949596093749996</v>
      </c>
      <c r="AE24" s="40">
        <v>-4.9000000000000004</v>
      </c>
      <c r="AF24" s="40">
        <v>-5.4982500000000005</v>
      </c>
      <c r="AG24" s="40">
        <v>-3.37</v>
      </c>
    </row>
    <row r="25" spans="1:33" ht="15.75" customHeight="1" x14ac:dyDescent="0.2">
      <c r="A25" s="15" t="s">
        <v>82</v>
      </c>
      <c r="B25" s="15" t="s">
        <v>639</v>
      </c>
      <c r="C25" s="16">
        <f t="shared" si="4"/>
        <v>14.345625</v>
      </c>
      <c r="D25" s="17">
        <v>16</v>
      </c>
      <c r="E25" s="17">
        <v>2</v>
      </c>
      <c r="F25" s="18">
        <v>229.53</v>
      </c>
      <c r="G25" s="18">
        <v>-44.900000000000013</v>
      </c>
      <c r="H25" s="32">
        <f t="shared" si="1"/>
        <v>0.1956171306583018</v>
      </c>
      <c r="I25" s="32">
        <f t="shared" si="2"/>
        <v>-8.2868584293024017E-2</v>
      </c>
      <c r="J25" s="33">
        <f t="shared" si="5"/>
        <v>-19.020826152777804</v>
      </c>
      <c r="K25" s="33">
        <f t="shared" si="3"/>
        <v>-1.1888016345486128</v>
      </c>
      <c r="L25" s="17">
        <v>25</v>
      </c>
      <c r="M25" s="34">
        <f t="shared" si="6"/>
        <v>0.64</v>
      </c>
      <c r="N25" s="17">
        <v>116</v>
      </c>
      <c r="O25" s="35">
        <f t="shared" ref="O25:P25" si="33">D25/7</f>
        <v>2.2857142857142856</v>
      </c>
      <c r="P25" s="35">
        <f t="shared" si="33"/>
        <v>0.2857142857142857</v>
      </c>
      <c r="Q25" s="30">
        <f t="shared" si="8"/>
        <v>45</v>
      </c>
      <c r="R25" s="30"/>
      <c r="S25" s="22">
        <v>0.90802348336594907</v>
      </c>
      <c r="T25" s="29">
        <v>650</v>
      </c>
      <c r="U25" s="37" t="s">
        <v>33</v>
      </c>
      <c r="V25" s="38" t="s">
        <v>640</v>
      </c>
      <c r="W25" s="15">
        <v>5</v>
      </c>
      <c r="X25" s="39">
        <f t="shared" si="9"/>
        <v>0.3125</v>
      </c>
      <c r="Y25" s="40">
        <f t="shared" si="10"/>
        <v>6.4142857142857164</v>
      </c>
      <c r="Z25" s="15">
        <v>2</v>
      </c>
      <c r="AA25" s="29" t="s">
        <v>35</v>
      </c>
      <c r="AB25" s="41">
        <f t="shared" si="11"/>
        <v>-0.69</v>
      </c>
      <c r="AC25" s="42">
        <v>2.8139771412037034E-2</v>
      </c>
      <c r="AD25" s="40">
        <f t="shared" si="12"/>
        <v>-0.6213261527777777</v>
      </c>
      <c r="AE25" s="26">
        <v>-4.9000000000000004</v>
      </c>
      <c r="AF25" s="26">
        <v>-5.5</v>
      </c>
      <c r="AG25" s="26">
        <v>-2.2000000000000002</v>
      </c>
    </row>
    <row r="26" spans="1:33" ht="15.75" customHeight="1" x14ac:dyDescent="0.2">
      <c r="A26" s="15" t="s">
        <v>84</v>
      </c>
      <c r="B26" s="15" t="s">
        <v>285</v>
      </c>
      <c r="C26" s="16">
        <f t="shared" si="4"/>
        <v>15.337999999999999</v>
      </c>
      <c r="D26" s="17">
        <v>5</v>
      </c>
      <c r="E26" s="17">
        <v>0</v>
      </c>
      <c r="F26" s="18">
        <v>76.69</v>
      </c>
      <c r="G26" s="18">
        <v>-9.0299999999999994</v>
      </c>
      <c r="H26" s="32">
        <f t="shared" si="1"/>
        <v>0.11774677272134568</v>
      </c>
      <c r="I26" s="32">
        <f t="shared" si="2"/>
        <v>4.8521131532884877E-2</v>
      </c>
      <c r="J26" s="33">
        <f t="shared" si="5"/>
        <v>3.7210855772569413</v>
      </c>
      <c r="K26" s="33">
        <f t="shared" si="3"/>
        <v>0.74421711545138824</v>
      </c>
      <c r="L26" s="17">
        <v>24</v>
      </c>
      <c r="M26" s="34">
        <f t="shared" si="6"/>
        <v>0.20833333333333334</v>
      </c>
      <c r="N26" s="17">
        <v>117</v>
      </c>
      <c r="O26" s="35">
        <f t="shared" ref="O26:P26" si="34">D26/7</f>
        <v>0.7142857142857143</v>
      </c>
      <c r="P26" s="35">
        <f t="shared" si="34"/>
        <v>0</v>
      </c>
      <c r="Q26" s="30">
        <f t="shared" si="8"/>
        <v>163</v>
      </c>
      <c r="R26" s="30"/>
      <c r="S26" s="22">
        <v>0.92371134020618562</v>
      </c>
      <c r="T26" s="29">
        <v>200</v>
      </c>
      <c r="U26" s="37">
        <v>200</v>
      </c>
      <c r="V26" s="38" t="s">
        <v>641</v>
      </c>
      <c r="W26" s="15">
        <v>1</v>
      </c>
      <c r="X26" s="39">
        <f t="shared" si="9"/>
        <v>0.2</v>
      </c>
      <c r="Y26" s="40">
        <f t="shared" si="10"/>
        <v>9.0299999999999994</v>
      </c>
      <c r="Z26" s="15">
        <v>0</v>
      </c>
      <c r="AA26" s="29" t="s">
        <v>35</v>
      </c>
      <c r="AB26" s="41">
        <f t="shared" si="11"/>
        <v>-0.69</v>
      </c>
      <c r="AC26" s="15">
        <v>2.8139771412037034E-2</v>
      </c>
      <c r="AD26" s="40">
        <f t="shared" si="12"/>
        <v>-0.19416442274305554</v>
      </c>
      <c r="AE26" s="26">
        <v>-4.95</v>
      </c>
      <c r="AF26" s="26">
        <v>-5.4982499999999996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16.8325</v>
      </c>
      <c r="D27" s="17">
        <v>4</v>
      </c>
      <c r="E27" s="17">
        <v>0</v>
      </c>
      <c r="F27" s="18">
        <v>67.33</v>
      </c>
      <c r="G27" s="18">
        <v>-11.61</v>
      </c>
      <c r="H27" s="32">
        <f t="shared" si="1"/>
        <v>0.17243427892469923</v>
      </c>
      <c r="I27" s="32">
        <f t="shared" si="2"/>
        <v>5.4539855366189757E-2</v>
      </c>
      <c r="J27" s="33">
        <f t="shared" si="5"/>
        <v>3.6721684618055561</v>
      </c>
      <c r="K27" s="33">
        <f t="shared" si="3"/>
        <v>0.91804211545138903</v>
      </c>
      <c r="L27" s="17">
        <v>33</v>
      </c>
      <c r="M27" s="34">
        <f t="shared" si="6"/>
        <v>0.12121212121212122</v>
      </c>
      <c r="N27" s="17">
        <v>111</v>
      </c>
      <c r="O27" s="35">
        <f t="shared" ref="O27:P27" si="35">D27/7</f>
        <v>0.5714285714285714</v>
      </c>
      <c r="P27" s="35">
        <f t="shared" si="35"/>
        <v>0</v>
      </c>
      <c r="Q27" s="30">
        <f t="shared" si="8"/>
        <v>194</v>
      </c>
      <c r="R27" s="30"/>
      <c r="S27" s="22">
        <v>1.034324942791762</v>
      </c>
      <c r="T27" s="29">
        <v>200</v>
      </c>
      <c r="U27" s="37">
        <v>200</v>
      </c>
      <c r="V27" s="38" t="s">
        <v>641</v>
      </c>
      <c r="W27" s="15">
        <v>0</v>
      </c>
      <c r="X27" s="39">
        <f t="shared" si="9"/>
        <v>0</v>
      </c>
      <c r="Y27" s="40">
        <f t="shared" si="10"/>
        <v>3.8699999999999997</v>
      </c>
      <c r="Z27" s="15">
        <v>3</v>
      </c>
      <c r="AA27" s="29" t="s">
        <v>35</v>
      </c>
      <c r="AB27" s="41">
        <f t="shared" si="11"/>
        <v>-0.69</v>
      </c>
      <c r="AC27" s="42">
        <v>2.8139771412037034E-2</v>
      </c>
      <c r="AD27" s="40">
        <f t="shared" si="12"/>
        <v>-0.15533153819444442</v>
      </c>
      <c r="AE27" s="26">
        <v>-4.95</v>
      </c>
      <c r="AF27" s="26">
        <v>-5.4982499999999996</v>
      </c>
      <c r="AG27" s="26">
        <v>0</v>
      </c>
    </row>
    <row r="28" spans="1:33" ht="15.75" customHeight="1" x14ac:dyDescent="0.2">
      <c r="A28" s="15" t="s">
        <v>87</v>
      </c>
      <c r="B28" s="15" t="s">
        <v>642</v>
      </c>
      <c r="C28" s="16">
        <f t="shared" si="4"/>
        <v>16.440000000000001</v>
      </c>
      <c r="D28" s="17">
        <v>3</v>
      </c>
      <c r="E28" s="17">
        <v>1</v>
      </c>
      <c r="F28" s="18">
        <v>49.32</v>
      </c>
      <c r="G28" s="18">
        <v>-8.98</v>
      </c>
      <c r="H28" s="32">
        <f t="shared" si="1"/>
        <v>0.18207623682076238</v>
      </c>
      <c r="I28" s="32">
        <f t="shared" si="2"/>
        <v>-1.4519192769582592E-2</v>
      </c>
      <c r="J28" s="33">
        <f t="shared" si="5"/>
        <v>-0.71608658739581343</v>
      </c>
      <c r="K28" s="33">
        <f t="shared" si="3"/>
        <v>-0.23869552913193781</v>
      </c>
      <c r="L28" s="17">
        <v>22</v>
      </c>
      <c r="M28" s="34">
        <f t="shared" si="6"/>
        <v>0.13636363636363635</v>
      </c>
      <c r="N28" s="17">
        <v>109</v>
      </c>
      <c r="O28" s="35">
        <f t="shared" ref="O28:P28" si="36">D28/7</f>
        <v>0.42857142857142855</v>
      </c>
      <c r="P28" s="35">
        <f t="shared" si="36"/>
        <v>0.14285714285714285</v>
      </c>
      <c r="Q28" s="30">
        <f t="shared" si="8"/>
        <v>190</v>
      </c>
      <c r="R28" s="30"/>
      <c r="S28" s="22">
        <v>0.82222222222222219</v>
      </c>
      <c r="T28" s="29" t="s">
        <v>33</v>
      </c>
      <c r="U28" s="23">
        <v>200</v>
      </c>
      <c r="V28" s="1" t="s">
        <v>643</v>
      </c>
      <c r="W28" s="15">
        <v>1</v>
      </c>
      <c r="X28" s="39">
        <f t="shared" si="9"/>
        <v>0.33333333333333331</v>
      </c>
      <c r="Y28" s="40">
        <f t="shared" si="10"/>
        <v>8.98</v>
      </c>
      <c r="Z28" s="15">
        <v>0</v>
      </c>
      <c r="AA28" s="29" t="s">
        <v>35</v>
      </c>
      <c r="AB28" s="41">
        <f t="shared" si="11"/>
        <v>-0.69</v>
      </c>
      <c r="AC28" s="42">
        <v>2.8139771412037034E-2</v>
      </c>
      <c r="AD28" s="40">
        <f t="shared" si="12"/>
        <v>-0.11649865364583331</v>
      </c>
      <c r="AE28" s="26">
        <v>-4.95</v>
      </c>
      <c r="AF28" s="26">
        <v>-6.23052931124999</v>
      </c>
      <c r="AG28" s="26">
        <v>0</v>
      </c>
    </row>
    <row r="29" spans="1:33" ht="15.75" customHeight="1" x14ac:dyDescent="0.2">
      <c r="A29" s="15" t="s">
        <v>90</v>
      </c>
      <c r="B29" s="15" t="s">
        <v>644</v>
      </c>
      <c r="C29" s="16">
        <f t="shared" si="4"/>
        <v>14.680000000000001</v>
      </c>
      <c r="D29" s="17">
        <v>5</v>
      </c>
      <c r="E29" s="17">
        <v>0</v>
      </c>
      <c r="F29" s="18">
        <v>73.400000000000006</v>
      </c>
      <c r="G29" s="18">
        <v>-5</v>
      </c>
      <c r="H29" s="32">
        <f t="shared" si="1"/>
        <v>6.811989100817438E-2</v>
      </c>
      <c r="I29" s="32">
        <f t="shared" si="2"/>
        <v>1.7618379032792873E-2</v>
      </c>
      <c r="J29" s="33">
        <f t="shared" si="5"/>
        <v>1.293189021006997</v>
      </c>
      <c r="K29" s="33">
        <f t="shared" si="3"/>
        <v>0.25863780420139937</v>
      </c>
      <c r="L29" s="17">
        <v>23</v>
      </c>
      <c r="M29" s="34">
        <f t="shared" si="6"/>
        <v>0.21739130434782608</v>
      </c>
      <c r="N29" s="17">
        <v>103</v>
      </c>
      <c r="O29" s="35">
        <f t="shared" ref="O29:P29" si="37">D29/7</f>
        <v>0.7142857142857143</v>
      </c>
      <c r="P29" s="35">
        <f t="shared" si="37"/>
        <v>0</v>
      </c>
      <c r="Q29" s="30">
        <f t="shared" si="8"/>
        <v>144</v>
      </c>
      <c r="R29" s="30"/>
      <c r="S29" s="22">
        <v>0.82539682539682535</v>
      </c>
      <c r="T29" s="29" t="s">
        <v>33</v>
      </c>
      <c r="U29" s="23" t="s">
        <v>33</v>
      </c>
      <c r="V29" s="1" t="s">
        <v>33</v>
      </c>
      <c r="W29" s="15">
        <v>1</v>
      </c>
      <c r="X29" s="39">
        <f t="shared" si="9"/>
        <v>0.2</v>
      </c>
      <c r="Y29" s="40">
        <f t="shared" si="10"/>
        <v>5</v>
      </c>
      <c r="Z29" s="15">
        <v>0</v>
      </c>
      <c r="AA29" s="29" t="s">
        <v>35</v>
      </c>
      <c r="AB29" s="41">
        <f t="shared" si="11"/>
        <v>-0.69</v>
      </c>
      <c r="AC29" s="42">
        <v>2.8139771412037034E-2</v>
      </c>
      <c r="AD29" s="40">
        <f t="shared" si="12"/>
        <v>-0.19416442274305554</v>
      </c>
      <c r="AE29" s="26">
        <v>-4.95</v>
      </c>
      <c r="AF29" s="26">
        <v>-6.23052931124999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14.680000000000001</v>
      </c>
      <c r="D30" s="17">
        <v>7</v>
      </c>
      <c r="E30" s="17">
        <v>0</v>
      </c>
      <c r="F30" s="18">
        <v>102.76</v>
      </c>
      <c r="G30" s="18">
        <v>-4.3099999999999996</v>
      </c>
      <c r="H30" s="32">
        <f t="shared" si="1"/>
        <v>4.1942390035033084E-2</v>
      </c>
      <c r="I30" s="32">
        <f t="shared" si="2"/>
        <v>9.6897621507977774E-2</v>
      </c>
      <c r="J30" s="33">
        <f t="shared" si="5"/>
        <v>9.9571995861597973</v>
      </c>
      <c r="K30" s="33">
        <f t="shared" si="3"/>
        <v>1.422457083737114</v>
      </c>
      <c r="L30" s="17">
        <v>28</v>
      </c>
      <c r="M30" s="34">
        <f t="shared" si="6"/>
        <v>0.25</v>
      </c>
      <c r="N30" s="17">
        <v>95</v>
      </c>
      <c r="O30" s="35">
        <f t="shared" ref="O30:P30" si="38">D30/7</f>
        <v>1</v>
      </c>
      <c r="P30" s="35">
        <f t="shared" si="38"/>
        <v>0</v>
      </c>
      <c r="Q30" s="30">
        <f t="shared" si="8"/>
        <v>95</v>
      </c>
      <c r="R30" s="30"/>
      <c r="S30" s="22">
        <v>0.85894736842105268</v>
      </c>
      <c r="T30" s="29">
        <v>200</v>
      </c>
      <c r="U30" s="37">
        <v>200</v>
      </c>
      <c r="V30" s="38" t="s">
        <v>645</v>
      </c>
      <c r="W30" s="15">
        <v>0</v>
      </c>
      <c r="X30" s="39">
        <f t="shared" si="9"/>
        <v>0</v>
      </c>
      <c r="Y30" s="40">
        <f t="shared" si="10"/>
        <v>4.3099999999999996</v>
      </c>
      <c r="Z30" s="15">
        <v>1</v>
      </c>
      <c r="AA30" s="29" t="s">
        <v>35</v>
      </c>
      <c r="AB30" s="41">
        <f t="shared" si="11"/>
        <v>-0.69</v>
      </c>
      <c r="AC30" s="42">
        <v>2.8139771412037034E-2</v>
      </c>
      <c r="AD30" s="40">
        <f t="shared" si="12"/>
        <v>-0.27183019184027774</v>
      </c>
      <c r="AE30" s="26">
        <v>-4.95</v>
      </c>
      <c r="AF30" s="26">
        <v>-5.4509957459999896</v>
      </c>
      <c r="AG30" s="26">
        <v>0</v>
      </c>
    </row>
    <row r="31" spans="1:33" ht="15.75" customHeight="1" x14ac:dyDescent="0.2">
      <c r="A31" s="15" t="s">
        <v>92</v>
      </c>
      <c r="B31" s="49" t="s">
        <v>646</v>
      </c>
      <c r="C31" s="16">
        <f t="shared" si="4"/>
        <v>14.68</v>
      </c>
      <c r="D31" s="17">
        <v>3</v>
      </c>
      <c r="E31" s="17">
        <v>2</v>
      </c>
      <c r="F31" s="18">
        <v>44.04</v>
      </c>
      <c r="G31" s="44">
        <v>-6.6</v>
      </c>
      <c r="H31" s="32">
        <f t="shared" si="1"/>
        <v>0.14986376021798364</v>
      </c>
      <c r="I31" s="32">
        <f t="shared" si="2"/>
        <v>-1.1023748674973567E-2</v>
      </c>
      <c r="J31" s="33">
        <f t="shared" si="5"/>
        <v>-0.48548589164583589</v>
      </c>
      <c r="K31" s="33">
        <f t="shared" si="3"/>
        <v>-0.16182863054861196</v>
      </c>
      <c r="L31" s="17">
        <v>15</v>
      </c>
      <c r="M31" s="34">
        <f t="shared" si="6"/>
        <v>0.2</v>
      </c>
      <c r="N31" s="17">
        <v>91</v>
      </c>
      <c r="O31" s="35">
        <f t="shared" ref="O31:P32" si="39">D31/7</f>
        <v>0.42857142857142855</v>
      </c>
      <c r="P31" s="35">
        <f t="shared" si="39"/>
        <v>0.2857142857142857</v>
      </c>
      <c r="Q31" s="30">
        <f t="shared" si="8"/>
        <v>127</v>
      </c>
      <c r="R31" s="30"/>
      <c r="S31" s="22">
        <v>0.88791208791208698</v>
      </c>
      <c r="T31" s="15">
        <v>210</v>
      </c>
      <c r="U31" s="23">
        <v>200</v>
      </c>
      <c r="V31" s="1" t="s">
        <v>828</v>
      </c>
      <c r="W31" s="15">
        <v>0</v>
      </c>
      <c r="X31" s="39">
        <f t="shared" si="9"/>
        <v>0</v>
      </c>
      <c r="Y31" s="40">
        <f t="shared" si="10"/>
        <v>3.3</v>
      </c>
      <c r="Z31" s="15">
        <v>2</v>
      </c>
      <c r="AA31" s="15" t="s">
        <v>35</v>
      </c>
      <c r="AB31" s="41">
        <f t="shared" si="11"/>
        <v>-0.69</v>
      </c>
      <c r="AC31" s="28">
        <v>2.8139771412037034E-2</v>
      </c>
      <c r="AD31" s="40">
        <f t="shared" si="12"/>
        <v>-0.11649865364583331</v>
      </c>
      <c r="AE31" s="45">
        <v>-4.95</v>
      </c>
      <c r="AF31" s="45">
        <v>-5.4509957459999985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14.68</v>
      </c>
      <c r="D32" s="57">
        <v>2</v>
      </c>
      <c r="E32" s="57">
        <v>0</v>
      </c>
      <c r="F32" s="58">
        <v>29.36</v>
      </c>
      <c r="G32" s="58">
        <v>-19.5</v>
      </c>
      <c r="H32" s="32">
        <f t="shared" si="1"/>
        <v>0.66416893732970028</v>
      </c>
      <c r="I32" s="32">
        <f t="shared" si="2"/>
        <v>-0.52532892578668944</v>
      </c>
      <c r="J32" s="33">
        <f t="shared" si="5"/>
        <v>-15.423657261097203</v>
      </c>
      <c r="K32" s="33">
        <f t="shared" si="3"/>
        <v>-7.7118286305486015</v>
      </c>
      <c r="L32" s="57">
        <v>25</v>
      </c>
      <c r="M32" s="34">
        <f t="shared" si="6"/>
        <v>0.08</v>
      </c>
      <c r="N32" s="57">
        <v>89</v>
      </c>
      <c r="O32" s="35">
        <f t="shared" si="39"/>
        <v>0.2857142857142857</v>
      </c>
      <c r="P32" s="35">
        <f t="shared" si="39"/>
        <v>0</v>
      </c>
      <c r="Q32" s="30">
        <f t="shared" si="8"/>
        <v>311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0.63585951940850283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2.8139771412037034E-2</v>
      </c>
      <c r="AD32" s="40">
        <f t="shared" si="12"/>
        <v>-7.7665769097222212E-2</v>
      </c>
      <c r="AE32" s="63">
        <v>-4.95</v>
      </c>
      <c r="AF32" s="63">
        <v>-5.4509957459999896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Info!B1:BJ5000""),3,FALSE),"""")"),"Black Square Kitchen Cabinet Knobs - 25 Pack of Drawer Handles Hardware")</f>
        <v>Black Square Kitchen Cabinet Knobs - 25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Info!B1:BJ5000""),2,FALSE),"""")"),"B07PMTF4TM")</f>
        <v>B07PMTF4TM</v>
      </c>
      <c r="B2" s="3" t="s">
        <v>647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141" customHeight="1" x14ac:dyDescent="0.2">
      <c r="A3" s="68" t="s">
        <v>30</v>
      </c>
      <c r="B3" s="69"/>
      <c r="C3" s="4">
        <f>((AE32+AF32)/0.85)*-1</f>
        <v>21.907303888419062</v>
      </c>
      <c r="D3" s="5">
        <f>SUM(D4:D99702)</f>
        <v>707</v>
      </c>
      <c r="E3" s="5"/>
      <c r="F3" s="6">
        <f t="shared" ref="F3:G3" si="0">SUM(F4:F99702)</f>
        <v>22735.14</v>
      </c>
      <c r="G3" s="6">
        <f t="shared" si="0"/>
        <v>-95.6</v>
      </c>
      <c r="H3" s="7">
        <f t="shared" ref="H3:H32" si="1">G3/F3*-1</f>
        <v>4.204944416440805E-3</v>
      </c>
      <c r="I3" s="8">
        <f t="shared" ref="I3:I32" si="2">J3/F3</f>
        <v>0.25872816296513634</v>
      </c>
      <c r="J3" s="6">
        <f>SUM(J4:J99702)</f>
        <v>5882.2210069551902</v>
      </c>
      <c r="K3" s="6">
        <f t="shared" ref="K3:K32" si="3">J3/D3</f>
        <v>8.3199731357216269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5 - May
5 - June
5 - July
5 - Aug
5 - Sept
5 - Oct
5 - Nov
5 - Dec
5 - Jan
5 - Feb")</f>
        <v>5 - March
5 - April
5 - May
5 - June
5 - July
5 - Aug
5 - Sept
5 - Oct
5 - Nov
5 - Dec
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QTY-21")</f>
        <v>Del QTY-21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QTY-288")</f>
        <v>US QTY-288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25</v>
      </c>
      <c r="X3" s="7">
        <f>W3/D3</f>
        <v>3.536067892503536E-2</v>
      </c>
      <c r="Y3" s="6"/>
      <c r="Z3" s="5"/>
      <c r="AA3" s="5"/>
      <c r="AB3" s="5"/>
      <c r="AC3" s="5"/>
      <c r="AD3" s="6">
        <f>SUM(AD4:AD99702)</f>
        <v>-77.477714048019834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Info!B2:BZ3000""),37,FALSE)),"""")*-1"),-12.9412083051562)</f>
        <v>-12.9412083051562</v>
      </c>
      <c r="AG3" s="6">
        <f>SUM(AG4:AG99702)</f>
        <v>-15.819999999999999</v>
      </c>
    </row>
    <row r="4" spans="1:33" ht="15.75" customHeight="1" x14ac:dyDescent="0.2">
      <c r="A4" s="15" t="s">
        <v>31</v>
      </c>
      <c r="B4" s="15" t="s">
        <v>648</v>
      </c>
      <c r="C4" s="16">
        <f t="shared" ref="C4:C32" si="4">IFERROR(F4/D4," - ")</f>
        <v>28.990000000000002</v>
      </c>
      <c r="D4" s="17">
        <v>19</v>
      </c>
      <c r="E4" s="17">
        <v>0</v>
      </c>
      <c r="F4" s="18">
        <v>550.81000000000006</v>
      </c>
      <c r="G4" s="18">
        <v>-20.8</v>
      </c>
      <c r="H4" s="19">
        <f t="shared" si="1"/>
        <v>3.7762567854614112E-2</v>
      </c>
      <c r="I4" s="19">
        <f t="shared" si="2"/>
        <v>0.16765594504550174</v>
      </c>
      <c r="J4" s="18">
        <f t="shared" ref="J4:J32" si="5">F4*0.85+G4+AF4*D4+D4*AE4+AG4+AD4</f>
        <v>92.346571090512825</v>
      </c>
      <c r="K4" s="18">
        <f t="shared" si="3"/>
        <v>4.8603458468690963</v>
      </c>
      <c r="L4" s="17">
        <v>63</v>
      </c>
      <c r="M4" s="20">
        <f t="shared" ref="M4:M32" si="6">IFERROR(D4/L4,"-")</f>
        <v>0.30158730158730157</v>
      </c>
      <c r="N4" s="17">
        <v>304</v>
      </c>
      <c r="O4" s="21">
        <f t="shared" ref="O4:P4" si="7">D4/7</f>
        <v>2.7142857142857144</v>
      </c>
      <c r="P4" s="21">
        <f t="shared" si="7"/>
        <v>0</v>
      </c>
      <c r="Q4" s="17">
        <f t="shared" ref="Q4:Q32" si="8">ROUNDDOWN(N4/(O4+P4),0)</f>
        <v>112</v>
      </c>
      <c r="R4" s="17"/>
      <c r="S4" s="22">
        <v>1.5045871559632999</v>
      </c>
      <c r="T4" s="15">
        <v>960</v>
      </c>
      <c r="U4" s="23" t="s">
        <v>33</v>
      </c>
      <c r="V4" s="24" t="s">
        <v>33</v>
      </c>
      <c r="W4" s="15">
        <v>3</v>
      </c>
      <c r="X4" s="25">
        <f t="shared" ref="X4:X32" si="9">IFERROR(W4/D4,0)</f>
        <v>0.15789473684210525</v>
      </c>
      <c r="Y4" s="26">
        <f t="shared" ref="Y4:Y32" si="10">IFERROR(G4/(W4+Z4)*-1,0)</f>
        <v>4.16</v>
      </c>
      <c r="Z4" s="15">
        <v>2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8.0801129629629639E-2</v>
      </c>
      <c r="AD4" s="26">
        <f t="shared" ref="AD4:AD32" si="12">IFERROR(AB4*AC4*D4*2,0)</f>
        <v>-2.1186056188888891</v>
      </c>
      <c r="AE4" s="26">
        <v>-5.8</v>
      </c>
      <c r="AF4" s="26">
        <v>-12.774911752136752</v>
      </c>
      <c r="AG4" s="26">
        <v>0</v>
      </c>
    </row>
    <row r="5" spans="1:33" ht="15.75" customHeight="1" x14ac:dyDescent="0.2">
      <c r="A5" s="29" t="s">
        <v>36</v>
      </c>
      <c r="B5" s="29" t="s">
        <v>649</v>
      </c>
      <c r="C5" s="16">
        <f t="shared" si="4"/>
        <v>27.425581395348836</v>
      </c>
      <c r="D5" s="30">
        <v>43</v>
      </c>
      <c r="E5" s="30">
        <v>0</v>
      </c>
      <c r="F5" s="31">
        <v>1179.3</v>
      </c>
      <c r="G5" s="31">
        <v>-16.75</v>
      </c>
      <c r="H5" s="32">
        <f t="shared" si="1"/>
        <v>1.4203340964979225E-2</v>
      </c>
      <c r="I5" s="32">
        <f t="shared" si="2"/>
        <v>0.15444204165944939</v>
      </c>
      <c r="J5" s="33">
        <f t="shared" si="5"/>
        <v>182.13349972898865</v>
      </c>
      <c r="K5" s="33">
        <f t="shared" si="3"/>
        <v>4.2356627843950854</v>
      </c>
      <c r="L5" s="30">
        <v>144</v>
      </c>
      <c r="M5" s="34">
        <f t="shared" si="6"/>
        <v>0.2986111111111111</v>
      </c>
      <c r="N5" s="30">
        <v>263</v>
      </c>
      <c r="O5" s="35">
        <f t="shared" ref="O5:P5" si="13">D5/7</f>
        <v>6.1428571428571432</v>
      </c>
      <c r="P5" s="35">
        <f t="shared" si="13"/>
        <v>0</v>
      </c>
      <c r="Q5" s="30">
        <f t="shared" si="8"/>
        <v>42</v>
      </c>
      <c r="R5" s="30"/>
      <c r="S5" s="36">
        <v>0.96</v>
      </c>
      <c r="T5" s="29">
        <v>960</v>
      </c>
      <c r="U5" s="37" t="s">
        <v>33</v>
      </c>
      <c r="V5" s="38" t="s">
        <v>33</v>
      </c>
      <c r="W5" s="29">
        <v>8</v>
      </c>
      <c r="X5" s="39">
        <f t="shared" si="9"/>
        <v>0.18604651162790697</v>
      </c>
      <c r="Y5" s="40">
        <f t="shared" si="10"/>
        <v>1.8611111111111112</v>
      </c>
      <c r="Z5" s="29">
        <v>1</v>
      </c>
      <c r="AA5" s="29" t="s">
        <v>35</v>
      </c>
      <c r="AB5" s="41">
        <f t="shared" si="11"/>
        <v>-0.69</v>
      </c>
      <c r="AC5" s="42">
        <v>8.0894757821552726E-2</v>
      </c>
      <c r="AD5" s="40">
        <f t="shared" si="12"/>
        <v>-4.8002949291309385</v>
      </c>
      <c r="AE5" s="40">
        <v>-5.8</v>
      </c>
      <c r="AF5" s="40">
        <v>-12.774911752136752</v>
      </c>
      <c r="AG5" s="40">
        <v>0</v>
      </c>
    </row>
    <row r="6" spans="1:33" ht="15.75" customHeight="1" x14ac:dyDescent="0.2">
      <c r="A6" s="29" t="s">
        <v>38</v>
      </c>
      <c r="B6" s="29" t="s">
        <v>98</v>
      </c>
      <c r="C6" s="16">
        <f t="shared" si="4"/>
        <v>27.101428571428581</v>
      </c>
      <c r="D6" s="30">
        <v>42</v>
      </c>
      <c r="E6" s="30">
        <v>0</v>
      </c>
      <c r="F6" s="31">
        <v>1138.2600000000004</v>
      </c>
      <c r="G6" s="31">
        <v>-25.340000000000003</v>
      </c>
      <c r="H6" s="32">
        <f t="shared" si="1"/>
        <v>2.2262049092474472E-2</v>
      </c>
      <c r="I6" s="32">
        <f t="shared" si="2"/>
        <v>0.1382386036028001</v>
      </c>
      <c r="J6" s="33">
        <f t="shared" si="5"/>
        <v>157.3514729369233</v>
      </c>
      <c r="K6" s="33">
        <f t="shared" si="3"/>
        <v>3.7464636413553167</v>
      </c>
      <c r="L6" s="30">
        <v>138</v>
      </c>
      <c r="M6" s="34">
        <f t="shared" si="6"/>
        <v>0.30434782608695654</v>
      </c>
      <c r="N6" s="30">
        <v>225</v>
      </c>
      <c r="O6" s="35">
        <f t="shared" ref="O6:P6" si="14">D6/7</f>
        <v>6</v>
      </c>
      <c r="P6" s="35">
        <f t="shared" si="14"/>
        <v>0</v>
      </c>
      <c r="Q6" s="30">
        <f t="shared" si="8"/>
        <v>37</v>
      </c>
      <c r="R6" s="30"/>
      <c r="S6" s="36">
        <v>1.2734082397003701</v>
      </c>
      <c r="T6" s="29">
        <v>960</v>
      </c>
      <c r="U6" s="37" t="s">
        <v>33</v>
      </c>
      <c r="V6" s="38" t="s">
        <v>130</v>
      </c>
      <c r="W6" s="29">
        <v>11</v>
      </c>
      <c r="X6" s="39">
        <f t="shared" si="9"/>
        <v>0.26190476190476192</v>
      </c>
      <c r="Y6" s="40">
        <f t="shared" si="10"/>
        <v>1.9492307692307695</v>
      </c>
      <c r="Z6" s="29">
        <v>2</v>
      </c>
      <c r="AA6" s="29" t="s">
        <v>35</v>
      </c>
      <c r="AB6" s="41">
        <f t="shared" si="11"/>
        <v>-0.69</v>
      </c>
      <c r="AC6" s="42">
        <v>8.0801129629629639E-2</v>
      </c>
      <c r="AD6" s="40">
        <f t="shared" si="12"/>
        <v>-4.6832334733333338</v>
      </c>
      <c r="AE6" s="40">
        <v>-5.8</v>
      </c>
      <c r="AF6" s="40">
        <v>-12.774911752136752</v>
      </c>
      <c r="AG6" s="40">
        <v>0</v>
      </c>
    </row>
    <row r="7" spans="1:33" ht="15.75" customHeight="1" x14ac:dyDescent="0.2">
      <c r="A7" s="29" t="s">
        <v>40</v>
      </c>
      <c r="B7" s="29" t="s">
        <v>650</v>
      </c>
      <c r="C7" s="16">
        <f t="shared" si="4"/>
        <v>28.843035714285723</v>
      </c>
      <c r="D7" s="30">
        <v>56</v>
      </c>
      <c r="E7" s="30">
        <v>2</v>
      </c>
      <c r="F7" s="31">
        <v>1615.2100000000005</v>
      </c>
      <c r="G7" s="31">
        <v>-23.13</v>
      </c>
      <c r="H7" s="32">
        <f t="shared" si="1"/>
        <v>1.4320119365283766E-2</v>
      </c>
      <c r="I7" s="32">
        <f t="shared" si="2"/>
        <v>0.18781404930786974</v>
      </c>
      <c r="J7" s="33">
        <f t="shared" si="5"/>
        <v>303.35913058256438</v>
      </c>
      <c r="K7" s="33">
        <f t="shared" si="3"/>
        <v>5.417127331831507</v>
      </c>
      <c r="L7" s="30">
        <v>171</v>
      </c>
      <c r="M7" s="34">
        <f t="shared" si="6"/>
        <v>0.32748538011695905</v>
      </c>
      <c r="N7" s="30">
        <v>173</v>
      </c>
      <c r="O7" s="35">
        <f t="shared" ref="O7:P7" si="15">D7/7</f>
        <v>8</v>
      </c>
      <c r="P7" s="35">
        <f t="shared" si="15"/>
        <v>0.2857142857142857</v>
      </c>
      <c r="Q7" s="30">
        <f t="shared" si="8"/>
        <v>20</v>
      </c>
      <c r="R7" s="30"/>
      <c r="S7" s="36">
        <v>1.63027656477438</v>
      </c>
      <c r="T7" s="29">
        <v>960</v>
      </c>
      <c r="U7" s="37" t="s">
        <v>33</v>
      </c>
      <c r="V7" s="38" t="s">
        <v>130</v>
      </c>
      <c r="W7" s="29">
        <v>3</v>
      </c>
      <c r="X7" s="39">
        <f t="shared" si="9"/>
        <v>5.3571428571428568E-2</v>
      </c>
      <c r="Y7" s="40">
        <f t="shared" si="10"/>
        <v>7.71</v>
      </c>
      <c r="Z7" s="29">
        <v>0</v>
      </c>
      <c r="AA7" s="29" t="s">
        <v>35</v>
      </c>
      <c r="AB7" s="41">
        <f t="shared" si="11"/>
        <v>-0.69</v>
      </c>
      <c r="AC7" s="42">
        <v>8.0801129629629639E-2</v>
      </c>
      <c r="AD7" s="40">
        <f t="shared" si="12"/>
        <v>-6.2443112977777782</v>
      </c>
      <c r="AE7" s="40">
        <v>-5.8</v>
      </c>
      <c r="AF7" s="40">
        <v>-12.774911752136752</v>
      </c>
      <c r="AG7" s="40">
        <v>0</v>
      </c>
    </row>
    <row r="8" spans="1:33" ht="15.75" customHeight="1" x14ac:dyDescent="0.2">
      <c r="A8" s="29" t="s">
        <v>43</v>
      </c>
      <c r="B8" s="29" t="s">
        <v>651</v>
      </c>
      <c r="C8" s="16">
        <f t="shared" si="4"/>
        <v>33.24405405405404</v>
      </c>
      <c r="D8" s="30">
        <v>37</v>
      </c>
      <c r="E8" s="30">
        <v>0</v>
      </c>
      <c r="F8" s="31">
        <v>1230.0299999999995</v>
      </c>
      <c r="G8" s="31">
        <v>-9.26</v>
      </c>
      <c r="H8" s="32">
        <f t="shared" si="1"/>
        <v>7.528271668170698E-3</v>
      </c>
      <c r="I8" s="32">
        <f t="shared" si="2"/>
        <v>0.28052144607945395</v>
      </c>
      <c r="J8" s="33">
        <f t="shared" si="5"/>
        <v>345.0497943211106</v>
      </c>
      <c r="K8" s="33">
        <f t="shared" si="3"/>
        <v>9.3256701167867728</v>
      </c>
      <c r="L8" s="30">
        <v>116</v>
      </c>
      <c r="M8" s="34">
        <f t="shared" si="6"/>
        <v>0.31896551724137934</v>
      </c>
      <c r="N8" s="30">
        <v>139</v>
      </c>
      <c r="O8" s="35">
        <f t="shared" ref="O8:P8" si="16">D8/7</f>
        <v>5.2857142857142856</v>
      </c>
      <c r="P8" s="35">
        <f t="shared" si="16"/>
        <v>0</v>
      </c>
      <c r="Q8" s="30">
        <f t="shared" si="8"/>
        <v>26</v>
      </c>
      <c r="R8" s="30"/>
      <c r="S8" s="36">
        <v>1.99663865546218</v>
      </c>
      <c r="T8" s="29">
        <v>960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8.0801129629629639E-2</v>
      </c>
      <c r="AD8" s="40">
        <f t="shared" si="12"/>
        <v>-4.1257056788888891</v>
      </c>
      <c r="AE8" s="40">
        <v>-5.8</v>
      </c>
      <c r="AF8" s="40">
        <v>-12.77</v>
      </c>
      <c r="AG8" s="40">
        <v>0</v>
      </c>
    </row>
    <row r="9" spans="1:33" ht="15.75" customHeight="1" x14ac:dyDescent="0.2">
      <c r="A9" s="29" t="s">
        <v>46</v>
      </c>
      <c r="B9" s="29" t="s">
        <v>652</v>
      </c>
      <c r="C9" s="16">
        <f t="shared" si="4"/>
        <v>36.111515151515157</v>
      </c>
      <c r="D9" s="30">
        <v>33</v>
      </c>
      <c r="E9" s="30">
        <v>0</v>
      </c>
      <c r="F9" s="31">
        <v>1191.68</v>
      </c>
      <c r="G9" s="31">
        <v>0</v>
      </c>
      <c r="H9" s="32">
        <f t="shared" si="1"/>
        <v>0</v>
      </c>
      <c r="I9" s="32">
        <f t="shared" si="2"/>
        <v>0.328915694126931</v>
      </c>
      <c r="J9" s="33">
        <f t="shared" si="5"/>
        <v>391.96225437718118</v>
      </c>
      <c r="K9" s="33">
        <f t="shared" si="3"/>
        <v>11.877644072035793</v>
      </c>
      <c r="L9" s="30">
        <v>140</v>
      </c>
      <c r="M9" s="34">
        <f t="shared" si="6"/>
        <v>0.23571428571428571</v>
      </c>
      <c r="N9" s="30">
        <v>100</v>
      </c>
      <c r="O9" s="35">
        <f t="shared" ref="O9:P9" si="17">D9/7</f>
        <v>4.7142857142857144</v>
      </c>
      <c r="P9" s="35">
        <f t="shared" si="17"/>
        <v>0</v>
      </c>
      <c r="Q9" s="30">
        <f t="shared" si="8"/>
        <v>21</v>
      </c>
      <c r="R9" s="30"/>
      <c r="S9" s="36">
        <v>1.4104046242774499</v>
      </c>
      <c r="T9" s="29">
        <v>17460</v>
      </c>
      <c r="U9" s="37">
        <v>2400</v>
      </c>
      <c r="V9" s="38" t="s">
        <v>653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8.0801129629629639E-2</v>
      </c>
      <c r="AD9" s="40">
        <f t="shared" si="12"/>
        <v>-3.6796834433333334</v>
      </c>
      <c r="AE9" s="40">
        <v>-5.8</v>
      </c>
      <c r="AF9" s="40">
        <v>-12.9056382478632</v>
      </c>
      <c r="AG9" s="40">
        <v>0</v>
      </c>
    </row>
    <row r="10" spans="1:33" ht="15.75" customHeight="1" x14ac:dyDescent="0.2">
      <c r="A10" s="29" t="s">
        <v>49</v>
      </c>
      <c r="B10" s="29" t="s">
        <v>654</v>
      </c>
      <c r="C10" s="16">
        <f t="shared" si="4"/>
        <v>40.212222222222223</v>
      </c>
      <c r="D10" s="30">
        <v>18</v>
      </c>
      <c r="E10" s="30">
        <v>0</v>
      </c>
      <c r="F10" s="31">
        <v>723.82</v>
      </c>
      <c r="G10" s="31">
        <v>-0.16</v>
      </c>
      <c r="H10" s="32">
        <f t="shared" si="1"/>
        <v>2.2104943217927107E-4</v>
      </c>
      <c r="I10" s="32">
        <f t="shared" si="2"/>
        <v>0.38183306827451918</v>
      </c>
      <c r="J10" s="33">
        <f t="shared" si="5"/>
        <v>276.37841147846251</v>
      </c>
      <c r="K10" s="33">
        <f t="shared" si="3"/>
        <v>15.354356193247916</v>
      </c>
      <c r="L10" s="30">
        <v>104</v>
      </c>
      <c r="M10" s="34">
        <f t="shared" si="6"/>
        <v>0.17307692307692307</v>
      </c>
      <c r="N10" s="30">
        <v>99</v>
      </c>
      <c r="O10" s="35">
        <f t="shared" ref="O10:P10" si="18">D10/7</f>
        <v>2.5714285714285716</v>
      </c>
      <c r="P10" s="35">
        <f t="shared" si="18"/>
        <v>0</v>
      </c>
      <c r="Q10" s="30">
        <f t="shared" si="8"/>
        <v>38</v>
      </c>
      <c r="R10" s="30"/>
      <c r="S10" s="36">
        <v>1.5721649484536</v>
      </c>
      <c r="T10" s="29">
        <v>3924</v>
      </c>
      <c r="U10" s="37">
        <v>2400</v>
      </c>
      <c r="V10" s="38" t="s">
        <v>655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8.0801129629629639E-2</v>
      </c>
      <c r="AD10" s="40">
        <f t="shared" si="12"/>
        <v>-2.00710006</v>
      </c>
      <c r="AE10" s="40">
        <v>-5.8</v>
      </c>
      <c r="AF10" s="40">
        <v>-12.9056382478632</v>
      </c>
      <c r="AG10" s="40">
        <v>0</v>
      </c>
    </row>
    <row r="11" spans="1:33" ht="15.75" customHeight="1" x14ac:dyDescent="0.2">
      <c r="A11" s="29" t="s">
        <v>52</v>
      </c>
      <c r="B11" s="29" t="s">
        <v>32</v>
      </c>
      <c r="C11" s="16">
        <f t="shared" si="4"/>
        <v>38.062142857142859</v>
      </c>
      <c r="D11" s="30">
        <v>14</v>
      </c>
      <c r="E11" s="30">
        <v>2</v>
      </c>
      <c r="F11" s="31">
        <v>532.87</v>
      </c>
      <c r="G11" s="31">
        <v>-0.08</v>
      </c>
      <c r="H11" s="32">
        <f t="shared" si="1"/>
        <v>1.5013042580742019E-4</v>
      </c>
      <c r="I11" s="32">
        <f t="shared" si="2"/>
        <v>0.35547035244144121</v>
      </c>
      <c r="J11" s="33">
        <f t="shared" si="5"/>
        <v>189.41948670547077</v>
      </c>
      <c r="K11" s="33">
        <f t="shared" si="3"/>
        <v>13.529963336105055</v>
      </c>
      <c r="L11" s="30">
        <v>69</v>
      </c>
      <c r="M11" s="34">
        <f t="shared" si="6"/>
        <v>0.20289855072463769</v>
      </c>
      <c r="N11" s="30">
        <v>77</v>
      </c>
      <c r="O11" s="35">
        <f t="shared" ref="O11:P11" si="19">D11/7</f>
        <v>2</v>
      </c>
      <c r="P11" s="35">
        <f t="shared" si="19"/>
        <v>0.2857142857142857</v>
      </c>
      <c r="Q11" s="30">
        <f t="shared" si="8"/>
        <v>33</v>
      </c>
      <c r="R11" s="30"/>
      <c r="S11" s="36">
        <v>1.8545454545454501</v>
      </c>
      <c r="T11" s="29">
        <v>1620</v>
      </c>
      <c r="U11" s="37">
        <v>564</v>
      </c>
      <c r="V11" s="38" t="s">
        <v>656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8.0801129629629639E-2</v>
      </c>
      <c r="AD11" s="40">
        <f t="shared" si="12"/>
        <v>-1.5610778244444445</v>
      </c>
      <c r="AE11" s="40">
        <v>-5.8</v>
      </c>
      <c r="AF11" s="40">
        <v>-12.9056382478632</v>
      </c>
      <c r="AG11" s="40">
        <v>0</v>
      </c>
    </row>
    <row r="12" spans="1:33" ht="15.75" customHeight="1" x14ac:dyDescent="0.2">
      <c r="A12" s="29" t="s">
        <v>55</v>
      </c>
      <c r="B12" s="29" t="s">
        <v>651</v>
      </c>
      <c r="C12" s="16">
        <f t="shared" si="4"/>
        <v>40.99</v>
      </c>
      <c r="D12" s="30">
        <v>25</v>
      </c>
      <c r="E12" s="30">
        <v>2</v>
      </c>
      <c r="F12" s="31">
        <v>1024.75</v>
      </c>
      <c r="G12" s="31">
        <v>-0.08</v>
      </c>
      <c r="H12" s="32">
        <f t="shared" si="1"/>
        <v>7.8067821419858507E-5</v>
      </c>
      <c r="I12" s="32">
        <f t="shared" si="2"/>
        <v>0.39085523769816816</v>
      </c>
      <c r="J12" s="33">
        <f t="shared" si="5"/>
        <v>400.52890483119779</v>
      </c>
      <c r="K12" s="33">
        <f t="shared" si="3"/>
        <v>16.021156193247911</v>
      </c>
      <c r="L12" s="30">
        <v>96</v>
      </c>
      <c r="M12" s="34">
        <f t="shared" si="6"/>
        <v>0.26041666666666669</v>
      </c>
      <c r="N12" s="30">
        <v>198</v>
      </c>
      <c r="O12" s="35">
        <f t="shared" ref="O12:P12" si="20">D12/7</f>
        <v>3.5714285714285716</v>
      </c>
      <c r="P12" s="35">
        <f t="shared" si="20"/>
        <v>0.2857142857142857</v>
      </c>
      <c r="Q12" s="30">
        <f t="shared" si="8"/>
        <v>51</v>
      </c>
      <c r="R12" s="30"/>
      <c r="S12" s="36">
        <v>1.7832647462277</v>
      </c>
      <c r="T12" s="29">
        <v>660</v>
      </c>
      <c r="U12" s="37">
        <v>564</v>
      </c>
      <c r="V12" s="38" t="s">
        <v>657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8.0801129629629639E-2</v>
      </c>
      <c r="AD12" s="40">
        <f t="shared" si="12"/>
        <v>-2.7876389722222226</v>
      </c>
      <c r="AE12" s="40">
        <v>-5.8</v>
      </c>
      <c r="AF12" s="40">
        <v>-12.9056382478632</v>
      </c>
      <c r="AG12" s="40">
        <v>0</v>
      </c>
    </row>
    <row r="13" spans="1:33" ht="15.75" customHeight="1" x14ac:dyDescent="0.2">
      <c r="A13" s="29" t="s">
        <v>58</v>
      </c>
      <c r="B13" s="29" t="s">
        <v>658</v>
      </c>
      <c r="C13" s="16">
        <f t="shared" si="4"/>
        <v>40.068947368421057</v>
      </c>
      <c r="D13" s="30">
        <v>19</v>
      </c>
      <c r="E13" s="30">
        <v>0</v>
      </c>
      <c r="F13" s="33">
        <v>761.31000000000006</v>
      </c>
      <c r="G13" s="31">
        <v>0</v>
      </c>
      <c r="H13" s="32">
        <f t="shared" si="1"/>
        <v>0</v>
      </c>
      <c r="I13" s="32">
        <f t="shared" si="2"/>
        <v>0.37866375420583698</v>
      </c>
      <c r="J13" s="33">
        <f t="shared" si="5"/>
        <v>288.28050271444579</v>
      </c>
      <c r="K13" s="33">
        <f t="shared" si="3"/>
        <v>15.17265803760241</v>
      </c>
      <c r="L13" s="30">
        <v>61</v>
      </c>
      <c r="M13" s="34">
        <f t="shared" si="6"/>
        <v>0.31147540983606559</v>
      </c>
      <c r="N13" s="30">
        <v>177</v>
      </c>
      <c r="O13" s="35">
        <f t="shared" ref="O13:P13" si="21">D13/7</f>
        <v>2.7142857142857144</v>
      </c>
      <c r="P13" s="35">
        <f t="shared" si="21"/>
        <v>0</v>
      </c>
      <c r="Q13" s="30">
        <f t="shared" si="8"/>
        <v>65</v>
      </c>
      <c r="R13" s="30"/>
      <c r="S13" s="36">
        <v>2</v>
      </c>
      <c r="T13" s="29">
        <v>660</v>
      </c>
      <c r="U13" s="37">
        <v>564</v>
      </c>
      <c r="V13" s="38" t="s">
        <v>659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8.0801129629629639E-2</v>
      </c>
      <c r="AD13" s="40">
        <f t="shared" si="12"/>
        <v>-2.1186056188888891</v>
      </c>
      <c r="AE13" s="40">
        <v>-5.8</v>
      </c>
      <c r="AF13" s="40">
        <v>-12.9744416666666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36.841000000000008</v>
      </c>
      <c r="D14" s="30">
        <v>20</v>
      </c>
      <c r="E14" s="30">
        <v>0</v>
      </c>
      <c r="F14" s="33">
        <v>736.82000000000016</v>
      </c>
      <c r="G14" s="31">
        <v>0</v>
      </c>
      <c r="H14" s="32">
        <f t="shared" si="1"/>
        <v>0</v>
      </c>
      <c r="I14" s="32">
        <f t="shared" si="2"/>
        <v>0.33736605343081122</v>
      </c>
      <c r="J14" s="33">
        <f t="shared" si="5"/>
        <v>248.57805548889039</v>
      </c>
      <c r="K14" s="33">
        <f t="shared" si="3"/>
        <v>12.42890277444452</v>
      </c>
      <c r="L14" s="30">
        <v>76</v>
      </c>
      <c r="M14" s="34">
        <f t="shared" si="6"/>
        <v>0.26315789473684209</v>
      </c>
      <c r="N14" s="30">
        <v>144</v>
      </c>
      <c r="O14" s="35">
        <f t="shared" ref="O14:P14" si="22">D14/7</f>
        <v>2.8571428571428572</v>
      </c>
      <c r="P14" s="35">
        <f t="shared" si="22"/>
        <v>0</v>
      </c>
      <c r="Q14" s="30">
        <f t="shared" si="8"/>
        <v>50</v>
      </c>
      <c r="R14" s="30"/>
      <c r="S14" s="36">
        <v>1.5991140642303401</v>
      </c>
      <c r="T14" s="29">
        <v>1656</v>
      </c>
      <c r="U14" s="37">
        <v>564</v>
      </c>
      <c r="V14" s="38" t="s">
        <v>659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8.0801129629629639E-2</v>
      </c>
      <c r="AD14" s="40">
        <f t="shared" si="12"/>
        <v>-2.2301111777777778</v>
      </c>
      <c r="AE14" s="40">
        <v>-5.8</v>
      </c>
      <c r="AF14" s="40">
        <v>-12.9744416666666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30.145833333333339</v>
      </c>
      <c r="D15" s="30">
        <v>36</v>
      </c>
      <c r="E15" s="30">
        <v>0</v>
      </c>
      <c r="F15" s="33">
        <v>1085.2500000000002</v>
      </c>
      <c r="G15" s="31">
        <v>0</v>
      </c>
      <c r="H15" s="32">
        <f t="shared" si="1"/>
        <v>0</v>
      </c>
      <c r="I15" s="32">
        <f t="shared" si="2"/>
        <v>0.2235138446256647</v>
      </c>
      <c r="J15" s="33">
        <f t="shared" si="5"/>
        <v>242.56839988000266</v>
      </c>
      <c r="K15" s="33">
        <f t="shared" si="3"/>
        <v>6.7380111077778517</v>
      </c>
      <c r="L15" s="30">
        <v>93</v>
      </c>
      <c r="M15" s="34">
        <f t="shared" si="6"/>
        <v>0.38709677419354838</v>
      </c>
      <c r="N15" s="30">
        <v>130</v>
      </c>
      <c r="O15" s="35">
        <f t="shared" ref="O15:P15" si="23">D15/7</f>
        <v>5.1428571428571432</v>
      </c>
      <c r="P15" s="35">
        <f t="shared" si="23"/>
        <v>0</v>
      </c>
      <c r="Q15" s="30">
        <f t="shared" si="8"/>
        <v>25</v>
      </c>
      <c r="R15" s="30"/>
      <c r="S15" s="36">
        <v>1.8333333333333299</v>
      </c>
      <c r="T15" s="29">
        <v>1656</v>
      </c>
      <c r="U15" s="37">
        <v>564</v>
      </c>
      <c r="V15" s="38" t="s">
        <v>659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8.0801129629629639E-2</v>
      </c>
      <c r="AD15" s="40">
        <f t="shared" si="12"/>
        <v>-4.0142001199999999</v>
      </c>
      <c r="AE15" s="40">
        <v>-5.8</v>
      </c>
      <c r="AF15" s="40">
        <v>-12.9744416666666</v>
      </c>
      <c r="AG15" s="40">
        <v>0</v>
      </c>
    </row>
    <row r="16" spans="1:33" ht="15.75" customHeight="1" x14ac:dyDescent="0.2">
      <c r="A16" s="29" t="s">
        <v>63</v>
      </c>
      <c r="B16" s="29" t="s">
        <v>660</v>
      </c>
      <c r="C16" s="16">
        <f t="shared" si="4"/>
        <v>29.136774193548387</v>
      </c>
      <c r="D16" s="30">
        <v>31</v>
      </c>
      <c r="E16" s="30">
        <v>0</v>
      </c>
      <c r="F16" s="33">
        <v>903.24</v>
      </c>
      <c r="G16" s="31">
        <v>0</v>
      </c>
      <c r="H16" s="32">
        <f t="shared" si="1"/>
        <v>0</v>
      </c>
      <c r="I16" s="32">
        <f t="shared" si="2"/>
        <v>0.20195301697838636</v>
      </c>
      <c r="J16" s="33">
        <f t="shared" si="5"/>
        <v>182.41204305555769</v>
      </c>
      <c r="K16" s="33">
        <f t="shared" si="3"/>
        <v>5.8842594534050869</v>
      </c>
      <c r="L16" s="30">
        <v>92</v>
      </c>
      <c r="M16" s="34">
        <f t="shared" si="6"/>
        <v>0.33695652173913043</v>
      </c>
      <c r="N16" s="30">
        <v>94</v>
      </c>
      <c r="O16" s="35">
        <f t="shared" ref="O16:P16" si="24">D16/7</f>
        <v>4.4285714285714288</v>
      </c>
      <c r="P16" s="35">
        <f t="shared" si="24"/>
        <v>0</v>
      </c>
      <c r="Q16" s="30">
        <f t="shared" si="8"/>
        <v>21</v>
      </c>
      <c r="R16" s="30"/>
      <c r="S16" s="36">
        <v>2.2832369942196502</v>
      </c>
      <c r="T16" s="29">
        <v>1656</v>
      </c>
      <c r="U16" s="37">
        <v>564</v>
      </c>
      <c r="V16" s="38" t="s">
        <v>661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7.7939814814814823E-2</v>
      </c>
      <c r="AD16" s="40">
        <f t="shared" si="12"/>
        <v>-3.3342652777777775</v>
      </c>
      <c r="AE16" s="40">
        <v>-5.8</v>
      </c>
      <c r="AF16" s="40">
        <v>-12.9744416666666</v>
      </c>
      <c r="AG16" s="40">
        <v>0</v>
      </c>
    </row>
    <row r="17" spans="1:33" ht="15.75" customHeight="1" x14ac:dyDescent="0.2">
      <c r="A17" s="29" t="s">
        <v>66</v>
      </c>
      <c r="B17" s="29" t="s">
        <v>662</v>
      </c>
      <c r="C17" s="16">
        <f t="shared" si="4"/>
        <v>28.895000000000007</v>
      </c>
      <c r="D17" s="30">
        <v>38</v>
      </c>
      <c r="E17" s="30">
        <v>0</v>
      </c>
      <c r="F17" s="33">
        <v>1098.0100000000002</v>
      </c>
      <c r="G17" s="31">
        <v>0</v>
      </c>
      <c r="H17" s="32">
        <f t="shared" si="1"/>
        <v>0</v>
      </c>
      <c r="I17" s="32">
        <f t="shared" si="2"/>
        <v>0.19653058968295414</v>
      </c>
      <c r="J17" s="33">
        <f t="shared" si="5"/>
        <v>215.79255277778051</v>
      </c>
      <c r="K17" s="33">
        <f t="shared" si="3"/>
        <v>5.6787513888889611</v>
      </c>
      <c r="L17" s="30">
        <v>128</v>
      </c>
      <c r="M17" s="34">
        <f t="shared" si="6"/>
        <v>0.296875</v>
      </c>
      <c r="N17" s="30">
        <v>49</v>
      </c>
      <c r="O17" s="35">
        <f t="shared" ref="O17:P17" si="25">D17/7</f>
        <v>5.4285714285714288</v>
      </c>
      <c r="P17" s="35">
        <f t="shared" si="25"/>
        <v>0</v>
      </c>
      <c r="Q17" s="30">
        <f t="shared" si="8"/>
        <v>9</v>
      </c>
      <c r="R17" s="30"/>
      <c r="S17" s="36">
        <v>2.2493074792243699</v>
      </c>
      <c r="T17" s="29">
        <v>1656</v>
      </c>
      <c r="U17" s="37">
        <v>564</v>
      </c>
      <c r="V17" s="38" t="s">
        <v>663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7.7939814814814823E-2</v>
      </c>
      <c r="AD17" s="40">
        <f t="shared" si="12"/>
        <v>-4.087163888888889</v>
      </c>
      <c r="AE17" s="40">
        <v>-5.8</v>
      </c>
      <c r="AF17" s="40">
        <v>-12.9744416666666</v>
      </c>
      <c r="AG17" s="40">
        <v>0</v>
      </c>
    </row>
    <row r="18" spans="1:33" ht="15.75" customHeight="1" x14ac:dyDescent="0.2">
      <c r="A18" s="29" t="s">
        <v>68</v>
      </c>
      <c r="B18" s="29" t="s">
        <v>664</v>
      </c>
      <c r="C18" s="16">
        <f t="shared" si="4"/>
        <v>27.074897959183676</v>
      </c>
      <c r="D18" s="30">
        <v>49</v>
      </c>
      <c r="E18" s="30">
        <v>0</v>
      </c>
      <c r="F18" s="33">
        <v>1326.67</v>
      </c>
      <c r="G18" s="31">
        <v>0</v>
      </c>
      <c r="H18" s="32">
        <f t="shared" si="1"/>
        <v>0</v>
      </c>
      <c r="I18" s="32">
        <f t="shared" si="2"/>
        <v>0.14305107378289914</v>
      </c>
      <c r="J18" s="33">
        <f t="shared" si="5"/>
        <v>189.78156805555881</v>
      </c>
      <c r="K18" s="33">
        <f t="shared" si="3"/>
        <v>3.873093225623649</v>
      </c>
      <c r="L18" s="30">
        <v>88</v>
      </c>
      <c r="M18" s="34">
        <f t="shared" si="6"/>
        <v>0.55681818181818177</v>
      </c>
      <c r="N18" s="30">
        <v>290</v>
      </c>
      <c r="O18" s="35">
        <f t="shared" ref="O18:P18" si="26">D18/7</f>
        <v>7</v>
      </c>
      <c r="P18" s="35">
        <f t="shared" si="26"/>
        <v>0</v>
      </c>
      <c r="Q18" s="30">
        <f t="shared" si="8"/>
        <v>41</v>
      </c>
      <c r="R18" s="30"/>
      <c r="S18" s="36">
        <v>2.3965267727930502</v>
      </c>
      <c r="T18" s="29">
        <v>996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7.7939814814814823E-2</v>
      </c>
      <c r="AD18" s="40">
        <f t="shared" si="12"/>
        <v>-5.2702902777777778</v>
      </c>
      <c r="AE18" s="40">
        <v>-5.8</v>
      </c>
      <c r="AF18" s="40">
        <v>-12.9744416666666</v>
      </c>
      <c r="AG18" s="40">
        <v>-12.669999999999998</v>
      </c>
    </row>
    <row r="19" spans="1:33" ht="15.75" customHeight="1" x14ac:dyDescent="0.2">
      <c r="A19" s="29" t="s">
        <v>71</v>
      </c>
      <c r="B19" s="29" t="s">
        <v>665</v>
      </c>
      <c r="C19" s="16">
        <f t="shared" si="4"/>
        <v>29.717272727272732</v>
      </c>
      <c r="D19" s="30">
        <v>22</v>
      </c>
      <c r="E19" s="30">
        <v>0</v>
      </c>
      <c r="F19" s="33">
        <v>653.78000000000009</v>
      </c>
      <c r="G19" s="31">
        <v>0</v>
      </c>
      <c r="H19" s="32">
        <f t="shared" si="1"/>
        <v>0</v>
      </c>
      <c r="I19" s="32">
        <f t="shared" si="2"/>
        <v>0.20979386116974455</v>
      </c>
      <c r="J19" s="33">
        <f t="shared" si="5"/>
        <v>137.1590305555556</v>
      </c>
      <c r="K19" s="33">
        <f t="shared" si="3"/>
        <v>6.2345013888888907</v>
      </c>
      <c r="L19" s="30">
        <v>86</v>
      </c>
      <c r="M19" s="34">
        <f t="shared" si="6"/>
        <v>0.2558139534883721</v>
      </c>
      <c r="N19" s="30">
        <v>247</v>
      </c>
      <c r="O19" s="35">
        <f t="shared" ref="O19:P19" si="27">D19/7</f>
        <v>3.1428571428571428</v>
      </c>
      <c r="P19" s="35">
        <f t="shared" si="27"/>
        <v>0</v>
      </c>
      <c r="Q19" s="30">
        <f t="shared" si="8"/>
        <v>78</v>
      </c>
      <c r="R19" s="30"/>
      <c r="S19" s="36">
        <v>2.07751937984496</v>
      </c>
      <c r="T19" s="29">
        <v>996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7.7939814814814823E-2</v>
      </c>
      <c r="AD19" s="40">
        <f t="shared" si="12"/>
        <v>-2.3662527777777775</v>
      </c>
      <c r="AE19" s="40">
        <v>-5.8</v>
      </c>
      <c r="AF19" s="40">
        <v>-12.974441666666667</v>
      </c>
      <c r="AG19" s="40">
        <v>-3.15</v>
      </c>
    </row>
    <row r="20" spans="1:33" ht="15.75" customHeight="1" x14ac:dyDescent="0.2">
      <c r="A20" s="29" t="s">
        <v>73</v>
      </c>
      <c r="B20" s="29" t="s">
        <v>666</v>
      </c>
      <c r="C20" s="16">
        <f t="shared" si="4"/>
        <v>29.990000000000006</v>
      </c>
      <c r="D20" s="30">
        <v>31</v>
      </c>
      <c r="E20" s="30">
        <v>0</v>
      </c>
      <c r="F20" s="33">
        <v>929.69000000000017</v>
      </c>
      <c r="G20" s="31">
        <v>0</v>
      </c>
      <c r="H20" s="32">
        <f t="shared" si="1"/>
        <v>0</v>
      </c>
      <c r="I20" s="32">
        <f t="shared" si="2"/>
        <v>0.2203901763550814</v>
      </c>
      <c r="J20" s="33">
        <f t="shared" si="5"/>
        <v>204.89454305555566</v>
      </c>
      <c r="K20" s="33">
        <f t="shared" si="3"/>
        <v>6.6095013888888925</v>
      </c>
      <c r="L20" s="30">
        <v>88</v>
      </c>
      <c r="M20" s="34">
        <f t="shared" si="6"/>
        <v>0.35227272727272729</v>
      </c>
      <c r="N20" s="30">
        <v>209</v>
      </c>
      <c r="O20" s="35">
        <f t="shared" ref="O20:P20" si="28">D20/7</f>
        <v>4.4285714285714288</v>
      </c>
      <c r="P20" s="35">
        <f t="shared" si="28"/>
        <v>0</v>
      </c>
      <c r="Q20" s="30">
        <f t="shared" si="8"/>
        <v>47</v>
      </c>
      <c r="R20" s="30"/>
      <c r="S20" s="36">
        <v>2.38377535101404</v>
      </c>
      <c r="T20" s="29">
        <v>996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7.7939814814814823E-2</v>
      </c>
      <c r="AD20" s="40">
        <f t="shared" si="12"/>
        <v>-3.3342652777777775</v>
      </c>
      <c r="AE20" s="40">
        <v>-5.8</v>
      </c>
      <c r="AF20" s="40">
        <v>-12.974441666666667</v>
      </c>
      <c r="AG20" s="40">
        <v>0</v>
      </c>
    </row>
    <row r="21" spans="1:33" ht="15.75" customHeight="1" x14ac:dyDescent="0.2">
      <c r="A21" s="29" t="s">
        <v>75</v>
      </c>
      <c r="B21" s="29" t="s">
        <v>507</v>
      </c>
      <c r="C21" s="16">
        <f t="shared" si="4"/>
        <v>31.15666666666667</v>
      </c>
      <c r="D21" s="30">
        <v>48</v>
      </c>
      <c r="E21" s="30">
        <v>0</v>
      </c>
      <c r="F21" s="33">
        <v>1495.5200000000002</v>
      </c>
      <c r="G21" s="31">
        <v>0</v>
      </c>
      <c r="H21" s="32">
        <f t="shared" si="1"/>
        <v>0</v>
      </c>
      <c r="I21" s="32">
        <f t="shared" si="2"/>
        <v>0.24396602296637074</v>
      </c>
      <c r="J21" s="33">
        <f t="shared" si="5"/>
        <v>364.85606666666683</v>
      </c>
      <c r="K21" s="33">
        <f t="shared" si="3"/>
        <v>7.6011680555555587</v>
      </c>
      <c r="L21" s="30">
        <v>47</v>
      </c>
      <c r="M21" s="34">
        <f t="shared" si="6"/>
        <v>1.0212765957446808</v>
      </c>
      <c r="N21" s="30">
        <v>175</v>
      </c>
      <c r="O21" s="35">
        <f t="shared" ref="O21:P21" si="29">D21/7</f>
        <v>6.8571428571428568</v>
      </c>
      <c r="P21" s="35">
        <f t="shared" si="29"/>
        <v>0</v>
      </c>
      <c r="Q21" s="30">
        <f t="shared" si="8"/>
        <v>25</v>
      </c>
      <c r="R21" s="30"/>
      <c r="S21" s="36">
        <v>2.43760129659643</v>
      </c>
      <c r="T21" s="29">
        <v>996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7.7939814814814823E-2</v>
      </c>
      <c r="AD21" s="40">
        <f t="shared" si="12"/>
        <v>-5.1627333333333336</v>
      </c>
      <c r="AE21" s="40">
        <v>-5.8</v>
      </c>
      <c r="AF21" s="40">
        <v>-12.974441666666667</v>
      </c>
      <c r="AG21" s="40">
        <v>0</v>
      </c>
    </row>
    <row r="22" spans="1:33" ht="15.75" customHeight="1" x14ac:dyDescent="0.2">
      <c r="A22" s="29" t="s">
        <v>77</v>
      </c>
      <c r="B22" s="29" t="s">
        <v>32</v>
      </c>
      <c r="C22" s="16">
        <f t="shared" si="4"/>
        <v>33.704285714285717</v>
      </c>
      <c r="D22" s="30">
        <v>14</v>
      </c>
      <c r="E22" s="30">
        <v>0</v>
      </c>
      <c r="F22" s="31">
        <v>471.86000000000007</v>
      </c>
      <c r="G22" s="31">
        <v>0</v>
      </c>
      <c r="H22" s="32">
        <f t="shared" si="1"/>
        <v>0</v>
      </c>
      <c r="I22" s="32">
        <f t="shared" si="2"/>
        <v>0.28977455059645757</v>
      </c>
      <c r="J22" s="33">
        <f t="shared" si="5"/>
        <v>136.73301944444449</v>
      </c>
      <c r="K22" s="33">
        <f t="shared" si="3"/>
        <v>9.7666442460317491</v>
      </c>
      <c r="L22" s="30">
        <v>65</v>
      </c>
      <c r="M22" s="34">
        <f t="shared" si="6"/>
        <v>0.2153846153846154</v>
      </c>
      <c r="N22" s="30">
        <v>161</v>
      </c>
      <c r="O22" s="35">
        <f t="shared" ref="O22:P22" si="30">D22/7</f>
        <v>2</v>
      </c>
      <c r="P22" s="35">
        <f t="shared" si="30"/>
        <v>0</v>
      </c>
      <c r="Q22" s="30">
        <f t="shared" si="8"/>
        <v>80</v>
      </c>
      <c r="R22" s="30"/>
      <c r="S22" s="36">
        <v>2.4982935153583599</v>
      </c>
      <c r="T22" s="29">
        <v>1296</v>
      </c>
      <c r="U22" s="37">
        <v>300</v>
      </c>
      <c r="V22" s="38" t="s">
        <v>667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7.7939814814814823E-2</v>
      </c>
      <c r="AD22" s="40">
        <f t="shared" si="12"/>
        <v>-1.5057972222222222</v>
      </c>
      <c r="AE22" s="40">
        <v>-5.8</v>
      </c>
      <c r="AF22" s="40">
        <v>-12.974441666666667</v>
      </c>
      <c r="AG22" s="40">
        <v>0</v>
      </c>
    </row>
    <row r="23" spans="1:33" ht="15.75" customHeight="1" x14ac:dyDescent="0.2">
      <c r="A23" s="29" t="s">
        <v>78</v>
      </c>
      <c r="B23" s="29" t="s">
        <v>32</v>
      </c>
      <c r="C23" s="16">
        <f t="shared" si="4"/>
        <v>34.99</v>
      </c>
      <c r="D23" s="30">
        <v>21</v>
      </c>
      <c r="E23" s="30">
        <v>0</v>
      </c>
      <c r="F23" s="33">
        <v>734.79000000000008</v>
      </c>
      <c r="G23" s="31">
        <v>0</v>
      </c>
      <c r="H23" s="32">
        <f t="shared" si="1"/>
        <v>0</v>
      </c>
      <c r="I23" s="32">
        <f t="shared" si="2"/>
        <v>0.31036014258041977</v>
      </c>
      <c r="J23" s="33">
        <f t="shared" si="5"/>
        <v>228.04952916666667</v>
      </c>
      <c r="K23" s="33">
        <f t="shared" si="3"/>
        <v>10.859501388888889</v>
      </c>
      <c r="L23" s="30">
        <v>66</v>
      </c>
      <c r="M23" s="34">
        <f t="shared" si="6"/>
        <v>0.31818181818181818</v>
      </c>
      <c r="N23" s="30">
        <v>140</v>
      </c>
      <c r="O23" s="35">
        <f t="shared" ref="O23:P23" si="31">D23/7</f>
        <v>3</v>
      </c>
      <c r="P23" s="35">
        <f t="shared" si="31"/>
        <v>0</v>
      </c>
      <c r="Q23" s="30">
        <f t="shared" si="8"/>
        <v>46</v>
      </c>
      <c r="R23" s="30"/>
      <c r="S23" s="36">
        <v>2.1136363636363602</v>
      </c>
      <c r="T23" s="29">
        <v>1296</v>
      </c>
      <c r="U23" s="37" t="s">
        <v>33</v>
      </c>
      <c r="V23" s="38" t="s">
        <v>668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7.7939814814814823E-2</v>
      </c>
      <c r="AD23" s="40">
        <f t="shared" si="12"/>
        <v>-2.2586958333333333</v>
      </c>
      <c r="AE23" s="40">
        <v>-5.8</v>
      </c>
      <c r="AF23" s="40">
        <v>-12.974441666666667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34.99</v>
      </c>
      <c r="D24" s="30">
        <v>10</v>
      </c>
      <c r="E24" s="30">
        <v>0</v>
      </c>
      <c r="F24" s="33">
        <v>349.90000000000003</v>
      </c>
      <c r="G24" s="33">
        <v>0</v>
      </c>
      <c r="H24" s="32">
        <f t="shared" si="1"/>
        <v>0</v>
      </c>
      <c r="I24" s="32">
        <f t="shared" si="2"/>
        <v>0.31036014258041983</v>
      </c>
      <c r="J24" s="33">
        <f t="shared" si="5"/>
        <v>108.59501388888891</v>
      </c>
      <c r="K24" s="33">
        <f t="shared" si="3"/>
        <v>10.859501388888891</v>
      </c>
      <c r="L24" s="30">
        <v>44</v>
      </c>
      <c r="M24" s="34">
        <f t="shared" si="6"/>
        <v>0.22727272727272727</v>
      </c>
      <c r="N24" s="30">
        <v>132</v>
      </c>
      <c r="O24" s="35">
        <f t="shared" ref="O24:P24" si="32">D24/7</f>
        <v>1.4285714285714286</v>
      </c>
      <c r="P24" s="35">
        <f t="shared" si="32"/>
        <v>0</v>
      </c>
      <c r="Q24" s="30">
        <f t="shared" si="8"/>
        <v>92</v>
      </c>
      <c r="R24" s="30"/>
      <c r="S24" s="36">
        <v>2.3536977491961402</v>
      </c>
      <c r="T24" s="29">
        <v>1296</v>
      </c>
      <c r="U24" s="37" t="s">
        <v>33</v>
      </c>
      <c r="V24" s="38" t="s">
        <v>668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7.7939814814814823E-2</v>
      </c>
      <c r="AD24" s="40">
        <f t="shared" si="12"/>
        <v>-1.0755694444444444</v>
      </c>
      <c r="AE24" s="40">
        <v>-5.8</v>
      </c>
      <c r="AF24" s="40">
        <v>-12.974441666666667</v>
      </c>
      <c r="AG24" s="40">
        <v>0</v>
      </c>
    </row>
    <row r="25" spans="1:33" ht="15.75" customHeight="1" x14ac:dyDescent="0.2">
      <c r="A25" s="15" t="s">
        <v>82</v>
      </c>
      <c r="B25" s="15" t="s">
        <v>669</v>
      </c>
      <c r="C25" s="16">
        <f t="shared" si="4"/>
        <v>35.004615384615384</v>
      </c>
      <c r="D25" s="17">
        <v>26</v>
      </c>
      <c r="E25" s="17">
        <v>0</v>
      </c>
      <c r="F25" s="18">
        <v>910.12</v>
      </c>
      <c r="G25" s="18">
        <v>0</v>
      </c>
      <c r="H25" s="32">
        <f t="shared" si="1"/>
        <v>0</v>
      </c>
      <c r="I25" s="32">
        <f t="shared" si="2"/>
        <v>0.31071234501433265</v>
      </c>
      <c r="J25" s="33">
        <f t="shared" si="5"/>
        <v>282.78551944444445</v>
      </c>
      <c r="K25" s="33">
        <f t="shared" si="3"/>
        <v>10.876366132478633</v>
      </c>
      <c r="L25" s="17">
        <v>70</v>
      </c>
      <c r="M25" s="34">
        <f t="shared" si="6"/>
        <v>0.37142857142857144</v>
      </c>
      <c r="N25" s="17">
        <v>103</v>
      </c>
      <c r="O25" s="35">
        <f t="shared" ref="O25:P25" si="33">D25/7</f>
        <v>3.7142857142857144</v>
      </c>
      <c r="P25" s="35">
        <f t="shared" si="33"/>
        <v>0</v>
      </c>
      <c r="Q25" s="30">
        <f t="shared" si="8"/>
        <v>27</v>
      </c>
      <c r="R25" s="30"/>
      <c r="S25" s="22">
        <v>2.4025974025974031</v>
      </c>
      <c r="T25" s="29">
        <v>1296</v>
      </c>
      <c r="U25" s="37" t="s">
        <v>33</v>
      </c>
      <c r="V25" s="38" t="s">
        <v>670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7.7939814814814823E-2</v>
      </c>
      <c r="AD25" s="40">
        <f t="shared" si="12"/>
        <v>-2.7964805555555556</v>
      </c>
      <c r="AE25" s="26">
        <v>-5.8</v>
      </c>
      <c r="AF25" s="26">
        <v>-12.97</v>
      </c>
      <c r="AG25" s="26">
        <v>0</v>
      </c>
    </row>
    <row r="26" spans="1:33" ht="15.75" customHeight="1" x14ac:dyDescent="0.2">
      <c r="A26" s="15" t="s">
        <v>84</v>
      </c>
      <c r="B26" s="29" t="s">
        <v>32</v>
      </c>
      <c r="C26" s="16">
        <f t="shared" si="4"/>
        <v>38.24</v>
      </c>
      <c r="D26" s="17">
        <v>8</v>
      </c>
      <c r="E26" s="17">
        <v>2</v>
      </c>
      <c r="F26" s="18">
        <v>305.92</v>
      </c>
      <c r="G26" s="18">
        <v>0</v>
      </c>
      <c r="H26" s="32">
        <f t="shared" si="1"/>
        <v>0</v>
      </c>
      <c r="I26" s="32">
        <f t="shared" si="2"/>
        <v>0.35936196100651024</v>
      </c>
      <c r="J26" s="33">
        <f t="shared" si="5"/>
        <v>109.93601111111163</v>
      </c>
      <c r="K26" s="33">
        <f t="shared" si="3"/>
        <v>13.742001388888953</v>
      </c>
      <c r="L26" s="17">
        <v>50</v>
      </c>
      <c r="M26" s="34">
        <f t="shared" si="6"/>
        <v>0.16</v>
      </c>
      <c r="N26" s="17">
        <v>96</v>
      </c>
      <c r="O26" s="35">
        <f t="shared" ref="O26:P26" si="34">D26/7</f>
        <v>1.1428571428571428</v>
      </c>
      <c r="P26" s="35">
        <f t="shared" si="34"/>
        <v>0.2857142857142857</v>
      </c>
      <c r="Q26" s="30">
        <f t="shared" si="8"/>
        <v>67</v>
      </c>
      <c r="R26" s="30"/>
      <c r="S26" s="22">
        <v>2.760994263862333</v>
      </c>
      <c r="T26" s="29">
        <v>300</v>
      </c>
      <c r="U26" s="37">
        <v>300</v>
      </c>
      <c r="V26" s="38" t="s">
        <v>671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7.7939814814814823E-2</v>
      </c>
      <c r="AD26" s="40">
        <f t="shared" si="12"/>
        <v>-0.86045555555555553</v>
      </c>
      <c r="AE26" s="26">
        <v>-5.68</v>
      </c>
      <c r="AF26" s="26">
        <v>-12.9744416666666</v>
      </c>
      <c r="AG26" s="26">
        <v>0</v>
      </c>
    </row>
    <row r="27" spans="1:33" ht="15.75" customHeight="1" x14ac:dyDescent="0.2">
      <c r="A27" s="15" t="s">
        <v>86</v>
      </c>
      <c r="B27" s="29" t="s">
        <v>32</v>
      </c>
      <c r="C27" s="16">
        <f t="shared" si="4"/>
        <v>37.99</v>
      </c>
      <c r="D27" s="17">
        <v>11</v>
      </c>
      <c r="E27" s="17">
        <v>0</v>
      </c>
      <c r="F27" s="18">
        <v>417.89</v>
      </c>
      <c r="G27" s="18">
        <v>0</v>
      </c>
      <c r="H27" s="32">
        <f t="shared" si="1"/>
        <v>0</v>
      </c>
      <c r="I27" s="32">
        <f t="shared" si="2"/>
        <v>0.35613322950484222</v>
      </c>
      <c r="J27" s="33">
        <f t="shared" si="5"/>
        <v>148.82451527777852</v>
      </c>
      <c r="K27" s="33">
        <f t="shared" si="3"/>
        <v>13.529501388888956</v>
      </c>
      <c r="L27" s="17">
        <v>47</v>
      </c>
      <c r="M27" s="34">
        <f t="shared" si="6"/>
        <v>0.23404255319148937</v>
      </c>
      <c r="N27" s="17">
        <v>86</v>
      </c>
      <c r="O27" s="35">
        <f t="shared" ref="O27:P27" si="35">D27/7</f>
        <v>1.5714285714285714</v>
      </c>
      <c r="P27" s="35">
        <f t="shared" si="35"/>
        <v>0</v>
      </c>
      <c r="Q27" s="30">
        <f t="shared" si="8"/>
        <v>54</v>
      </c>
      <c r="R27" s="30"/>
      <c r="S27" s="22">
        <v>2.0145560407569141</v>
      </c>
      <c r="T27" s="29">
        <v>300</v>
      </c>
      <c r="U27" s="37">
        <v>300</v>
      </c>
      <c r="V27" s="38" t="s">
        <v>671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7.7939814814814823E-2</v>
      </c>
      <c r="AD27" s="40">
        <f t="shared" si="12"/>
        <v>-1.1831263888888888</v>
      </c>
      <c r="AE27" s="26">
        <v>-5.68</v>
      </c>
      <c r="AF27" s="26">
        <v>-12.9744416666666</v>
      </c>
      <c r="AG27" s="26">
        <v>0</v>
      </c>
    </row>
    <row r="28" spans="1:33" ht="15.75" customHeight="1" x14ac:dyDescent="0.2">
      <c r="A28" s="15" t="s">
        <v>87</v>
      </c>
      <c r="B28" s="29" t="s">
        <v>32</v>
      </c>
      <c r="C28" s="16">
        <f t="shared" si="4"/>
        <v>37.99</v>
      </c>
      <c r="D28" s="17">
        <v>7</v>
      </c>
      <c r="E28" s="17">
        <v>0</v>
      </c>
      <c r="F28" s="18">
        <v>265.93</v>
      </c>
      <c r="G28" s="18">
        <v>0</v>
      </c>
      <c r="H28" s="32">
        <f t="shared" si="1"/>
        <v>0</v>
      </c>
      <c r="I28" s="32">
        <f t="shared" si="2"/>
        <v>0.31016281232268905</v>
      </c>
      <c r="J28" s="33">
        <f t="shared" si="5"/>
        <v>82.4815966809727</v>
      </c>
      <c r="K28" s="33">
        <f t="shared" si="3"/>
        <v>11.783085240138957</v>
      </c>
      <c r="L28" s="17">
        <v>37</v>
      </c>
      <c r="M28" s="34">
        <f t="shared" si="6"/>
        <v>0.1891891891891892</v>
      </c>
      <c r="N28" s="17">
        <v>77</v>
      </c>
      <c r="O28" s="35">
        <f t="shared" ref="O28:P28" si="36">D28/7</f>
        <v>1</v>
      </c>
      <c r="P28" s="35">
        <f t="shared" si="36"/>
        <v>0</v>
      </c>
      <c r="Q28" s="30">
        <f t="shared" si="8"/>
        <v>77</v>
      </c>
      <c r="R28" s="30"/>
      <c r="S28" s="22">
        <v>2.088888888888889</v>
      </c>
      <c r="T28" s="15" t="s">
        <v>33</v>
      </c>
      <c r="U28" s="23">
        <v>300</v>
      </c>
      <c r="V28" s="1" t="s">
        <v>672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7.7939814814814823E-2</v>
      </c>
      <c r="AD28" s="40">
        <f t="shared" si="12"/>
        <v>-0.75289861111111112</v>
      </c>
      <c r="AE28" s="26">
        <v>-5.68</v>
      </c>
      <c r="AF28" s="26">
        <v>-14.720857815416601</v>
      </c>
      <c r="AG28" s="26">
        <v>0</v>
      </c>
    </row>
    <row r="29" spans="1:33" ht="15.75" customHeight="1" x14ac:dyDescent="0.2">
      <c r="A29" s="15" t="s">
        <v>90</v>
      </c>
      <c r="B29" s="29" t="s">
        <v>32</v>
      </c>
      <c r="C29" s="16">
        <f t="shared" si="4"/>
        <v>37.99</v>
      </c>
      <c r="D29" s="17">
        <v>12</v>
      </c>
      <c r="E29" s="17">
        <v>0</v>
      </c>
      <c r="F29" s="18">
        <v>455.88</v>
      </c>
      <c r="G29" s="18">
        <v>0</v>
      </c>
      <c r="H29" s="32">
        <f t="shared" si="1"/>
        <v>0</v>
      </c>
      <c r="I29" s="32">
        <f t="shared" si="2"/>
        <v>0.310162812322689</v>
      </c>
      <c r="J29" s="33">
        <f t="shared" si="5"/>
        <v>141.39702288166745</v>
      </c>
      <c r="K29" s="33">
        <f t="shared" si="3"/>
        <v>11.783085240138954</v>
      </c>
      <c r="L29" s="17">
        <v>45</v>
      </c>
      <c r="M29" s="34">
        <f t="shared" si="6"/>
        <v>0.26666666666666666</v>
      </c>
      <c r="N29" s="17">
        <v>66</v>
      </c>
      <c r="O29" s="35">
        <f t="shared" ref="O29:P29" si="37">D29/7</f>
        <v>1.7142857142857142</v>
      </c>
      <c r="P29" s="35">
        <f t="shared" si="37"/>
        <v>0</v>
      </c>
      <c r="Q29" s="30">
        <f t="shared" si="8"/>
        <v>38</v>
      </c>
      <c r="R29" s="30"/>
      <c r="S29" s="22">
        <v>2.3732809430255402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7.7939814814814823E-2</v>
      </c>
      <c r="AD29" s="40">
        <f t="shared" si="12"/>
        <v>-1.2906833333333334</v>
      </c>
      <c r="AE29" s="26">
        <v>-5.68</v>
      </c>
      <c r="AF29" s="26">
        <v>-14.720857815416601</v>
      </c>
      <c r="AG29" s="26">
        <v>0</v>
      </c>
    </row>
    <row r="30" spans="1:33" ht="15.75" customHeight="1" x14ac:dyDescent="0.2">
      <c r="A30" s="15" t="s">
        <v>91</v>
      </c>
      <c r="B30" s="29" t="s">
        <v>32</v>
      </c>
      <c r="C30" s="16">
        <f t="shared" si="4"/>
        <v>37.99</v>
      </c>
      <c r="D30" s="17">
        <v>5</v>
      </c>
      <c r="E30" s="17">
        <v>0</v>
      </c>
      <c r="F30" s="18">
        <v>189.95000000000002</v>
      </c>
      <c r="G30" s="18">
        <v>0</v>
      </c>
      <c r="H30" s="32">
        <f t="shared" si="1"/>
        <v>0</v>
      </c>
      <c r="I30" s="32">
        <f t="shared" si="2"/>
        <v>0.35700802185836683</v>
      </c>
      <c r="J30" s="33">
        <f t="shared" si="5"/>
        <v>67.813673751996788</v>
      </c>
      <c r="K30" s="33">
        <f t="shared" si="3"/>
        <v>13.562734750399358</v>
      </c>
      <c r="L30" s="17">
        <v>29</v>
      </c>
      <c r="M30" s="34">
        <f t="shared" si="6"/>
        <v>0.17241379310344829</v>
      </c>
      <c r="N30" s="17">
        <v>61</v>
      </c>
      <c r="O30" s="35">
        <f t="shared" ref="O30:P30" si="38">D30/7</f>
        <v>0.7142857142857143</v>
      </c>
      <c r="P30" s="35">
        <f t="shared" si="38"/>
        <v>0</v>
      </c>
      <c r="Q30" s="30">
        <f t="shared" si="8"/>
        <v>85</v>
      </c>
      <c r="R30" s="30"/>
      <c r="S30" s="22">
        <v>2.4770240700218822</v>
      </c>
      <c r="T30" s="29">
        <v>300</v>
      </c>
      <c r="U30" s="37">
        <v>300</v>
      </c>
      <c r="V30" s="38" t="s">
        <v>673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7.7939814814814823E-2</v>
      </c>
      <c r="AD30" s="40">
        <f t="shared" si="12"/>
        <v>-0.53778472222222218</v>
      </c>
      <c r="AE30" s="26">
        <v>-5.68</v>
      </c>
      <c r="AF30" s="26">
        <v>-12.9412083051562</v>
      </c>
      <c r="AG30" s="26">
        <v>0</v>
      </c>
    </row>
    <row r="31" spans="1:33" ht="15.75" customHeight="1" x14ac:dyDescent="0.2">
      <c r="A31" s="15" t="s">
        <v>92</v>
      </c>
      <c r="B31" s="29" t="s">
        <v>32</v>
      </c>
      <c r="C31" s="16">
        <f t="shared" si="4"/>
        <v>37.99</v>
      </c>
      <c r="D31" s="17">
        <v>8</v>
      </c>
      <c r="E31" s="17">
        <v>0</v>
      </c>
      <c r="F31" s="18">
        <v>303.92</v>
      </c>
      <c r="G31" s="44">
        <v>0</v>
      </c>
      <c r="H31" s="32">
        <f t="shared" si="1"/>
        <v>0</v>
      </c>
      <c r="I31" s="32">
        <f t="shared" si="2"/>
        <v>0.35700802185836539</v>
      </c>
      <c r="J31" s="33">
        <f t="shared" si="5"/>
        <v>108.50187800319442</v>
      </c>
      <c r="K31" s="33">
        <f t="shared" si="3"/>
        <v>13.562734750399303</v>
      </c>
      <c r="L31" s="17">
        <v>22</v>
      </c>
      <c r="M31" s="34">
        <f t="shared" si="6"/>
        <v>0.36363636363636365</v>
      </c>
      <c r="N31" s="17">
        <v>54</v>
      </c>
      <c r="O31" s="35">
        <f t="shared" ref="O31:P32" si="39">D31/7</f>
        <v>1.1428571428571428</v>
      </c>
      <c r="P31" s="35">
        <f t="shared" si="39"/>
        <v>0</v>
      </c>
      <c r="Q31" s="30">
        <f t="shared" si="8"/>
        <v>47</v>
      </c>
      <c r="R31" s="30"/>
      <c r="S31" s="22">
        <v>2.07407407407407</v>
      </c>
      <c r="T31" s="15">
        <v>696</v>
      </c>
      <c r="U31" s="23">
        <v>300</v>
      </c>
      <c r="V31" s="1" t="s">
        <v>827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7.7939814814814823E-2</v>
      </c>
      <c r="AD31" s="40">
        <f t="shared" si="12"/>
        <v>-0.86045555555555553</v>
      </c>
      <c r="AE31" s="45">
        <v>-5.68</v>
      </c>
      <c r="AF31" s="45">
        <v>-12.941208305156252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37.99</v>
      </c>
      <c r="D32" s="57">
        <v>4</v>
      </c>
      <c r="E32" s="57">
        <v>0</v>
      </c>
      <c r="F32" s="58">
        <v>151.96</v>
      </c>
      <c r="G32" s="58">
        <v>0</v>
      </c>
      <c r="H32" s="32">
        <f t="shared" si="1"/>
        <v>0</v>
      </c>
      <c r="I32" s="32">
        <f t="shared" si="2"/>
        <v>0.35700802185836672</v>
      </c>
      <c r="J32" s="33">
        <f t="shared" si="5"/>
        <v>54.250939001597409</v>
      </c>
      <c r="K32" s="33">
        <f t="shared" si="3"/>
        <v>13.562734750399352</v>
      </c>
      <c r="L32" s="57">
        <v>29</v>
      </c>
      <c r="M32" s="34">
        <f t="shared" si="6"/>
        <v>0.13793103448275862</v>
      </c>
      <c r="N32" s="57">
        <v>49</v>
      </c>
      <c r="O32" s="35">
        <f t="shared" si="39"/>
        <v>0.5714285714285714</v>
      </c>
      <c r="P32" s="35">
        <f t="shared" si="39"/>
        <v>0</v>
      </c>
      <c r="Q32" s="30">
        <f t="shared" si="8"/>
        <v>85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1.5313059033989269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7.7939814814814823E-2</v>
      </c>
      <c r="AD32" s="40">
        <f t="shared" si="12"/>
        <v>-0.43022777777777776</v>
      </c>
      <c r="AE32" s="63">
        <v>-5.68</v>
      </c>
      <c r="AF32" s="63">
        <v>-12.9412083051562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Info!B1:BJ5000""),3,FALSE),"""")"),"Iron Square Kitchen Cabinet Knobs - 10 Pack of Drawer Handles Hardware")</f>
        <v>Iron Square Kitchen Cabinet Knobs - 10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Info!B1:BJ5000""),2,FALSE),"""")"),"B07FFH3HJB")</f>
        <v>B07FFH3HJB</v>
      </c>
      <c r="B2" s="3" t="s">
        <v>674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6.9065598616042703</v>
      </c>
      <c r="D3" s="5">
        <f>SUM(D4:D99702)</f>
        <v>0</v>
      </c>
      <c r="E3" s="5"/>
      <c r="F3" s="6">
        <f t="shared" ref="F3:G3" si="0">SUM(F4:F99702)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SUM(J4:J99702)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SUM(AD4:AD99702)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Info!B2:BZ3000""),37,FALSE)),"""")*-1"),-5.87057588236363)</f>
        <v>-5.8705758823636298</v>
      </c>
      <c r="AG3" s="6">
        <f>SUM(AG4:AG99702)</f>
        <v>0</v>
      </c>
    </row>
    <row r="4" spans="1:33" ht="15.75" customHeight="1" x14ac:dyDescent="0.2">
      <c r="A4" s="15" t="s">
        <v>31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-5.9294020979020976</v>
      </c>
      <c r="AG4" s="26">
        <v>0</v>
      </c>
    </row>
    <row r="5" spans="1:33" ht="15.75" customHeight="1" x14ac:dyDescent="0.2">
      <c r="A5" s="29" t="s">
        <v>36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-5.9294020979020976</v>
      </c>
      <c r="AG5" s="40">
        <v>0</v>
      </c>
    </row>
    <row r="6" spans="1:33" ht="15.75" customHeight="1" x14ac:dyDescent="0.2">
      <c r="A6" s="29" t="s">
        <v>38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-5.9294020979020976</v>
      </c>
      <c r="AG6" s="40">
        <v>0</v>
      </c>
    </row>
    <row r="7" spans="1:33" ht="15.75" customHeight="1" x14ac:dyDescent="0.2">
      <c r="A7" s="29" t="s">
        <v>40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-5.9294020979020976</v>
      </c>
      <c r="AG7" s="40">
        <v>0</v>
      </c>
    </row>
    <row r="8" spans="1:33" ht="15.75" customHeight="1" x14ac:dyDescent="0.2">
      <c r="A8" s="29" t="s">
        <v>43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-5.93</v>
      </c>
      <c r="AG8" s="40">
        <v>0</v>
      </c>
    </row>
    <row r="9" spans="1:33" ht="15.75" customHeight="1" x14ac:dyDescent="0.2">
      <c r="A9" s="29" t="s">
        <v>46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-5.9893251748251704</v>
      </c>
      <c r="AG9" s="40">
        <v>0</v>
      </c>
    </row>
    <row r="10" spans="1:33" ht="15.75" customHeight="1" x14ac:dyDescent="0.2">
      <c r="A10" s="29" t="s">
        <v>49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-5.9893251748251704</v>
      </c>
      <c r="AG10" s="40">
        <v>0</v>
      </c>
    </row>
    <row r="11" spans="1:33" ht="15.75" customHeight="1" x14ac:dyDescent="0.2">
      <c r="A11" s="29" t="s">
        <v>52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-5.9893251748251704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-5.9893251748251704</v>
      </c>
      <c r="AG12" s="40">
        <v>0</v>
      </c>
    </row>
    <row r="13" spans="1:33" ht="15.75" customHeight="1" x14ac:dyDescent="0.2">
      <c r="A13" s="29" t="s">
        <v>58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-6.0208636363636296</v>
      </c>
      <c r="AG13" s="40">
        <v>0</v>
      </c>
    </row>
    <row r="14" spans="1:33" ht="15.75" customHeight="1" x14ac:dyDescent="0.2">
      <c r="A14" s="29" t="s">
        <v>61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-6.0208636363636296</v>
      </c>
      <c r="AG14" s="40">
        <v>0</v>
      </c>
    </row>
    <row r="15" spans="1:33" ht="15.75" customHeight="1" x14ac:dyDescent="0.2">
      <c r="A15" s="29" t="s">
        <v>62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-6.0208636363636296</v>
      </c>
      <c r="AG15" s="40">
        <v>0</v>
      </c>
    </row>
    <row r="16" spans="1:33" ht="15.75" customHeight="1" x14ac:dyDescent="0.2">
      <c r="A16" s="29" t="s">
        <v>63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-6.0208636363636296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-6.0208636363636296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-6.0208636363636296</v>
      </c>
      <c r="AG18" s="40">
        <v>0</v>
      </c>
    </row>
    <row r="19" spans="1:33" ht="15.75" customHeight="1" x14ac:dyDescent="0.2">
      <c r="A19" s="29" t="s">
        <v>71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-6.0208636363636359</v>
      </c>
      <c r="AG19" s="40">
        <v>0</v>
      </c>
    </row>
    <row r="20" spans="1:33" ht="15.75" customHeight="1" x14ac:dyDescent="0.2">
      <c r="A20" s="29" t="s">
        <v>73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-6.0208636363636359</v>
      </c>
      <c r="AG20" s="40">
        <v>0</v>
      </c>
    </row>
    <row r="21" spans="1:33" ht="15.75" customHeight="1" x14ac:dyDescent="0.2">
      <c r="A21" s="29" t="s">
        <v>75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-6.0208636363636359</v>
      </c>
      <c r="AG21" s="40">
        <v>0</v>
      </c>
    </row>
    <row r="22" spans="1:33" ht="15.75" customHeight="1" x14ac:dyDescent="0.2">
      <c r="A22" s="29" t="s">
        <v>77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-6.0208636363636359</v>
      </c>
      <c r="AG22" s="40">
        <v>0</v>
      </c>
    </row>
    <row r="23" spans="1:33" ht="15.75" customHeight="1" x14ac:dyDescent="0.2">
      <c r="A23" s="29" t="s">
        <v>78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-6.0208636363636359</v>
      </c>
      <c r="AG23" s="40">
        <v>0</v>
      </c>
    </row>
    <row r="24" spans="1:33" ht="15.75" customHeight="1" x14ac:dyDescent="0.2">
      <c r="A24" s="29" t="s">
        <v>80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-6.0208636363636359</v>
      </c>
      <c r="AG24" s="40">
        <v>0</v>
      </c>
    </row>
    <row r="25" spans="1:33" ht="15.75" customHeight="1" x14ac:dyDescent="0.2">
      <c r="A25" s="15" t="s">
        <v>82</v>
      </c>
      <c r="B25" s="15"/>
      <c r="C25" s="16" t="str">
        <f t="shared" si="4"/>
        <v xml:space="preserve"> - </v>
      </c>
      <c r="D25" s="17">
        <v>0</v>
      </c>
      <c r="E25" s="17">
        <v>0</v>
      </c>
      <c r="F25" s="18">
        <v>0</v>
      </c>
      <c r="G25" s="18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17">
        <v>0</v>
      </c>
      <c r="M25" s="34" t="str">
        <f t="shared" si="6"/>
        <v>-</v>
      </c>
      <c r="N25" s="17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22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26">
        <v>0</v>
      </c>
      <c r="AF25" s="26">
        <v>-6.02</v>
      </c>
      <c r="AG25" s="26">
        <v>0</v>
      </c>
    </row>
    <row r="26" spans="1:33" ht="15.75" customHeight="1" x14ac:dyDescent="0.2">
      <c r="A26" s="15" t="s">
        <v>84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15" t="e">
        <v>#N/A</v>
      </c>
      <c r="AD26" s="40">
        <f t="shared" si="12"/>
        <v>0</v>
      </c>
      <c r="AE26" s="26">
        <v>0</v>
      </c>
      <c r="AF26" s="26">
        <v>-6.0208636363636296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-6.0208636363636296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29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e">
        <v>#N/A</v>
      </c>
      <c r="AB28" s="41" t="e">
        <f t="shared" si="11"/>
        <v>#N/A</v>
      </c>
      <c r="AC28" s="42" t="e">
        <v>#N/A</v>
      </c>
      <c r="AD28" s="40">
        <f t="shared" si="12"/>
        <v>0</v>
      </c>
      <c r="AE28" s="26">
        <v>0</v>
      </c>
      <c r="AF28" s="26">
        <v>-6.0208636363636296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e">
        <v>#N/A</v>
      </c>
      <c r="AB29" s="41" t="e">
        <f t="shared" si="11"/>
        <v>#N/A</v>
      </c>
      <c r="AC29" s="42" t="e">
        <v>#N/A</v>
      </c>
      <c r="AD29" s="40">
        <f t="shared" si="12"/>
        <v>0</v>
      </c>
      <c r="AE29" s="26">
        <v>0</v>
      </c>
      <c r="AF29" s="26">
        <v>-6.0208636363636296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e">
        <v>#N/A</v>
      </c>
      <c r="AB30" s="41" t="e">
        <f t="shared" si="11"/>
        <v>#N/A</v>
      </c>
      <c r="AC30" s="42" t="e">
        <v>#N/A</v>
      </c>
      <c r="AD30" s="40">
        <f t="shared" si="12"/>
        <v>0</v>
      </c>
      <c r="AE30" s="26">
        <v>0</v>
      </c>
      <c r="AF30" s="26">
        <v>-5.8705758823636298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e">
        <v>#N/A</v>
      </c>
      <c r="AB31" s="41" t="e">
        <f t="shared" si="11"/>
        <v>#N/A</v>
      </c>
      <c r="AC31" s="28" t="e">
        <v>#N/A</v>
      </c>
      <c r="AD31" s="40">
        <f t="shared" si="12"/>
        <v>0</v>
      </c>
      <c r="AE31" s="45">
        <v>0</v>
      </c>
      <c r="AF31" s="45">
        <v>-5.870575882363636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e">
        <v>#N/A</v>
      </c>
      <c r="AB32" s="41" t="e">
        <f t="shared" si="11"/>
        <v>#N/A</v>
      </c>
      <c r="AC32" s="62" t="e">
        <v>#N/A</v>
      </c>
      <c r="AD32" s="40">
        <f t="shared" si="12"/>
        <v>0</v>
      </c>
      <c r="AE32" s="63">
        <v>0</v>
      </c>
      <c r="AF32" s="63">
        <v>-5.8705758823636298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Square Kitchen Cabinet Knobs - 10 Pack of Drawer Handles Hardware")</f>
        <v>Satin Nickel Square Kitchen Cabinet Knobs - 10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Info!B1:BJ5000""),2,FALSE),"""")"),"B07FFB25SK")</f>
        <v>B07FFB25SK</v>
      </c>
      <c r="B2" s="3" t="s">
        <v>675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12.378190877647059</v>
      </c>
      <c r="D3" s="5">
        <f>SUM(D4:D99702)</f>
        <v>178</v>
      </c>
      <c r="E3" s="5"/>
      <c r="F3" s="6">
        <f t="shared" ref="F3:G3" si="0">SUM(F4:F99702)</f>
        <v>2451.67</v>
      </c>
      <c r="G3" s="6">
        <f t="shared" si="0"/>
        <v>-118.94</v>
      </c>
      <c r="H3" s="7">
        <f t="shared" ref="H3:H32" si="1">G3/F3*-1</f>
        <v>4.8513870137498111E-2</v>
      </c>
      <c r="I3" s="8">
        <f t="shared" ref="I3:I32" si="2">J3/F3</f>
        <v>3.9821107370126223E-2</v>
      </c>
      <c r="J3" s="6">
        <f>SUM(J4:J99702)</f>
        <v>97.628214306117357</v>
      </c>
      <c r="K3" s="6">
        <f t="shared" ref="K3:K32" si="3">J3/D3</f>
        <v>0.54847311407931099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QTY-75")</f>
        <v>Del QTY-75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QTY-80")</f>
        <v>US QTY-80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13</v>
      </c>
      <c r="X3" s="7">
        <f>W3/D3</f>
        <v>7.3033707865168537E-2</v>
      </c>
      <c r="Y3" s="6"/>
      <c r="Z3" s="5"/>
      <c r="AA3" s="5"/>
      <c r="AB3" s="5"/>
      <c r="AC3" s="5"/>
      <c r="AD3" s="6">
        <f>SUM(AD4:AD99702)</f>
        <v>-6.9572490864987699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Info!B2:BZ3000""),37,FALSE)),"""")*-1"),-5.571462246)</f>
        <v>-5.5714622460000003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676</v>
      </c>
      <c r="C4" s="16">
        <f t="shared" ref="C4:C32" si="4">IFERROR(F4/D4," - ")</f>
        <v>15.5</v>
      </c>
      <c r="D4" s="17">
        <v>2</v>
      </c>
      <c r="E4" s="17">
        <v>1</v>
      </c>
      <c r="F4" s="18">
        <v>31</v>
      </c>
      <c r="G4" s="18">
        <v>0</v>
      </c>
      <c r="H4" s="19">
        <f t="shared" si="1"/>
        <v>0</v>
      </c>
      <c r="I4" s="19">
        <f t="shared" si="2"/>
        <v>0.17891952583488416</v>
      </c>
      <c r="J4" s="18">
        <f t="shared" ref="J4:J32" si="5">F4*0.85+G4+AF4*D4+D4*AE4+AG4+AD4</f>
        <v>5.5465053008814085</v>
      </c>
      <c r="K4" s="18">
        <f t="shared" si="3"/>
        <v>2.7732526504407042</v>
      </c>
      <c r="L4" s="17">
        <v>22</v>
      </c>
      <c r="M4" s="20">
        <f t="shared" ref="M4:M32" si="6">IFERROR(D4/L4,"-")</f>
        <v>9.0909090909090912E-2</v>
      </c>
      <c r="N4" s="17">
        <v>151</v>
      </c>
      <c r="O4" s="21">
        <f t="shared" ref="O4:P4" si="7">D4/7</f>
        <v>0.2857142857142857</v>
      </c>
      <c r="P4" s="21">
        <f t="shared" si="7"/>
        <v>0.14285714285714285</v>
      </c>
      <c r="Q4" s="17">
        <f t="shared" ref="Q4:Q32" si="8">ROUNDDOWN(N4/(O4+P4),0)</f>
        <v>352</v>
      </c>
      <c r="R4" s="17"/>
      <c r="S4" s="22">
        <v>0.61187214611872098</v>
      </c>
      <c r="T4" s="15">
        <v>260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2.832165798611111E-2</v>
      </c>
      <c r="AD4" s="26">
        <f t="shared" ref="AD4:AD32" si="12">IFERROR(AB4*AC4*D4*2,0)</f>
        <v>-7.8167776041666651E-2</v>
      </c>
      <c r="AE4" s="26">
        <v>-4.9000000000000004</v>
      </c>
      <c r="AF4" s="26">
        <v>-5.4626634615384608</v>
      </c>
      <c r="AG4" s="26">
        <v>0</v>
      </c>
    </row>
    <row r="5" spans="1:33" ht="15.75" customHeight="1" x14ac:dyDescent="0.2">
      <c r="A5" s="29" t="s">
        <v>36</v>
      </c>
      <c r="B5" s="29" t="s">
        <v>677</v>
      </c>
      <c r="C5" s="16">
        <f t="shared" si="4"/>
        <v>14.994285714285713</v>
      </c>
      <c r="D5" s="30">
        <v>7</v>
      </c>
      <c r="E5" s="30">
        <v>0</v>
      </c>
      <c r="F5" s="31">
        <v>104.96</v>
      </c>
      <c r="G5" s="31">
        <v>-28.420000000000005</v>
      </c>
      <c r="H5" s="32">
        <f t="shared" si="1"/>
        <v>0.27076981707317077</v>
      </c>
      <c r="I5" s="32">
        <f t="shared" si="2"/>
        <v>-0.11448693279063936</v>
      </c>
      <c r="J5" s="33">
        <f t="shared" si="5"/>
        <v>-12.016548465705506</v>
      </c>
      <c r="K5" s="33">
        <f t="shared" si="3"/>
        <v>-1.7166497808150722</v>
      </c>
      <c r="L5" s="30">
        <v>62</v>
      </c>
      <c r="M5" s="34">
        <f t="shared" si="6"/>
        <v>0.11290322580645161</v>
      </c>
      <c r="N5" s="30">
        <v>143</v>
      </c>
      <c r="O5" s="35">
        <f t="shared" ref="O5:P5" si="13">D5/7</f>
        <v>1</v>
      </c>
      <c r="P5" s="35">
        <f t="shared" si="13"/>
        <v>0</v>
      </c>
      <c r="Q5" s="30">
        <f t="shared" si="8"/>
        <v>143</v>
      </c>
      <c r="R5" s="30"/>
      <c r="S5" s="36">
        <v>0.45771144278606901</v>
      </c>
      <c r="T5" s="29">
        <v>260</v>
      </c>
      <c r="U5" s="37" t="s">
        <v>33</v>
      </c>
      <c r="V5" s="38" t="s">
        <v>33</v>
      </c>
      <c r="W5" s="29">
        <v>3</v>
      </c>
      <c r="X5" s="39">
        <f t="shared" si="9"/>
        <v>0.42857142857142855</v>
      </c>
      <c r="Y5" s="40">
        <f t="shared" si="10"/>
        <v>7.1050000000000013</v>
      </c>
      <c r="Z5" s="29">
        <v>1</v>
      </c>
      <c r="AA5" s="29" t="s">
        <v>35</v>
      </c>
      <c r="AB5" s="41">
        <f t="shared" si="11"/>
        <v>-0.69</v>
      </c>
      <c r="AC5" s="42">
        <v>2.8354475666280417E-2</v>
      </c>
      <c r="AD5" s="40">
        <f t="shared" si="12"/>
        <v>-0.27390423493626881</v>
      </c>
      <c r="AE5" s="40">
        <v>-4.9000000000000004</v>
      </c>
      <c r="AF5" s="40">
        <v>-5.4626634615384608</v>
      </c>
      <c r="AG5" s="40">
        <v>0</v>
      </c>
    </row>
    <row r="6" spans="1:33" ht="15.75" customHeight="1" x14ac:dyDescent="0.2">
      <c r="A6" s="29" t="s">
        <v>38</v>
      </c>
      <c r="B6" s="29" t="s">
        <v>253</v>
      </c>
      <c r="C6" s="16">
        <f t="shared" si="4"/>
        <v>14.99</v>
      </c>
      <c r="D6" s="30">
        <v>10</v>
      </c>
      <c r="E6" s="30">
        <v>0</v>
      </c>
      <c r="F6" s="31">
        <v>149.9</v>
      </c>
      <c r="G6" s="31">
        <v>-23.26</v>
      </c>
      <c r="H6" s="32">
        <f t="shared" si="1"/>
        <v>0.1551701134089393</v>
      </c>
      <c r="I6" s="32">
        <f t="shared" si="2"/>
        <v>9.1745499937997217E-4</v>
      </c>
      <c r="J6" s="33">
        <f t="shared" si="5"/>
        <v>0.13752650440705783</v>
      </c>
      <c r="K6" s="33">
        <f t="shared" si="3"/>
        <v>1.3752650440705783E-2</v>
      </c>
      <c r="L6" s="30">
        <v>61</v>
      </c>
      <c r="M6" s="34">
        <f t="shared" si="6"/>
        <v>0.16393442622950818</v>
      </c>
      <c r="N6" s="30">
        <v>133</v>
      </c>
      <c r="O6" s="35">
        <f t="shared" ref="O6:P6" si="14">D6/7</f>
        <v>1.4285714285714286</v>
      </c>
      <c r="P6" s="35">
        <f t="shared" si="14"/>
        <v>0</v>
      </c>
      <c r="Q6" s="30">
        <f t="shared" si="8"/>
        <v>93</v>
      </c>
      <c r="R6" s="30"/>
      <c r="S6" s="36">
        <v>0.48780487804877998</v>
      </c>
      <c r="T6" s="29">
        <v>260</v>
      </c>
      <c r="U6" s="37" t="s">
        <v>33</v>
      </c>
      <c r="V6" s="38" t="s">
        <v>130</v>
      </c>
      <c r="W6" s="29">
        <v>2</v>
      </c>
      <c r="X6" s="39">
        <f t="shared" si="9"/>
        <v>0.2</v>
      </c>
      <c r="Y6" s="40">
        <f t="shared" si="10"/>
        <v>3.322857142857143</v>
      </c>
      <c r="Z6" s="29">
        <v>5</v>
      </c>
      <c r="AA6" s="29" t="s">
        <v>35</v>
      </c>
      <c r="AB6" s="41">
        <f t="shared" si="11"/>
        <v>-0.69</v>
      </c>
      <c r="AC6" s="42">
        <v>2.832165798611111E-2</v>
      </c>
      <c r="AD6" s="40">
        <f t="shared" si="12"/>
        <v>-0.39083888020833324</v>
      </c>
      <c r="AE6" s="40">
        <v>-4.9000000000000004</v>
      </c>
      <c r="AF6" s="40">
        <v>-5.4626634615384608</v>
      </c>
      <c r="AG6" s="40">
        <v>0</v>
      </c>
    </row>
    <row r="7" spans="1:33" ht="15.75" customHeight="1" x14ac:dyDescent="0.2">
      <c r="A7" s="29" t="s">
        <v>40</v>
      </c>
      <c r="B7" s="29" t="s">
        <v>112</v>
      </c>
      <c r="C7" s="16">
        <f t="shared" si="4"/>
        <v>14.990833333333333</v>
      </c>
      <c r="D7" s="30">
        <v>12</v>
      </c>
      <c r="E7" s="30">
        <v>0</v>
      </c>
      <c r="F7" s="31">
        <v>179.89</v>
      </c>
      <c r="G7" s="31">
        <v>-22.369999999999997</v>
      </c>
      <c r="H7" s="32">
        <f t="shared" si="1"/>
        <v>0.1243537717494024</v>
      </c>
      <c r="I7" s="32">
        <f t="shared" si="2"/>
        <v>3.177237092272199E-2</v>
      </c>
      <c r="J7" s="33">
        <f t="shared" si="5"/>
        <v>5.7155318052884585</v>
      </c>
      <c r="K7" s="33">
        <f t="shared" si="3"/>
        <v>0.47629431710737152</v>
      </c>
      <c r="L7" s="30">
        <v>59</v>
      </c>
      <c r="M7" s="34">
        <f t="shared" si="6"/>
        <v>0.20338983050847459</v>
      </c>
      <c r="N7" s="30">
        <v>121</v>
      </c>
      <c r="O7" s="35">
        <f t="shared" ref="O7:P7" si="15">D7/7</f>
        <v>1.7142857142857142</v>
      </c>
      <c r="P7" s="35">
        <f t="shared" si="15"/>
        <v>0</v>
      </c>
      <c r="Q7" s="30">
        <f t="shared" si="8"/>
        <v>70</v>
      </c>
      <c r="R7" s="30"/>
      <c r="S7" s="36">
        <v>0.54681647940074896</v>
      </c>
      <c r="T7" s="29">
        <v>260</v>
      </c>
      <c r="U7" s="37" t="s">
        <v>33</v>
      </c>
      <c r="V7" s="38" t="s">
        <v>130</v>
      </c>
      <c r="W7" s="29">
        <v>1</v>
      </c>
      <c r="X7" s="39">
        <f t="shared" si="9"/>
        <v>8.3333333333333329E-2</v>
      </c>
      <c r="Y7" s="40">
        <f t="shared" si="10"/>
        <v>22.369999999999997</v>
      </c>
      <c r="Z7" s="29">
        <v>0</v>
      </c>
      <c r="AA7" s="29" t="s">
        <v>35</v>
      </c>
      <c r="AB7" s="41">
        <f t="shared" si="11"/>
        <v>-0.69</v>
      </c>
      <c r="AC7" s="42">
        <v>2.832165798611111E-2</v>
      </c>
      <c r="AD7" s="40">
        <f t="shared" si="12"/>
        <v>-0.46900665624999993</v>
      </c>
      <c r="AE7" s="40">
        <v>-4.9000000000000004</v>
      </c>
      <c r="AF7" s="40">
        <v>-5.4626634615384608</v>
      </c>
      <c r="AG7" s="40">
        <v>0</v>
      </c>
    </row>
    <row r="8" spans="1:33" ht="15.75" customHeight="1" x14ac:dyDescent="0.2">
      <c r="A8" s="29" t="s">
        <v>43</v>
      </c>
      <c r="B8" s="29" t="s">
        <v>195</v>
      </c>
      <c r="C8" s="16">
        <f t="shared" si="4"/>
        <v>13.325555555555557</v>
      </c>
      <c r="D8" s="30">
        <v>9</v>
      </c>
      <c r="E8" s="30">
        <v>2</v>
      </c>
      <c r="F8" s="31">
        <v>119.93</v>
      </c>
      <c r="G8" s="31">
        <v>-7.42</v>
      </c>
      <c r="H8" s="32">
        <f t="shared" si="1"/>
        <v>6.186942383056783E-2</v>
      </c>
      <c r="I8" s="32">
        <f t="shared" si="2"/>
        <v>7.7440590995788913E-3</v>
      </c>
      <c r="J8" s="33">
        <f t="shared" si="5"/>
        <v>0.92874500781249647</v>
      </c>
      <c r="K8" s="33">
        <f t="shared" si="3"/>
        <v>0.10319388975694405</v>
      </c>
      <c r="L8" s="30">
        <v>43</v>
      </c>
      <c r="M8" s="34">
        <f t="shared" si="6"/>
        <v>0.20930232558139536</v>
      </c>
      <c r="N8" s="30">
        <v>113</v>
      </c>
      <c r="O8" s="35">
        <f t="shared" ref="O8:P8" si="16">D8/7</f>
        <v>1.2857142857142858</v>
      </c>
      <c r="P8" s="35">
        <f t="shared" si="16"/>
        <v>0.2857142857142857</v>
      </c>
      <c r="Q8" s="30">
        <f t="shared" si="8"/>
        <v>71</v>
      </c>
      <c r="R8" s="30"/>
      <c r="S8" s="36">
        <v>0.57253384912959304</v>
      </c>
      <c r="T8" s="29">
        <v>260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2.832165798611111E-2</v>
      </c>
      <c r="AD8" s="40">
        <f t="shared" si="12"/>
        <v>-0.35175499218749995</v>
      </c>
      <c r="AE8" s="40">
        <v>-4.9000000000000004</v>
      </c>
      <c r="AF8" s="40">
        <v>-5.46</v>
      </c>
      <c r="AG8" s="40">
        <v>0</v>
      </c>
    </row>
    <row r="9" spans="1:33" ht="15.75" customHeight="1" x14ac:dyDescent="0.2">
      <c r="A9" s="29" t="s">
        <v>46</v>
      </c>
      <c r="B9" s="29" t="s">
        <v>196</v>
      </c>
      <c r="C9" s="16">
        <f t="shared" si="4"/>
        <v>16.989999999999998</v>
      </c>
      <c r="D9" s="30">
        <v>3</v>
      </c>
      <c r="E9" s="30">
        <v>0</v>
      </c>
      <c r="F9" s="31">
        <v>50.97</v>
      </c>
      <c r="G9" s="31">
        <v>0</v>
      </c>
      <c r="H9" s="32">
        <f t="shared" si="1"/>
        <v>0</v>
      </c>
      <c r="I9" s="32">
        <f t="shared" si="2"/>
        <v>0.23424541339126762</v>
      </c>
      <c r="J9" s="33">
        <f t="shared" si="5"/>
        <v>11.939488720552911</v>
      </c>
      <c r="K9" s="33">
        <f t="shared" si="3"/>
        <v>3.979829573517637</v>
      </c>
      <c r="L9" s="30">
        <v>51</v>
      </c>
      <c r="M9" s="34">
        <f t="shared" si="6"/>
        <v>5.8823529411764705E-2</v>
      </c>
      <c r="N9" s="30">
        <v>107</v>
      </c>
      <c r="O9" s="35">
        <f t="shared" ref="O9:P9" si="17">D9/7</f>
        <v>0.42857142857142855</v>
      </c>
      <c r="P9" s="35">
        <f t="shared" si="17"/>
        <v>0</v>
      </c>
      <c r="Q9" s="30">
        <f t="shared" si="8"/>
        <v>249</v>
      </c>
      <c r="R9" s="30"/>
      <c r="S9" s="36">
        <v>0.55913978494623595</v>
      </c>
      <c r="T9" s="29">
        <v>1960</v>
      </c>
      <c r="U9" s="37">
        <v>600</v>
      </c>
      <c r="V9" s="38" t="s">
        <v>678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2.832165798611111E-2</v>
      </c>
      <c r="AD9" s="40">
        <f t="shared" si="12"/>
        <v>-0.11725166406249998</v>
      </c>
      <c r="AE9" s="40">
        <v>-4.9000000000000004</v>
      </c>
      <c r="AF9" s="40">
        <v>-5.52258653846153</v>
      </c>
      <c r="AG9" s="40">
        <v>0</v>
      </c>
    </row>
    <row r="10" spans="1:33" ht="15.75" customHeight="1" x14ac:dyDescent="0.2">
      <c r="A10" s="29" t="s">
        <v>49</v>
      </c>
      <c r="B10" s="29" t="s">
        <v>32</v>
      </c>
      <c r="C10" s="16">
        <f t="shared" si="4"/>
        <v>16.494999999999997</v>
      </c>
      <c r="D10" s="30">
        <v>6</v>
      </c>
      <c r="E10" s="30">
        <v>4</v>
      </c>
      <c r="F10" s="31">
        <v>98.969999999999985</v>
      </c>
      <c r="G10" s="31">
        <v>-0.05</v>
      </c>
      <c r="H10" s="32">
        <f t="shared" si="1"/>
        <v>5.0520359704961111E-4</v>
      </c>
      <c r="I10" s="32">
        <f t="shared" si="2"/>
        <v>0.21526197273017894</v>
      </c>
      <c r="J10" s="33">
        <f t="shared" si="5"/>
        <v>21.304477441105806</v>
      </c>
      <c r="K10" s="33">
        <f t="shared" si="3"/>
        <v>3.5507462401843011</v>
      </c>
      <c r="L10" s="30">
        <v>27</v>
      </c>
      <c r="M10" s="34">
        <f t="shared" si="6"/>
        <v>0.22222222222222221</v>
      </c>
      <c r="N10" s="30">
        <v>101</v>
      </c>
      <c r="O10" s="35">
        <f t="shared" ref="O10:P10" si="18">D10/7</f>
        <v>0.8571428571428571</v>
      </c>
      <c r="P10" s="35">
        <f t="shared" si="18"/>
        <v>0.5714285714285714</v>
      </c>
      <c r="Q10" s="30">
        <f t="shared" si="8"/>
        <v>70</v>
      </c>
      <c r="R10" s="30"/>
      <c r="S10" s="36">
        <v>0.59510357815442505</v>
      </c>
      <c r="T10" s="29">
        <v>970</v>
      </c>
      <c r="U10" s="37">
        <v>600</v>
      </c>
      <c r="V10" s="38" t="s">
        <v>679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2.832165798611111E-2</v>
      </c>
      <c r="AD10" s="40">
        <f t="shared" si="12"/>
        <v>-0.23450332812499997</v>
      </c>
      <c r="AE10" s="40">
        <v>-4.9000000000000004</v>
      </c>
      <c r="AF10" s="40">
        <v>-5.52258653846153</v>
      </c>
      <c r="AG10" s="40">
        <v>0</v>
      </c>
    </row>
    <row r="11" spans="1:33" ht="15.75" customHeight="1" x14ac:dyDescent="0.2">
      <c r="A11" s="29" t="s">
        <v>52</v>
      </c>
      <c r="B11" s="29" t="s">
        <v>680</v>
      </c>
      <c r="C11" s="16">
        <f t="shared" si="4"/>
        <v>14.989999999999998</v>
      </c>
      <c r="D11" s="30">
        <v>7</v>
      </c>
      <c r="E11" s="30">
        <v>0</v>
      </c>
      <c r="F11" s="31">
        <v>104.92999999999999</v>
      </c>
      <c r="G11" s="31">
        <v>-0.19</v>
      </c>
      <c r="H11" s="32">
        <f t="shared" si="1"/>
        <v>1.8107309634994759E-3</v>
      </c>
      <c r="I11" s="32">
        <f t="shared" si="2"/>
        <v>0.15027930062540212</v>
      </c>
      <c r="J11" s="33">
        <f t="shared" si="5"/>
        <v>15.768807014623443</v>
      </c>
      <c r="K11" s="33">
        <f t="shared" si="3"/>
        <v>2.2526867163747775</v>
      </c>
      <c r="L11" s="30">
        <v>21</v>
      </c>
      <c r="M11" s="34">
        <f t="shared" si="6"/>
        <v>0.33333333333333331</v>
      </c>
      <c r="N11" s="30">
        <v>98</v>
      </c>
      <c r="O11" s="35">
        <f t="shared" ref="O11:P11" si="19">D11/7</f>
        <v>1</v>
      </c>
      <c r="P11" s="35">
        <f t="shared" si="19"/>
        <v>0</v>
      </c>
      <c r="Q11" s="30">
        <f t="shared" si="8"/>
        <v>98</v>
      </c>
      <c r="R11" s="30"/>
      <c r="S11" s="36">
        <v>0.62096774193548299</v>
      </c>
      <c r="T11" s="29">
        <v>430</v>
      </c>
      <c r="U11" s="37">
        <v>110</v>
      </c>
      <c r="V11" s="38" t="s">
        <v>681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2.832165798611111E-2</v>
      </c>
      <c r="AD11" s="40">
        <f t="shared" si="12"/>
        <v>-0.27358721614583326</v>
      </c>
      <c r="AE11" s="40">
        <v>-4.9000000000000004</v>
      </c>
      <c r="AF11" s="40">
        <v>-5.52258653846153</v>
      </c>
      <c r="AG11" s="40">
        <v>0</v>
      </c>
    </row>
    <row r="12" spans="1:33" ht="15.75" customHeight="1" x14ac:dyDescent="0.2">
      <c r="A12" s="29" t="s">
        <v>55</v>
      </c>
      <c r="B12" s="29" t="s">
        <v>32</v>
      </c>
      <c r="C12" s="16">
        <f t="shared" si="4"/>
        <v>14.6</v>
      </c>
      <c r="D12" s="30">
        <v>5</v>
      </c>
      <c r="E12" s="30">
        <v>0</v>
      </c>
      <c r="F12" s="31">
        <v>73</v>
      </c>
      <c r="G12" s="31">
        <v>0</v>
      </c>
      <c r="H12" s="32">
        <f t="shared" si="1"/>
        <v>0</v>
      </c>
      <c r="I12" s="32">
        <f t="shared" si="2"/>
        <v>0.13344723106285178</v>
      </c>
      <c r="J12" s="33">
        <f t="shared" si="5"/>
        <v>9.7416478675881795</v>
      </c>
      <c r="K12" s="33">
        <f t="shared" si="3"/>
        <v>1.9483295735176358</v>
      </c>
      <c r="L12" s="30">
        <v>14</v>
      </c>
      <c r="M12" s="34">
        <f t="shared" si="6"/>
        <v>0.35714285714285715</v>
      </c>
      <c r="N12" s="30">
        <v>92</v>
      </c>
      <c r="O12" s="35">
        <f t="shared" ref="O12:P12" si="20">D12/7</f>
        <v>0.7142857142857143</v>
      </c>
      <c r="P12" s="35">
        <f t="shared" si="20"/>
        <v>0</v>
      </c>
      <c r="Q12" s="30">
        <f t="shared" si="8"/>
        <v>128</v>
      </c>
      <c r="R12" s="30"/>
      <c r="S12" s="36">
        <v>0.67500000000000004</v>
      </c>
      <c r="T12" s="29">
        <v>170</v>
      </c>
      <c r="U12" s="37">
        <v>110</v>
      </c>
      <c r="V12" s="38" t="s">
        <v>682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2.832165798611111E-2</v>
      </c>
      <c r="AD12" s="40">
        <f t="shared" si="12"/>
        <v>-0.19541944010416662</v>
      </c>
      <c r="AE12" s="40">
        <v>-4.9000000000000004</v>
      </c>
      <c r="AF12" s="40">
        <v>-5.52258653846153</v>
      </c>
      <c r="AG12" s="40">
        <v>0</v>
      </c>
    </row>
    <row r="13" spans="1:33" ht="15.75" customHeight="1" x14ac:dyDescent="0.2">
      <c r="A13" s="29" t="s">
        <v>58</v>
      </c>
      <c r="B13" s="29" t="s">
        <v>550</v>
      </c>
      <c r="C13" s="16">
        <f t="shared" si="4"/>
        <v>13.991666666666665</v>
      </c>
      <c r="D13" s="30">
        <v>6</v>
      </c>
      <c r="E13" s="30">
        <v>0</v>
      </c>
      <c r="F13" s="33">
        <v>83.949999999999989</v>
      </c>
      <c r="G13" s="31">
        <v>-0.22000000000000003</v>
      </c>
      <c r="H13" s="32">
        <f t="shared" si="1"/>
        <v>2.6206075044669453E-3</v>
      </c>
      <c r="I13" s="32">
        <f t="shared" si="2"/>
        <v>9.7418066371352599E-2</v>
      </c>
      <c r="J13" s="33">
        <f t="shared" si="5"/>
        <v>8.1782466718750495</v>
      </c>
      <c r="K13" s="33">
        <f t="shared" si="3"/>
        <v>1.363041111979175</v>
      </c>
      <c r="L13" s="30">
        <v>22</v>
      </c>
      <c r="M13" s="34">
        <f t="shared" si="6"/>
        <v>0.27272727272727271</v>
      </c>
      <c r="N13" s="30">
        <v>85</v>
      </c>
      <c r="O13" s="35">
        <f t="shared" ref="O13:P13" si="21">D13/7</f>
        <v>0.8571428571428571</v>
      </c>
      <c r="P13" s="35">
        <f t="shared" si="21"/>
        <v>0</v>
      </c>
      <c r="Q13" s="30">
        <f t="shared" si="8"/>
        <v>99</v>
      </c>
      <c r="R13" s="30"/>
      <c r="S13" s="36">
        <v>0.673684210526315</v>
      </c>
      <c r="T13" s="29">
        <v>170</v>
      </c>
      <c r="U13" s="37">
        <v>110</v>
      </c>
      <c r="V13" s="38" t="s">
        <v>683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2.832165798611111E-2</v>
      </c>
      <c r="AD13" s="40">
        <f t="shared" si="12"/>
        <v>-0.23450332812499997</v>
      </c>
      <c r="AE13" s="40">
        <v>-4.9000000000000004</v>
      </c>
      <c r="AF13" s="40">
        <v>-5.5541249999999902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13.215555555555554</v>
      </c>
      <c r="D14" s="30">
        <v>9</v>
      </c>
      <c r="E14" s="30">
        <v>0</v>
      </c>
      <c r="F14" s="33">
        <v>118.93999999999998</v>
      </c>
      <c r="G14" s="31">
        <v>-0.02</v>
      </c>
      <c r="H14" s="32">
        <f t="shared" si="1"/>
        <v>1.6815200941651254E-4</v>
      </c>
      <c r="I14" s="32">
        <f t="shared" si="2"/>
        <v>5.5827476104023707E-2</v>
      </c>
      <c r="J14" s="33">
        <f t="shared" si="5"/>
        <v>6.6401200078125786</v>
      </c>
      <c r="K14" s="33">
        <f t="shared" si="3"/>
        <v>0.73779111197917535</v>
      </c>
      <c r="L14" s="30">
        <v>20</v>
      </c>
      <c r="M14" s="34">
        <f t="shared" si="6"/>
        <v>0.45</v>
      </c>
      <c r="N14" s="30">
        <v>81</v>
      </c>
      <c r="O14" s="35">
        <f t="shared" ref="O14:P14" si="22">D14/7</f>
        <v>1.2857142857142858</v>
      </c>
      <c r="P14" s="35">
        <f t="shared" si="22"/>
        <v>0</v>
      </c>
      <c r="Q14" s="30">
        <f t="shared" si="8"/>
        <v>63</v>
      </c>
      <c r="R14" s="30"/>
      <c r="S14" s="36">
        <v>0.697768762677484</v>
      </c>
      <c r="T14" s="29">
        <v>440</v>
      </c>
      <c r="U14" s="37">
        <v>110</v>
      </c>
      <c r="V14" s="38" t="s">
        <v>683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2.832165798611111E-2</v>
      </c>
      <c r="AD14" s="40">
        <f t="shared" si="12"/>
        <v>-0.35175499218749995</v>
      </c>
      <c r="AE14" s="40">
        <v>-4.9000000000000004</v>
      </c>
      <c r="AF14" s="40">
        <v>-5.5541249999999902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12.994285714285715</v>
      </c>
      <c r="D15" s="30">
        <v>7</v>
      </c>
      <c r="E15" s="30">
        <v>0</v>
      </c>
      <c r="F15" s="33">
        <v>90.960000000000008</v>
      </c>
      <c r="G15" s="31">
        <v>-0.14000000000000001</v>
      </c>
      <c r="H15" s="32">
        <f t="shared" si="1"/>
        <v>1.5391380826737027E-3</v>
      </c>
      <c r="I15" s="32">
        <f t="shared" si="2"/>
        <v>4.0935991467174963E-2</v>
      </c>
      <c r="J15" s="33">
        <f t="shared" si="5"/>
        <v>3.7235377838542347</v>
      </c>
      <c r="K15" s="33">
        <f t="shared" si="3"/>
        <v>0.5319339691220335</v>
      </c>
      <c r="L15" s="30">
        <v>33</v>
      </c>
      <c r="M15" s="34">
        <f t="shared" si="6"/>
        <v>0.21212121212121213</v>
      </c>
      <c r="N15" s="30">
        <v>71</v>
      </c>
      <c r="O15" s="35">
        <f t="shared" ref="O15:P15" si="23">D15/7</f>
        <v>1</v>
      </c>
      <c r="P15" s="35">
        <f t="shared" si="23"/>
        <v>0</v>
      </c>
      <c r="Q15" s="30">
        <f t="shared" si="8"/>
        <v>71</v>
      </c>
      <c r="R15" s="30"/>
      <c r="S15" s="36">
        <v>0.76521739130434696</v>
      </c>
      <c r="T15" s="29">
        <v>440</v>
      </c>
      <c r="U15" s="37">
        <v>110</v>
      </c>
      <c r="V15" s="38" t="s">
        <v>683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2.832165798611111E-2</v>
      </c>
      <c r="AD15" s="40">
        <f t="shared" si="12"/>
        <v>-0.27358721614583326</v>
      </c>
      <c r="AE15" s="40">
        <v>-4.9000000000000004</v>
      </c>
      <c r="AF15" s="40">
        <v>-5.5541249999999902</v>
      </c>
      <c r="AG15" s="40">
        <v>0</v>
      </c>
    </row>
    <row r="16" spans="1:33" ht="15.75" customHeight="1" x14ac:dyDescent="0.2">
      <c r="A16" s="29" t="s">
        <v>63</v>
      </c>
      <c r="B16" s="29" t="s">
        <v>32</v>
      </c>
      <c r="C16" s="16">
        <f t="shared" si="4"/>
        <v>12.99352941176471</v>
      </c>
      <c r="D16" s="30">
        <v>17</v>
      </c>
      <c r="E16" s="30">
        <v>0</v>
      </c>
      <c r="F16" s="33">
        <v>220.89000000000007</v>
      </c>
      <c r="G16" s="31">
        <v>-0.1</v>
      </c>
      <c r="H16" s="32">
        <f t="shared" si="1"/>
        <v>4.5271402055321641E-4</v>
      </c>
      <c r="I16" s="32">
        <f t="shared" si="2"/>
        <v>4.197541266533588E-2</v>
      </c>
      <c r="J16" s="33">
        <f t="shared" si="5"/>
        <v>9.2719489036460452</v>
      </c>
      <c r="K16" s="33">
        <f t="shared" si="3"/>
        <v>0.54540875903800268</v>
      </c>
      <c r="L16" s="30">
        <v>37</v>
      </c>
      <c r="M16" s="34">
        <f t="shared" si="6"/>
        <v>0.45945945945945948</v>
      </c>
      <c r="N16" s="30">
        <v>52</v>
      </c>
      <c r="O16" s="35">
        <f t="shared" ref="O16:P16" si="24">D16/7</f>
        <v>2.4285714285714284</v>
      </c>
      <c r="P16" s="35">
        <f t="shared" si="24"/>
        <v>0</v>
      </c>
      <c r="Q16" s="30">
        <f t="shared" si="8"/>
        <v>21</v>
      </c>
      <c r="R16" s="30"/>
      <c r="S16" s="36">
        <v>0.934579439252336</v>
      </c>
      <c r="T16" s="29">
        <v>440</v>
      </c>
      <c r="U16" s="37">
        <v>110</v>
      </c>
      <c r="V16" s="38" t="s">
        <v>684</v>
      </c>
      <c r="W16" s="29">
        <v>1</v>
      </c>
      <c r="X16" s="39">
        <f t="shared" si="9"/>
        <v>5.8823529411764705E-2</v>
      </c>
      <c r="Y16" s="40">
        <f t="shared" si="10"/>
        <v>0.1</v>
      </c>
      <c r="Z16" s="29">
        <v>0</v>
      </c>
      <c r="AA16" s="29" t="s">
        <v>35</v>
      </c>
      <c r="AB16" s="41">
        <f t="shared" si="11"/>
        <v>-0.69</v>
      </c>
      <c r="AC16" s="42">
        <v>2.832165798611111E-2</v>
      </c>
      <c r="AD16" s="40">
        <f t="shared" si="12"/>
        <v>-0.6644260963541665</v>
      </c>
      <c r="AE16" s="40">
        <v>-4.9000000000000004</v>
      </c>
      <c r="AF16" s="40">
        <v>-5.5541249999999902</v>
      </c>
      <c r="AG16" s="40">
        <v>0</v>
      </c>
    </row>
    <row r="17" spans="1:33" ht="15.75" customHeight="1" x14ac:dyDescent="0.2">
      <c r="A17" s="29" t="s">
        <v>66</v>
      </c>
      <c r="B17" s="29" t="s">
        <v>685</v>
      </c>
      <c r="C17" s="16">
        <f t="shared" si="4"/>
        <v>12.993333333333332</v>
      </c>
      <c r="D17" s="30">
        <v>6</v>
      </c>
      <c r="E17" s="30">
        <v>0</v>
      </c>
      <c r="F17" s="33">
        <v>77.959999999999994</v>
      </c>
      <c r="G17" s="31">
        <v>-0.15000000000000002</v>
      </c>
      <c r="H17" s="32">
        <f t="shared" si="1"/>
        <v>1.9240636223704468E-3</v>
      </c>
      <c r="I17" s="32">
        <f t="shared" si="2"/>
        <v>4.0491876242625006E-2</v>
      </c>
      <c r="J17" s="33">
        <f t="shared" si="5"/>
        <v>3.1567466718750454</v>
      </c>
      <c r="K17" s="33">
        <f t="shared" si="3"/>
        <v>0.52612444531250757</v>
      </c>
      <c r="L17" s="30">
        <v>20</v>
      </c>
      <c r="M17" s="34">
        <f t="shared" si="6"/>
        <v>0.3</v>
      </c>
      <c r="N17" s="30">
        <v>44</v>
      </c>
      <c r="O17" s="35">
        <f t="shared" ref="O17:P17" si="25">D17/7</f>
        <v>0.8571428571428571</v>
      </c>
      <c r="P17" s="35">
        <f t="shared" si="25"/>
        <v>0</v>
      </c>
      <c r="Q17" s="30">
        <f t="shared" si="8"/>
        <v>51</v>
      </c>
      <c r="R17" s="30"/>
      <c r="S17" s="36">
        <v>1.0221130221130199</v>
      </c>
      <c r="T17" s="29">
        <v>440</v>
      </c>
      <c r="U17" s="37">
        <v>110</v>
      </c>
      <c r="V17" s="38" t="s">
        <v>686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2.832165798611111E-2</v>
      </c>
      <c r="AD17" s="40">
        <f t="shared" si="12"/>
        <v>-0.23450332812499997</v>
      </c>
      <c r="AE17" s="40">
        <v>-4.9000000000000004</v>
      </c>
      <c r="AF17" s="40">
        <v>-5.5541249999999902</v>
      </c>
      <c r="AG17" s="40">
        <v>0</v>
      </c>
    </row>
    <row r="18" spans="1:33" ht="15.75" customHeight="1" x14ac:dyDescent="0.2">
      <c r="A18" s="29" t="s">
        <v>68</v>
      </c>
      <c r="B18" s="29" t="s">
        <v>32</v>
      </c>
      <c r="C18" s="16">
        <f t="shared" si="4"/>
        <v>13.190000000000001</v>
      </c>
      <c r="D18" s="30">
        <v>5</v>
      </c>
      <c r="E18" s="30">
        <v>0</v>
      </c>
      <c r="F18" s="33">
        <v>65.95</v>
      </c>
      <c r="G18" s="31">
        <v>0</v>
      </c>
      <c r="H18" s="32">
        <f t="shared" si="1"/>
        <v>0</v>
      </c>
      <c r="I18" s="32">
        <f t="shared" si="2"/>
        <v>5.445724882328852E-2</v>
      </c>
      <c r="J18" s="33">
        <f t="shared" si="5"/>
        <v>3.5914555598958779</v>
      </c>
      <c r="K18" s="33">
        <f t="shared" si="3"/>
        <v>0.71829111197917561</v>
      </c>
      <c r="L18" s="30">
        <v>15</v>
      </c>
      <c r="M18" s="34">
        <f t="shared" si="6"/>
        <v>0.33333333333333331</v>
      </c>
      <c r="N18" s="30">
        <v>99</v>
      </c>
      <c r="O18" s="35">
        <f t="shared" ref="O18:P18" si="26">D18/7</f>
        <v>0.7142857142857143</v>
      </c>
      <c r="P18" s="35">
        <f t="shared" si="26"/>
        <v>0</v>
      </c>
      <c r="Q18" s="30">
        <f t="shared" si="8"/>
        <v>138</v>
      </c>
      <c r="R18" s="30"/>
      <c r="S18" s="36">
        <v>0.93577981651376096</v>
      </c>
      <c r="T18" s="29">
        <v>270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2.832165798611111E-2</v>
      </c>
      <c r="AD18" s="40">
        <f t="shared" si="12"/>
        <v>-0.19541944010416662</v>
      </c>
      <c r="AE18" s="40">
        <v>-4.9000000000000004</v>
      </c>
      <c r="AF18" s="40">
        <v>-5.5541249999999902</v>
      </c>
      <c r="AG18" s="40">
        <v>0</v>
      </c>
    </row>
    <row r="19" spans="1:33" ht="15.75" customHeight="1" x14ac:dyDescent="0.2">
      <c r="A19" s="29" t="s">
        <v>71</v>
      </c>
      <c r="B19" s="29" t="s">
        <v>32</v>
      </c>
      <c r="C19" s="16">
        <f t="shared" si="4"/>
        <v>13.992727272727272</v>
      </c>
      <c r="D19" s="30">
        <v>11</v>
      </c>
      <c r="E19" s="30">
        <v>1</v>
      </c>
      <c r="F19" s="33">
        <v>153.91999999999999</v>
      </c>
      <c r="G19" s="31">
        <v>-0.02</v>
      </c>
      <c r="H19" s="32">
        <f t="shared" si="1"/>
        <v>1.2993762993762994E-4</v>
      </c>
      <c r="I19" s="32">
        <f t="shared" si="2"/>
        <v>9.9965581027617087E-2</v>
      </c>
      <c r="J19" s="33">
        <f t="shared" si="5"/>
        <v>15.386702231770821</v>
      </c>
      <c r="K19" s="33">
        <f t="shared" si="3"/>
        <v>1.3987911119791656</v>
      </c>
      <c r="L19" s="30">
        <v>17</v>
      </c>
      <c r="M19" s="34">
        <f t="shared" si="6"/>
        <v>0.6470588235294118</v>
      </c>
      <c r="N19" s="30">
        <v>93</v>
      </c>
      <c r="O19" s="35">
        <f t="shared" ref="O19:P19" si="27">D19/7</f>
        <v>1.5714285714285714</v>
      </c>
      <c r="P19" s="35">
        <f t="shared" si="27"/>
        <v>0.14285714285714285</v>
      </c>
      <c r="Q19" s="30">
        <f t="shared" si="8"/>
        <v>54</v>
      </c>
      <c r="R19" s="30"/>
      <c r="S19" s="36">
        <v>0.95283018867924496</v>
      </c>
      <c r="T19" s="29">
        <v>270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2.832165798611111E-2</v>
      </c>
      <c r="AD19" s="40">
        <f t="shared" si="12"/>
        <v>-0.42992276822916659</v>
      </c>
      <c r="AE19" s="40">
        <v>-4.9000000000000004</v>
      </c>
      <c r="AF19" s="40">
        <v>-5.5541249999999991</v>
      </c>
      <c r="AG19" s="40">
        <v>0</v>
      </c>
    </row>
    <row r="20" spans="1:33" ht="15.75" customHeight="1" x14ac:dyDescent="0.2">
      <c r="A20" s="29" t="s">
        <v>73</v>
      </c>
      <c r="B20" s="29" t="s">
        <v>687</v>
      </c>
      <c r="C20" s="16">
        <f t="shared" si="4"/>
        <v>13.99</v>
      </c>
      <c r="D20" s="30">
        <v>4</v>
      </c>
      <c r="E20" s="30">
        <v>0</v>
      </c>
      <c r="F20" s="33">
        <v>55.96</v>
      </c>
      <c r="G20" s="31">
        <v>0</v>
      </c>
      <c r="H20" s="32">
        <f t="shared" si="1"/>
        <v>0</v>
      </c>
      <c r="I20" s="32">
        <f t="shared" si="2"/>
        <v>9.9949328947760388E-2</v>
      </c>
      <c r="J20" s="33">
        <f t="shared" si="5"/>
        <v>5.5931644479166716</v>
      </c>
      <c r="K20" s="33">
        <f t="shared" si="3"/>
        <v>1.3982911119791679</v>
      </c>
      <c r="L20" s="30">
        <v>19</v>
      </c>
      <c r="M20" s="34">
        <f t="shared" si="6"/>
        <v>0.21052631578947367</v>
      </c>
      <c r="N20" s="30">
        <v>60</v>
      </c>
      <c r="O20" s="35">
        <f t="shared" ref="O20:P20" si="28">D20/7</f>
        <v>0.5714285714285714</v>
      </c>
      <c r="P20" s="35">
        <f t="shared" si="28"/>
        <v>0</v>
      </c>
      <c r="Q20" s="30">
        <f t="shared" si="8"/>
        <v>105</v>
      </c>
      <c r="R20" s="30"/>
      <c r="S20" s="36">
        <v>1.0747922437673101</v>
      </c>
      <c r="T20" s="29">
        <v>270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2.832165798611111E-2</v>
      </c>
      <c r="AD20" s="40">
        <f t="shared" si="12"/>
        <v>-0.1563355520833333</v>
      </c>
      <c r="AE20" s="40">
        <v>-4.9000000000000004</v>
      </c>
      <c r="AF20" s="40">
        <v>-5.5541249999999991</v>
      </c>
      <c r="AG20" s="40">
        <v>0</v>
      </c>
    </row>
    <row r="21" spans="1:33" ht="15.75" customHeight="1" x14ac:dyDescent="0.2">
      <c r="A21" s="29" t="s">
        <v>75</v>
      </c>
      <c r="B21" s="29" t="s">
        <v>32</v>
      </c>
      <c r="C21" s="16">
        <f t="shared" si="4"/>
        <v>14.275714285714285</v>
      </c>
      <c r="D21" s="30">
        <v>7</v>
      </c>
      <c r="E21" s="30">
        <v>0</v>
      </c>
      <c r="F21" s="33">
        <v>99.929999999999993</v>
      </c>
      <c r="G21" s="31">
        <v>-0.03</v>
      </c>
      <c r="H21" s="32">
        <f t="shared" si="1"/>
        <v>3.0021014710297208E-4</v>
      </c>
      <c r="I21" s="32">
        <f t="shared" si="2"/>
        <v>0.11466064028674226</v>
      </c>
      <c r="J21" s="33">
        <f t="shared" si="5"/>
        <v>11.458037783854154</v>
      </c>
      <c r="K21" s="33">
        <f t="shared" si="3"/>
        <v>1.6368625405505934</v>
      </c>
      <c r="L21" s="30">
        <v>11</v>
      </c>
      <c r="M21" s="34">
        <f t="shared" si="6"/>
        <v>0.63636363636363635</v>
      </c>
      <c r="N21" s="30">
        <v>84</v>
      </c>
      <c r="O21" s="35">
        <f t="shared" ref="O21:P21" si="29">D21/7</f>
        <v>1</v>
      </c>
      <c r="P21" s="35">
        <f t="shared" si="29"/>
        <v>0</v>
      </c>
      <c r="Q21" s="30">
        <f t="shared" si="8"/>
        <v>84</v>
      </c>
      <c r="R21" s="30"/>
      <c r="S21" s="36">
        <v>1.1162790697674401</v>
      </c>
      <c r="T21" s="29">
        <v>270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2.832165798611111E-2</v>
      </c>
      <c r="AD21" s="40">
        <f t="shared" si="12"/>
        <v>-0.27358721614583326</v>
      </c>
      <c r="AE21" s="40">
        <v>-4.9000000000000004</v>
      </c>
      <c r="AF21" s="40">
        <v>-5.5541249999999991</v>
      </c>
      <c r="AG21" s="40">
        <v>0</v>
      </c>
    </row>
    <row r="22" spans="1:33" ht="15.75" customHeight="1" x14ac:dyDescent="0.2">
      <c r="A22" s="29" t="s">
        <v>77</v>
      </c>
      <c r="B22" s="29" t="s">
        <v>32</v>
      </c>
      <c r="C22" s="16">
        <f t="shared" si="4"/>
        <v>14.989999999999998</v>
      </c>
      <c r="D22" s="30">
        <v>7</v>
      </c>
      <c r="E22" s="30">
        <v>0</v>
      </c>
      <c r="F22" s="31">
        <v>104.92999999999999</v>
      </c>
      <c r="G22" s="31">
        <v>0</v>
      </c>
      <c r="H22" s="32">
        <f t="shared" si="1"/>
        <v>0</v>
      </c>
      <c r="I22" s="32">
        <f t="shared" si="2"/>
        <v>0.14998606484183891</v>
      </c>
      <c r="J22" s="33">
        <f t="shared" si="5"/>
        <v>15.738037783854155</v>
      </c>
      <c r="K22" s="33">
        <f t="shared" si="3"/>
        <v>2.2482911119791651</v>
      </c>
      <c r="L22" s="30">
        <v>22</v>
      </c>
      <c r="M22" s="34">
        <f t="shared" si="6"/>
        <v>0.31818181818181818</v>
      </c>
      <c r="N22" s="30">
        <v>80</v>
      </c>
      <c r="O22" s="35">
        <f t="shared" ref="O22:P22" si="30">D22/7</f>
        <v>1</v>
      </c>
      <c r="P22" s="35">
        <f t="shared" si="30"/>
        <v>0</v>
      </c>
      <c r="Q22" s="30">
        <f t="shared" si="8"/>
        <v>80</v>
      </c>
      <c r="R22" s="30"/>
      <c r="S22" s="36">
        <v>0.97662337662337595</v>
      </c>
      <c r="T22" s="29">
        <v>330</v>
      </c>
      <c r="U22" s="37">
        <v>60</v>
      </c>
      <c r="V22" s="38" t="s">
        <v>431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2.832165798611111E-2</v>
      </c>
      <c r="AD22" s="40">
        <f t="shared" si="12"/>
        <v>-0.27358721614583326</v>
      </c>
      <c r="AE22" s="40">
        <v>-4.9000000000000004</v>
      </c>
      <c r="AF22" s="40">
        <v>-5.5541249999999991</v>
      </c>
      <c r="AG22" s="40">
        <v>0</v>
      </c>
    </row>
    <row r="23" spans="1:33" ht="15.75" customHeight="1" x14ac:dyDescent="0.2">
      <c r="A23" s="29" t="s">
        <v>78</v>
      </c>
      <c r="B23" s="29" t="s">
        <v>688</v>
      </c>
      <c r="C23" s="16">
        <f t="shared" si="4"/>
        <v>0</v>
      </c>
      <c r="D23" s="30">
        <v>1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-10.493208888020833</v>
      </c>
      <c r="K23" s="33">
        <f t="shared" si="3"/>
        <v>-10.493208888020833</v>
      </c>
      <c r="L23" s="30">
        <v>14</v>
      </c>
      <c r="M23" s="34">
        <f t="shared" si="6"/>
        <v>7.1428571428571425E-2</v>
      </c>
      <c r="N23" s="30">
        <v>78</v>
      </c>
      <c r="O23" s="35">
        <f t="shared" ref="O23:P23" si="31">D23/7</f>
        <v>0.14285714285714285</v>
      </c>
      <c r="P23" s="35">
        <f t="shared" si="31"/>
        <v>0</v>
      </c>
      <c r="Q23" s="30">
        <f t="shared" si="8"/>
        <v>546</v>
      </c>
      <c r="R23" s="30"/>
      <c r="S23" s="36">
        <v>1.0081300813008101</v>
      </c>
      <c r="T23" s="29">
        <v>330</v>
      </c>
      <c r="U23" s="37" t="s">
        <v>33</v>
      </c>
      <c r="V23" s="38" t="s">
        <v>689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2.832165798611111E-2</v>
      </c>
      <c r="AD23" s="40">
        <f t="shared" si="12"/>
        <v>-3.9083888020833325E-2</v>
      </c>
      <c r="AE23" s="40">
        <v>-4.9000000000000004</v>
      </c>
      <c r="AF23" s="40">
        <v>-5.5541249999999991</v>
      </c>
      <c r="AG23" s="40">
        <v>0</v>
      </c>
    </row>
    <row r="24" spans="1:33" ht="15.75" customHeight="1" x14ac:dyDescent="0.2">
      <c r="A24" s="29" t="s">
        <v>80</v>
      </c>
      <c r="B24" s="29" t="s">
        <v>253</v>
      </c>
      <c r="C24" s="16">
        <f t="shared" si="4"/>
        <v>13.796000000000001</v>
      </c>
      <c r="D24" s="30">
        <v>5</v>
      </c>
      <c r="E24" s="30">
        <v>0</v>
      </c>
      <c r="F24" s="33">
        <v>68.98</v>
      </c>
      <c r="G24" s="33">
        <v>-7.59</v>
      </c>
      <c r="H24" s="32">
        <f t="shared" si="1"/>
        <v>0.11003189330240648</v>
      </c>
      <c r="I24" s="32">
        <f t="shared" si="2"/>
        <v>-2.0629812120964854E-2</v>
      </c>
      <c r="J24" s="33">
        <f t="shared" si="5"/>
        <v>-1.4230444401041558</v>
      </c>
      <c r="K24" s="33">
        <f t="shared" si="3"/>
        <v>-0.28460888802083117</v>
      </c>
      <c r="L24" s="30">
        <v>17</v>
      </c>
      <c r="M24" s="34">
        <f t="shared" si="6"/>
        <v>0.29411764705882354</v>
      </c>
      <c r="N24" s="30">
        <v>75</v>
      </c>
      <c r="O24" s="35">
        <f t="shared" ref="O24:P24" si="32">D24/7</f>
        <v>0.7142857142857143</v>
      </c>
      <c r="P24" s="35">
        <f t="shared" si="32"/>
        <v>0</v>
      </c>
      <c r="Q24" s="30">
        <f t="shared" si="8"/>
        <v>105</v>
      </c>
      <c r="R24" s="30"/>
      <c r="S24" s="36">
        <v>1.0434782608695601</v>
      </c>
      <c r="T24" s="29">
        <v>330</v>
      </c>
      <c r="U24" s="37" t="s">
        <v>33</v>
      </c>
      <c r="V24" s="38" t="s">
        <v>689</v>
      </c>
      <c r="W24" s="29">
        <v>2</v>
      </c>
      <c r="X24" s="39">
        <f t="shared" si="9"/>
        <v>0.4</v>
      </c>
      <c r="Y24" s="40">
        <f t="shared" si="10"/>
        <v>3.7949999999999999</v>
      </c>
      <c r="Z24" s="29">
        <v>0</v>
      </c>
      <c r="AA24" s="29" t="s">
        <v>35</v>
      </c>
      <c r="AB24" s="41">
        <f t="shared" si="11"/>
        <v>-0.69</v>
      </c>
      <c r="AC24" s="42">
        <v>2.832165798611111E-2</v>
      </c>
      <c r="AD24" s="40">
        <f t="shared" si="12"/>
        <v>-0.19541944010416662</v>
      </c>
      <c r="AE24" s="40">
        <v>-4.9000000000000004</v>
      </c>
      <c r="AF24" s="40">
        <v>-5.5541249999999991</v>
      </c>
      <c r="AG24" s="40">
        <v>0</v>
      </c>
    </row>
    <row r="25" spans="1:33" ht="15.75" customHeight="1" x14ac:dyDescent="0.2">
      <c r="A25" s="15" t="s">
        <v>82</v>
      </c>
      <c r="B25" s="15" t="s">
        <v>690</v>
      </c>
      <c r="C25" s="16">
        <f t="shared" si="4"/>
        <v>11.547777777777778</v>
      </c>
      <c r="D25" s="17">
        <v>18</v>
      </c>
      <c r="E25" s="17">
        <v>0</v>
      </c>
      <c r="F25" s="18">
        <v>207.86</v>
      </c>
      <c r="G25" s="18">
        <v>-12.06</v>
      </c>
      <c r="H25" s="32">
        <f t="shared" si="1"/>
        <v>5.8019821033387854E-2</v>
      </c>
      <c r="I25" s="32">
        <f t="shared" si="2"/>
        <v>-0.1163403732530308</v>
      </c>
      <c r="J25" s="33">
        <f t="shared" si="5"/>
        <v>-24.182509984374985</v>
      </c>
      <c r="K25" s="33">
        <f t="shared" si="3"/>
        <v>-1.3434727769097214</v>
      </c>
      <c r="L25" s="17">
        <v>21</v>
      </c>
      <c r="M25" s="34">
        <f t="shared" si="6"/>
        <v>0.8571428571428571</v>
      </c>
      <c r="N25" s="17">
        <v>53</v>
      </c>
      <c r="O25" s="35">
        <f t="shared" ref="O25:P25" si="33">D25/7</f>
        <v>2.5714285714285716</v>
      </c>
      <c r="P25" s="35">
        <f t="shared" si="33"/>
        <v>0</v>
      </c>
      <c r="Q25" s="30">
        <f t="shared" si="8"/>
        <v>20</v>
      </c>
      <c r="R25" s="30"/>
      <c r="S25" s="22">
        <v>1.3611111111111109</v>
      </c>
      <c r="T25" s="29">
        <v>330</v>
      </c>
      <c r="U25" s="37" t="s">
        <v>33</v>
      </c>
      <c r="V25" s="38" t="s">
        <v>691</v>
      </c>
      <c r="W25" s="15">
        <v>3</v>
      </c>
      <c r="X25" s="39">
        <f t="shared" si="9"/>
        <v>0.16666666666666666</v>
      </c>
      <c r="Y25" s="40">
        <f t="shared" si="10"/>
        <v>3.0150000000000001</v>
      </c>
      <c r="Z25" s="15">
        <v>1</v>
      </c>
      <c r="AA25" s="29" t="s">
        <v>35</v>
      </c>
      <c r="AB25" s="41">
        <f t="shared" si="11"/>
        <v>-0.69</v>
      </c>
      <c r="AC25" s="42">
        <v>2.832165798611111E-2</v>
      </c>
      <c r="AD25" s="40">
        <f t="shared" si="12"/>
        <v>-0.7035099843749999</v>
      </c>
      <c r="AE25" s="26">
        <v>-4.9000000000000004</v>
      </c>
      <c r="AF25" s="26">
        <v>-5.55</v>
      </c>
      <c r="AG25" s="26">
        <v>0</v>
      </c>
    </row>
    <row r="26" spans="1:33" ht="15.75" customHeight="1" x14ac:dyDescent="0.2">
      <c r="A26" s="15" t="s">
        <v>84</v>
      </c>
      <c r="B26" s="15" t="s">
        <v>692</v>
      </c>
      <c r="C26" s="16">
        <f t="shared" si="4"/>
        <v>12.993333333333334</v>
      </c>
      <c r="D26" s="17">
        <v>6</v>
      </c>
      <c r="E26" s="17">
        <v>1</v>
      </c>
      <c r="F26" s="18">
        <v>77.960000000000008</v>
      </c>
      <c r="G26" s="18">
        <v>-7.9899999999999993</v>
      </c>
      <c r="H26" s="32">
        <f t="shared" si="1"/>
        <v>0.10248845561826576</v>
      </c>
      <c r="I26" s="32">
        <f t="shared" si="2"/>
        <v>-6.3920642998010993E-2</v>
      </c>
      <c r="J26" s="33">
        <f t="shared" si="5"/>
        <v>-4.9832533281249374</v>
      </c>
      <c r="K26" s="33">
        <f t="shared" si="3"/>
        <v>-0.83054222135415623</v>
      </c>
      <c r="L26" s="17">
        <v>27</v>
      </c>
      <c r="M26" s="34">
        <f t="shared" si="6"/>
        <v>0.22222222222222221</v>
      </c>
      <c r="N26" s="17">
        <v>49</v>
      </c>
      <c r="O26" s="35">
        <f t="shared" ref="O26:P26" si="34">D26/7</f>
        <v>0.8571428571428571</v>
      </c>
      <c r="P26" s="35">
        <f t="shared" si="34"/>
        <v>0.14285714285714285</v>
      </c>
      <c r="Q26" s="30">
        <f t="shared" si="8"/>
        <v>49</v>
      </c>
      <c r="R26" s="30"/>
      <c r="S26" s="22">
        <v>1.5147058823529409</v>
      </c>
      <c r="T26" s="29">
        <v>60</v>
      </c>
      <c r="U26" s="37">
        <v>60</v>
      </c>
      <c r="V26" s="38" t="s">
        <v>435</v>
      </c>
      <c r="W26" s="15">
        <v>1</v>
      </c>
      <c r="X26" s="39">
        <f t="shared" si="9"/>
        <v>0.16666666666666666</v>
      </c>
      <c r="Y26" s="40">
        <f t="shared" si="10"/>
        <v>3.9949999999999997</v>
      </c>
      <c r="Z26" s="15">
        <v>1</v>
      </c>
      <c r="AA26" s="29" t="s">
        <v>35</v>
      </c>
      <c r="AB26" s="41">
        <f t="shared" si="11"/>
        <v>-0.69</v>
      </c>
      <c r="AC26" s="15">
        <v>2.832165798611111E-2</v>
      </c>
      <c r="AD26" s="40">
        <f t="shared" si="12"/>
        <v>-0.23450332812499997</v>
      </c>
      <c r="AE26" s="26">
        <v>-4.95</v>
      </c>
      <c r="AF26" s="26">
        <v>-5.5541249999999902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13.994999999999999</v>
      </c>
      <c r="D27" s="17">
        <v>2</v>
      </c>
      <c r="E27" s="17">
        <v>0</v>
      </c>
      <c r="F27" s="18">
        <v>27.99</v>
      </c>
      <c r="G27" s="18">
        <v>-1.36</v>
      </c>
      <c r="H27" s="32">
        <f t="shared" si="1"/>
        <v>4.8588781707752778E-2</v>
      </c>
      <c r="I27" s="32">
        <f t="shared" si="2"/>
        <v>4.8055813646243388E-2</v>
      </c>
      <c r="J27" s="33">
        <f t="shared" si="5"/>
        <v>1.3450822239583524</v>
      </c>
      <c r="K27" s="33">
        <f t="shared" si="3"/>
        <v>0.67254111197917621</v>
      </c>
      <c r="L27" s="17">
        <v>17</v>
      </c>
      <c r="M27" s="34">
        <f t="shared" si="6"/>
        <v>0.11764705882352941</v>
      </c>
      <c r="N27" s="17">
        <v>48</v>
      </c>
      <c r="O27" s="35">
        <f t="shared" ref="O27:P27" si="35">D27/7</f>
        <v>0.2857142857142857</v>
      </c>
      <c r="P27" s="35">
        <f t="shared" si="35"/>
        <v>0</v>
      </c>
      <c r="Q27" s="30">
        <f t="shared" si="8"/>
        <v>168</v>
      </c>
      <c r="R27" s="30"/>
      <c r="S27" s="22">
        <v>1.2307692307692311</v>
      </c>
      <c r="T27" s="29">
        <v>60</v>
      </c>
      <c r="U27" s="37">
        <v>60</v>
      </c>
      <c r="V27" s="38" t="s">
        <v>435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2.832165798611111E-2</v>
      </c>
      <c r="AD27" s="40">
        <f t="shared" si="12"/>
        <v>-7.8167776041666651E-2</v>
      </c>
      <c r="AE27" s="26">
        <v>-4.95</v>
      </c>
      <c r="AF27" s="26">
        <v>-5.5541249999999902</v>
      </c>
      <c r="AG27" s="26">
        <v>0</v>
      </c>
    </row>
    <row r="28" spans="1:33" ht="15.75" customHeight="1" x14ac:dyDescent="0.2">
      <c r="A28" s="15" t="s">
        <v>87</v>
      </c>
      <c r="B28" s="15">
        <v>12.99</v>
      </c>
      <c r="C28" s="16">
        <f t="shared" si="4"/>
        <v>14.99</v>
      </c>
      <c r="D28" s="17">
        <v>2</v>
      </c>
      <c r="E28" s="17">
        <v>0</v>
      </c>
      <c r="F28" s="18">
        <v>29.98</v>
      </c>
      <c r="G28" s="18">
        <v>-1.98</v>
      </c>
      <c r="H28" s="32">
        <f t="shared" si="1"/>
        <v>6.6044029352901934E-2</v>
      </c>
      <c r="I28" s="32">
        <f t="shared" si="2"/>
        <v>2.6502033821158538E-2</v>
      </c>
      <c r="J28" s="33">
        <f t="shared" si="5"/>
        <v>0.79453097395833294</v>
      </c>
      <c r="K28" s="33">
        <f t="shared" si="3"/>
        <v>0.39726548697916647</v>
      </c>
      <c r="L28" s="17">
        <v>14</v>
      </c>
      <c r="M28" s="34">
        <f t="shared" si="6"/>
        <v>0.14285714285714285</v>
      </c>
      <c r="N28" s="17">
        <v>47</v>
      </c>
      <c r="O28" s="35">
        <f t="shared" ref="O28:P28" si="36">D28/7</f>
        <v>0.2857142857142857</v>
      </c>
      <c r="P28" s="35">
        <f t="shared" si="36"/>
        <v>0</v>
      </c>
      <c r="Q28" s="30">
        <f t="shared" si="8"/>
        <v>164</v>
      </c>
      <c r="R28" s="30"/>
      <c r="S28" s="22">
        <v>1.2474576271186439</v>
      </c>
      <c r="T28" s="29" t="s">
        <v>33</v>
      </c>
      <c r="U28" s="23">
        <v>60</v>
      </c>
      <c r="V28" s="1" t="s">
        <v>437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2.832165798611111E-2</v>
      </c>
      <c r="AD28" s="40">
        <f t="shared" si="12"/>
        <v>-7.8167776041666651E-2</v>
      </c>
      <c r="AE28" s="26">
        <v>-4.95</v>
      </c>
      <c r="AF28" s="26">
        <v>-6.3651506250000001</v>
      </c>
      <c r="AG28" s="26">
        <v>0</v>
      </c>
    </row>
    <row r="29" spans="1:33" ht="15.75" customHeight="1" x14ac:dyDescent="0.2">
      <c r="A29" s="15" t="s">
        <v>90</v>
      </c>
      <c r="B29" s="15" t="s">
        <v>693</v>
      </c>
      <c r="C29" s="16">
        <f t="shared" si="4"/>
        <v>12.99</v>
      </c>
      <c r="D29" s="17">
        <v>2</v>
      </c>
      <c r="E29" s="17">
        <v>0</v>
      </c>
      <c r="F29" s="18">
        <v>25.98</v>
      </c>
      <c r="G29" s="18">
        <v>-4.49</v>
      </c>
      <c r="H29" s="32">
        <f t="shared" si="1"/>
        <v>0.17282525019245573</v>
      </c>
      <c r="I29" s="32">
        <f t="shared" si="2"/>
        <v>-0.19690027044040304</v>
      </c>
      <c r="J29" s="33">
        <f t="shared" si="5"/>
        <v>-5.1154690260416711</v>
      </c>
      <c r="K29" s="33">
        <f t="shared" si="3"/>
        <v>-2.5577345130208355</v>
      </c>
      <c r="L29" s="17">
        <v>13</v>
      </c>
      <c r="M29" s="34">
        <f t="shared" si="6"/>
        <v>0.15384615384615385</v>
      </c>
      <c r="N29" s="17">
        <v>45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157</v>
      </c>
      <c r="R29" s="30"/>
      <c r="S29" s="22">
        <v>1.259574468085106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2.832165798611111E-2</v>
      </c>
      <c r="AD29" s="40">
        <f t="shared" si="12"/>
        <v>-7.8167776041666651E-2</v>
      </c>
      <c r="AE29" s="26">
        <v>-4.95</v>
      </c>
      <c r="AF29" s="26">
        <v>-6.3651506250000001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12.99</v>
      </c>
      <c r="D30" s="17">
        <v>1</v>
      </c>
      <c r="E30" s="17">
        <v>0</v>
      </c>
      <c r="F30" s="18">
        <v>12.99</v>
      </c>
      <c r="G30" s="18">
        <v>-1</v>
      </c>
      <c r="H30" s="32">
        <f t="shared" si="1"/>
        <v>7.6982294072363358E-2</v>
      </c>
      <c r="I30" s="32">
        <f t="shared" si="2"/>
        <v>-3.9957362126315205E-2</v>
      </c>
      <c r="J30" s="33">
        <f t="shared" si="5"/>
        <v>-0.51904613402083455</v>
      </c>
      <c r="K30" s="33">
        <f t="shared" si="3"/>
        <v>-0.51904613402083455</v>
      </c>
      <c r="L30" s="17">
        <v>15</v>
      </c>
      <c r="M30" s="34">
        <f t="shared" si="6"/>
        <v>6.6666666666666666E-2</v>
      </c>
      <c r="N30" s="17">
        <v>44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308</v>
      </c>
      <c r="R30" s="30"/>
      <c r="S30" s="22">
        <v>1.225531914893617</v>
      </c>
      <c r="T30" s="29">
        <v>60</v>
      </c>
      <c r="U30" s="37">
        <v>60</v>
      </c>
      <c r="V30" s="38" t="s">
        <v>439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2.832165798611111E-2</v>
      </c>
      <c r="AD30" s="40">
        <f t="shared" si="12"/>
        <v>-3.9083888020833325E-2</v>
      </c>
      <c r="AE30" s="26">
        <v>-4.95</v>
      </c>
      <c r="AF30" s="26">
        <v>-5.5714622460000003</v>
      </c>
      <c r="AG30" s="26">
        <v>0</v>
      </c>
    </row>
    <row r="31" spans="1:33" ht="15.75" customHeight="1" x14ac:dyDescent="0.2">
      <c r="A31" s="15" t="s">
        <v>92</v>
      </c>
      <c r="B31" s="49" t="s">
        <v>694</v>
      </c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44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>
        <v>0.92526690391458999</v>
      </c>
      <c r="T31" s="15">
        <v>180</v>
      </c>
      <c r="U31" s="23">
        <v>60</v>
      </c>
      <c r="V31" s="1" t="s">
        <v>826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2.832165798611111E-2</v>
      </c>
      <c r="AD31" s="40">
        <f t="shared" si="12"/>
        <v>0</v>
      </c>
      <c r="AE31" s="45">
        <v>-4.95</v>
      </c>
      <c r="AF31" s="45">
        <v>-5.5714622460000012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12.99</v>
      </c>
      <c r="D32" s="57">
        <v>1</v>
      </c>
      <c r="E32" s="57">
        <v>0</v>
      </c>
      <c r="F32" s="58">
        <v>12.99</v>
      </c>
      <c r="G32" s="58">
        <v>-0.08</v>
      </c>
      <c r="H32" s="32">
        <f t="shared" si="1"/>
        <v>6.1585835257890681E-3</v>
      </c>
      <c r="I32" s="32">
        <f t="shared" si="2"/>
        <v>3.0866348420259069E-2</v>
      </c>
      <c r="J32" s="33">
        <f t="shared" si="5"/>
        <v>0.40095386597916532</v>
      </c>
      <c r="K32" s="33">
        <f t="shared" si="3"/>
        <v>0.40095386597916532</v>
      </c>
      <c r="L32" s="57">
        <v>9</v>
      </c>
      <c r="M32" s="34">
        <f t="shared" si="6"/>
        <v>0.1111111111111111</v>
      </c>
      <c r="N32" s="57">
        <v>43</v>
      </c>
      <c r="O32" s="35">
        <f t="shared" si="39"/>
        <v>0.14285714285714285</v>
      </c>
      <c r="P32" s="35">
        <f t="shared" si="39"/>
        <v>0</v>
      </c>
      <c r="Q32" s="30">
        <f t="shared" si="8"/>
        <v>301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0.82352941176470584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2.832165798611111E-2</v>
      </c>
      <c r="AD32" s="40">
        <f t="shared" si="12"/>
        <v>-3.9083888020833325E-2</v>
      </c>
      <c r="AE32" s="63">
        <v>-4.95</v>
      </c>
      <c r="AF32" s="63">
        <v>-5.5714622460000003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7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Square Kitchen Cabinet Knobs - 25 Pack of Drawer Handles Hardware")</f>
        <v>Satin Nickel Square Kitchen Cabinet Knobs - 25 Pack of Drawer Handles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Info!B1:BJ5000""),2,FALSE),"""")"),"B07PMTGKHK")</f>
        <v>B07PMTGKHK</v>
      </c>
      <c r="B2" s="3" t="s">
        <v>695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1.25" customHeight="1" x14ac:dyDescent="0.2">
      <c r="A3" s="68" t="s">
        <v>30</v>
      </c>
      <c r="B3" s="69"/>
      <c r="C3" s="4">
        <f>((AE32+AF32)/0.85)*-1</f>
        <v>23.092642711948468</v>
      </c>
      <c r="D3" s="5">
        <f>SUM(D4:D99702)</f>
        <v>356</v>
      </c>
      <c r="E3" s="5"/>
      <c r="F3" s="6">
        <f t="shared" ref="F3:G3" si="0">SUM(F4:F99702)</f>
        <v>9982.5</v>
      </c>
      <c r="G3" s="6">
        <f t="shared" si="0"/>
        <v>-80.08</v>
      </c>
      <c r="H3" s="7">
        <f t="shared" ref="H3:H32" si="1">G3/F3*-1</f>
        <v>8.022038567493112E-3</v>
      </c>
      <c r="I3" s="8">
        <f t="shared" ref="I3:I32" si="2">J3/F3</f>
        <v>0.13295982076112148</v>
      </c>
      <c r="J3" s="6">
        <f>SUM(J4:J99702)</f>
        <v>1327.2714107478951</v>
      </c>
      <c r="K3" s="6">
        <f t="shared" ref="K3:K32" si="3">J3/D3</f>
        <v>3.7282904796289187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QTY-21")</f>
        <v>Del QTY-21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QTY-96")</f>
        <v>US QTY-96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</v>
      </c>
      <c r="X3" s="7">
        <f>W3/D3</f>
        <v>2.8089887640449437E-3</v>
      </c>
      <c r="Y3" s="6"/>
      <c r="Z3" s="5"/>
      <c r="AA3" s="5"/>
      <c r="AB3" s="5"/>
      <c r="AC3" s="5"/>
      <c r="AD3" s="6">
        <f>SUM(AD4:AD99702)</f>
        <v>-40.194090397474888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Info!B2:BZ3000""),37,FALSE)),"""")*-1"),-13.9487463051562)</f>
        <v>-13.948746305156201</v>
      </c>
      <c r="AG3" s="6">
        <f>SUM(AG4:AG99702)</f>
        <v>-4.3499999999999996</v>
      </c>
    </row>
    <row r="4" spans="1:33" ht="15.75" customHeight="1" x14ac:dyDescent="0.2">
      <c r="A4" s="15" t="s">
        <v>31</v>
      </c>
      <c r="B4" s="15" t="s">
        <v>696</v>
      </c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1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823</v>
      </c>
      <c r="U4" s="23" t="s">
        <v>33</v>
      </c>
      <c r="V4" s="24" t="s">
        <v>697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-13.769486752136752</v>
      </c>
      <c r="AG4" s="26">
        <v>0</v>
      </c>
    </row>
    <row r="5" spans="1:33" ht="15.75" customHeight="1" x14ac:dyDescent="0.2">
      <c r="A5" s="29" t="s">
        <v>36</v>
      </c>
      <c r="B5" s="29" t="s">
        <v>698</v>
      </c>
      <c r="C5" s="16">
        <f t="shared" si="4"/>
        <v>28.99</v>
      </c>
      <c r="D5" s="30">
        <v>3</v>
      </c>
      <c r="E5" s="30">
        <v>0</v>
      </c>
      <c r="F5" s="31">
        <v>86.97</v>
      </c>
      <c r="G5" s="31">
        <v>0</v>
      </c>
      <c r="H5" s="32">
        <f t="shared" si="1"/>
        <v>0</v>
      </c>
      <c r="I5" s="32">
        <f t="shared" si="2"/>
        <v>0.17105825371141212</v>
      </c>
      <c r="J5" s="33">
        <f t="shared" si="5"/>
        <v>14.876936325281513</v>
      </c>
      <c r="K5" s="33">
        <f t="shared" si="3"/>
        <v>4.9589787750938372</v>
      </c>
      <c r="L5" s="30">
        <v>109</v>
      </c>
      <c r="M5" s="34">
        <f t="shared" si="6"/>
        <v>2.7522935779816515E-2</v>
      </c>
      <c r="N5" s="30">
        <v>166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387</v>
      </c>
      <c r="R5" s="30"/>
      <c r="S5" s="36">
        <v>1.29758713136729</v>
      </c>
      <c r="T5" s="29">
        <v>823</v>
      </c>
      <c r="U5" s="37" t="s">
        <v>33</v>
      </c>
      <c r="V5" s="38" t="s">
        <v>699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35</v>
      </c>
      <c r="AB5" s="41">
        <f t="shared" si="11"/>
        <v>-0.69</v>
      </c>
      <c r="AC5" s="42">
        <v>8.19090382387022E-2</v>
      </c>
      <c r="AD5" s="40">
        <f t="shared" si="12"/>
        <v>-0.3391034183082271</v>
      </c>
      <c r="AE5" s="40">
        <v>-5.8</v>
      </c>
      <c r="AF5" s="40">
        <v>-13.769486752136752</v>
      </c>
      <c r="AG5" s="40">
        <v>0</v>
      </c>
    </row>
    <row r="6" spans="1:33" ht="15.75" customHeight="1" x14ac:dyDescent="0.2">
      <c r="A6" s="29" t="s">
        <v>38</v>
      </c>
      <c r="B6" s="29" t="s">
        <v>311</v>
      </c>
      <c r="C6" s="16">
        <f t="shared" si="4"/>
        <v>27.577894736842108</v>
      </c>
      <c r="D6" s="30">
        <v>19</v>
      </c>
      <c r="E6" s="30">
        <v>0</v>
      </c>
      <c r="F6" s="31">
        <v>523.98</v>
      </c>
      <c r="G6" s="31">
        <v>0</v>
      </c>
      <c r="H6" s="32">
        <f t="shared" si="1"/>
        <v>0</v>
      </c>
      <c r="I6" s="32">
        <f t="shared" si="2"/>
        <v>0.13629829848194275</v>
      </c>
      <c r="J6" s="33">
        <f t="shared" si="5"/>
        <v>71.41758243856836</v>
      </c>
      <c r="K6" s="33">
        <f t="shared" si="3"/>
        <v>3.758820128345703</v>
      </c>
      <c r="L6" s="30">
        <v>103</v>
      </c>
      <c r="M6" s="34">
        <f t="shared" si="6"/>
        <v>0.18446601941747573</v>
      </c>
      <c r="N6" s="30">
        <v>149</v>
      </c>
      <c r="O6" s="35">
        <f t="shared" ref="O6:P6" si="14">D6/7</f>
        <v>2.7142857142857144</v>
      </c>
      <c r="P6" s="35">
        <f t="shared" si="14"/>
        <v>0</v>
      </c>
      <c r="Q6" s="30">
        <f t="shared" si="8"/>
        <v>54</v>
      </c>
      <c r="R6" s="30"/>
      <c r="S6" s="36">
        <v>1.54632587859424</v>
      </c>
      <c r="T6" s="29">
        <v>823</v>
      </c>
      <c r="U6" s="37">
        <v>199</v>
      </c>
      <c r="V6" s="38" t="s">
        <v>700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35</v>
      </c>
      <c r="AB6" s="41">
        <f t="shared" si="11"/>
        <v>-0.69</v>
      </c>
      <c r="AC6" s="42">
        <v>8.1814236111111105E-2</v>
      </c>
      <c r="AD6" s="40">
        <f t="shared" si="12"/>
        <v>-2.1451692708333332</v>
      </c>
      <c r="AE6" s="40">
        <v>-5.8</v>
      </c>
      <c r="AF6" s="40">
        <v>-13.769486752136752</v>
      </c>
      <c r="AG6" s="40">
        <v>0</v>
      </c>
    </row>
    <row r="7" spans="1:33" ht="15.75" customHeight="1" x14ac:dyDescent="0.2">
      <c r="A7" s="29" t="s">
        <v>40</v>
      </c>
      <c r="B7" s="29" t="s">
        <v>32</v>
      </c>
      <c r="C7" s="16">
        <f t="shared" si="4"/>
        <v>29.043333333333333</v>
      </c>
      <c r="D7" s="30">
        <v>9</v>
      </c>
      <c r="E7" s="30">
        <v>1</v>
      </c>
      <c r="F7" s="31">
        <v>261.39</v>
      </c>
      <c r="G7" s="31">
        <v>0</v>
      </c>
      <c r="H7" s="32">
        <f t="shared" si="1"/>
        <v>0</v>
      </c>
      <c r="I7" s="32">
        <f t="shared" si="2"/>
        <v>0.17230952377011061</v>
      </c>
      <c r="J7" s="33">
        <f t="shared" si="5"/>
        <v>45.039986418269208</v>
      </c>
      <c r="K7" s="33">
        <f t="shared" si="3"/>
        <v>5.0044429353632456</v>
      </c>
      <c r="L7" s="30">
        <v>123</v>
      </c>
      <c r="M7" s="34">
        <f t="shared" si="6"/>
        <v>7.3170731707317069E-2</v>
      </c>
      <c r="N7" s="30">
        <v>131</v>
      </c>
      <c r="O7" s="35">
        <f t="shared" ref="O7:P7" si="15">D7/7</f>
        <v>1.2857142857142858</v>
      </c>
      <c r="P7" s="35">
        <f t="shared" si="15"/>
        <v>0.14285714285714285</v>
      </c>
      <c r="Q7" s="30">
        <f t="shared" si="8"/>
        <v>91</v>
      </c>
      <c r="R7" s="30"/>
      <c r="S7" s="36" t="e">
        <v>#N/A</v>
      </c>
      <c r="T7" s="29">
        <v>823</v>
      </c>
      <c r="U7" s="37">
        <v>199</v>
      </c>
      <c r="V7" s="38" t="s">
        <v>701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8.1814236111111105E-2</v>
      </c>
      <c r="AD7" s="40">
        <f t="shared" si="12"/>
        <v>-1.0161328124999998</v>
      </c>
      <c r="AE7" s="40">
        <v>-5.8</v>
      </c>
      <c r="AF7" s="40">
        <v>-13.769486752136752</v>
      </c>
      <c r="AG7" s="40">
        <v>0</v>
      </c>
    </row>
    <row r="8" spans="1:33" ht="15.75" customHeight="1" x14ac:dyDescent="0.2">
      <c r="A8" s="29" t="s">
        <v>43</v>
      </c>
      <c r="B8" s="29" t="s">
        <v>702</v>
      </c>
      <c r="C8" s="16">
        <f t="shared" si="4"/>
        <v>30.99</v>
      </c>
      <c r="D8" s="30">
        <v>3</v>
      </c>
      <c r="E8" s="30">
        <v>0</v>
      </c>
      <c r="F8" s="31">
        <v>92.97</v>
      </c>
      <c r="G8" s="31">
        <v>0</v>
      </c>
      <c r="H8" s="32">
        <f t="shared" si="1"/>
        <v>0</v>
      </c>
      <c r="I8" s="32">
        <f t="shared" si="2"/>
        <v>0.21486274134129291</v>
      </c>
      <c r="J8" s="33">
        <f t="shared" si="5"/>
        <v>19.975789062500002</v>
      </c>
      <c r="K8" s="33">
        <f t="shared" si="3"/>
        <v>6.6585963541666677</v>
      </c>
      <c r="L8" s="30">
        <v>88</v>
      </c>
      <c r="M8" s="34">
        <f t="shared" si="6"/>
        <v>3.4090909090909088E-2</v>
      </c>
      <c r="N8" s="30">
        <v>118</v>
      </c>
      <c r="O8" s="35">
        <f t="shared" ref="O8:P8" si="16">D8/7</f>
        <v>0.42857142857142855</v>
      </c>
      <c r="P8" s="35">
        <f t="shared" si="16"/>
        <v>0</v>
      </c>
      <c r="Q8" s="30">
        <f t="shared" si="8"/>
        <v>275</v>
      </c>
      <c r="R8" s="30"/>
      <c r="S8" s="36">
        <v>1.98165137614678</v>
      </c>
      <c r="T8" s="29">
        <v>823</v>
      </c>
      <c r="U8" s="37">
        <v>199</v>
      </c>
      <c r="V8" s="38" t="s">
        <v>703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8.1814236111111105E-2</v>
      </c>
      <c r="AD8" s="40">
        <f t="shared" si="12"/>
        <v>-0.33871093749999992</v>
      </c>
      <c r="AE8" s="40">
        <v>-5.8</v>
      </c>
      <c r="AF8" s="40">
        <v>-13.77</v>
      </c>
      <c r="AG8" s="40">
        <v>0</v>
      </c>
    </row>
    <row r="9" spans="1:33" ht="15.75" customHeight="1" x14ac:dyDescent="0.2">
      <c r="A9" s="29" t="s">
        <v>46</v>
      </c>
      <c r="B9" s="29" t="s">
        <v>32</v>
      </c>
      <c r="C9" s="16">
        <f t="shared" si="4"/>
        <v>30.490000000000002</v>
      </c>
      <c r="D9" s="30">
        <v>8</v>
      </c>
      <c r="E9" s="30">
        <v>2</v>
      </c>
      <c r="F9" s="31">
        <v>243.92000000000002</v>
      </c>
      <c r="G9" s="31">
        <v>0</v>
      </c>
      <c r="H9" s="32">
        <f t="shared" si="1"/>
        <v>0</v>
      </c>
      <c r="I9" s="32">
        <f t="shared" si="2"/>
        <v>0.20017655317492522</v>
      </c>
      <c r="J9" s="33">
        <f t="shared" si="5"/>
        <v>48.82706485042776</v>
      </c>
      <c r="K9" s="33">
        <f t="shared" si="3"/>
        <v>6.10338310630347</v>
      </c>
      <c r="L9" s="30">
        <v>114</v>
      </c>
      <c r="M9" s="34">
        <f t="shared" si="6"/>
        <v>7.0175438596491224E-2</v>
      </c>
      <c r="N9" s="30">
        <v>109</v>
      </c>
      <c r="O9" s="35">
        <f t="shared" ref="O9:P9" si="17">D9/7</f>
        <v>1.1428571428571428</v>
      </c>
      <c r="P9" s="35">
        <f t="shared" si="17"/>
        <v>0.2857142857142857</v>
      </c>
      <c r="Q9" s="30">
        <f t="shared" si="8"/>
        <v>76</v>
      </c>
      <c r="R9" s="30"/>
      <c r="S9" s="36">
        <v>1.1428571428571399</v>
      </c>
      <c r="T9" s="29">
        <v>9324</v>
      </c>
      <c r="U9" s="37">
        <v>8700</v>
      </c>
      <c r="V9" s="38" t="s">
        <v>704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8.1814236111111105E-2</v>
      </c>
      <c r="AD9" s="40">
        <f t="shared" si="12"/>
        <v>-0.90322916666666653</v>
      </c>
      <c r="AE9" s="40">
        <v>-5.8</v>
      </c>
      <c r="AF9" s="40">
        <v>-13.900213247863199</v>
      </c>
      <c r="AG9" s="40">
        <v>0</v>
      </c>
    </row>
    <row r="10" spans="1:33" ht="15.75" customHeight="1" x14ac:dyDescent="0.2">
      <c r="A10" s="29" t="s">
        <v>49</v>
      </c>
      <c r="B10" s="29" t="s">
        <v>311</v>
      </c>
      <c r="C10" s="16">
        <f t="shared" si="4"/>
        <v>29.058571428571433</v>
      </c>
      <c r="D10" s="30">
        <v>21</v>
      </c>
      <c r="E10" s="30">
        <v>0</v>
      </c>
      <c r="F10" s="31">
        <v>610.23000000000013</v>
      </c>
      <c r="G10" s="31">
        <v>0</v>
      </c>
      <c r="H10" s="32">
        <f t="shared" si="1"/>
        <v>0</v>
      </c>
      <c r="I10" s="32">
        <f t="shared" si="2"/>
        <v>0.16816617542954776</v>
      </c>
      <c r="J10" s="33">
        <f t="shared" si="5"/>
        <v>102.62004523237296</v>
      </c>
      <c r="K10" s="33">
        <f t="shared" si="3"/>
        <v>4.8866688205891888</v>
      </c>
      <c r="L10" s="30">
        <v>68</v>
      </c>
      <c r="M10" s="34">
        <f t="shared" si="6"/>
        <v>0.30882352941176472</v>
      </c>
      <c r="N10" s="30">
        <v>173</v>
      </c>
      <c r="O10" s="35">
        <f t="shared" ref="O10:P10" si="18">D10/7</f>
        <v>3</v>
      </c>
      <c r="P10" s="35">
        <f t="shared" si="18"/>
        <v>0</v>
      </c>
      <c r="Q10" s="30">
        <f t="shared" si="8"/>
        <v>57</v>
      </c>
      <c r="R10" s="30"/>
      <c r="S10" s="36">
        <v>1.12371134020618</v>
      </c>
      <c r="T10" s="29">
        <v>972</v>
      </c>
      <c r="U10" s="37">
        <v>348</v>
      </c>
      <c r="V10" s="38" t="s">
        <v>705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8.1814236111111105E-2</v>
      </c>
      <c r="AD10" s="40">
        <f t="shared" si="12"/>
        <v>-2.3709765624999997</v>
      </c>
      <c r="AE10" s="40">
        <v>-5.8</v>
      </c>
      <c r="AF10" s="40">
        <v>-13.900213247863199</v>
      </c>
      <c r="AG10" s="40">
        <v>0</v>
      </c>
    </row>
    <row r="11" spans="1:33" ht="15.75" customHeight="1" x14ac:dyDescent="0.2">
      <c r="A11" s="29" t="s">
        <v>52</v>
      </c>
      <c r="B11" s="29" t="s">
        <v>255</v>
      </c>
      <c r="C11" s="16">
        <f t="shared" si="4"/>
        <v>30.240000000000006</v>
      </c>
      <c r="D11" s="30">
        <v>12</v>
      </c>
      <c r="E11" s="30">
        <v>0</v>
      </c>
      <c r="F11" s="31">
        <v>362.88000000000005</v>
      </c>
      <c r="G11" s="31">
        <v>0</v>
      </c>
      <c r="H11" s="32">
        <f t="shared" si="1"/>
        <v>0</v>
      </c>
      <c r="I11" s="32">
        <f t="shared" si="2"/>
        <v>0.1948043355259084</v>
      </c>
      <c r="J11" s="33">
        <f t="shared" si="5"/>
        <v>70.69059727564165</v>
      </c>
      <c r="K11" s="33">
        <f t="shared" si="3"/>
        <v>5.8908831063034706</v>
      </c>
      <c r="L11" s="30">
        <v>64</v>
      </c>
      <c r="M11" s="34">
        <f t="shared" si="6"/>
        <v>0.1875</v>
      </c>
      <c r="N11" s="30">
        <v>159</v>
      </c>
      <c r="O11" s="35">
        <f t="shared" ref="O11:P11" si="19">D11/7</f>
        <v>1.7142857142857142</v>
      </c>
      <c r="P11" s="35">
        <f t="shared" si="19"/>
        <v>0</v>
      </c>
      <c r="Q11" s="30">
        <f t="shared" si="8"/>
        <v>92</v>
      </c>
      <c r="R11" s="30"/>
      <c r="S11" s="36">
        <v>1.27113702623906</v>
      </c>
      <c r="T11" s="29">
        <v>972</v>
      </c>
      <c r="U11" s="37">
        <v>348</v>
      </c>
      <c r="V11" s="38" t="s">
        <v>706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8.1814236111111105E-2</v>
      </c>
      <c r="AD11" s="40">
        <f t="shared" si="12"/>
        <v>-1.3548437499999997</v>
      </c>
      <c r="AE11" s="40">
        <v>-5.8</v>
      </c>
      <c r="AF11" s="40">
        <v>-13.900213247863199</v>
      </c>
      <c r="AG11" s="40">
        <v>0</v>
      </c>
    </row>
    <row r="12" spans="1:33" ht="15.75" customHeight="1" x14ac:dyDescent="0.2">
      <c r="A12" s="29" t="s">
        <v>55</v>
      </c>
      <c r="B12" s="29" t="s">
        <v>32</v>
      </c>
      <c r="C12" s="16">
        <f t="shared" si="4"/>
        <v>29.14782608695652</v>
      </c>
      <c r="D12" s="30">
        <v>23</v>
      </c>
      <c r="E12" s="30">
        <v>0</v>
      </c>
      <c r="F12" s="31">
        <v>670.4</v>
      </c>
      <c r="G12" s="31">
        <v>0</v>
      </c>
      <c r="H12" s="32">
        <f t="shared" si="1"/>
        <v>0</v>
      </c>
      <c r="I12" s="32">
        <f t="shared" si="2"/>
        <v>0.17025404451816775</v>
      </c>
      <c r="J12" s="33">
        <f t="shared" si="5"/>
        <v>114.13831144497965</v>
      </c>
      <c r="K12" s="33">
        <f t="shared" si="3"/>
        <v>4.9625352802165068</v>
      </c>
      <c r="L12" s="30">
        <v>65</v>
      </c>
      <c r="M12" s="34">
        <f t="shared" si="6"/>
        <v>0.35384615384615387</v>
      </c>
      <c r="N12" s="30">
        <v>139</v>
      </c>
      <c r="O12" s="35">
        <f t="shared" ref="O12:P12" si="20">D12/7</f>
        <v>3.2857142857142856</v>
      </c>
      <c r="P12" s="35">
        <f t="shared" si="20"/>
        <v>0</v>
      </c>
      <c r="Q12" s="30">
        <f t="shared" si="8"/>
        <v>42</v>
      </c>
      <c r="R12" s="30"/>
      <c r="S12" s="36">
        <v>1.49152542372881</v>
      </c>
      <c r="T12" s="29">
        <v>348</v>
      </c>
      <c r="U12" s="37">
        <v>348</v>
      </c>
      <c r="V12" s="38" t="s">
        <v>706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8.1814236111111105E-2</v>
      </c>
      <c r="AD12" s="40">
        <f t="shared" si="12"/>
        <v>-2.5967838541666661</v>
      </c>
      <c r="AE12" s="40">
        <v>-5.8</v>
      </c>
      <c r="AF12" s="40">
        <v>-13.900213247863199</v>
      </c>
      <c r="AG12" s="40">
        <v>0</v>
      </c>
    </row>
    <row r="13" spans="1:33" ht="15.75" customHeight="1" x14ac:dyDescent="0.2">
      <c r="A13" s="29" t="s">
        <v>58</v>
      </c>
      <c r="B13" s="29" t="s">
        <v>32</v>
      </c>
      <c r="C13" s="16">
        <f t="shared" si="4"/>
        <v>28.37772727272727</v>
      </c>
      <c r="D13" s="30">
        <v>22</v>
      </c>
      <c r="E13" s="30">
        <v>0</v>
      </c>
      <c r="F13" s="33">
        <v>624.30999999999995</v>
      </c>
      <c r="G13" s="31">
        <v>-0.08</v>
      </c>
      <c r="H13" s="32">
        <f t="shared" si="1"/>
        <v>1.2814146818087169E-4</v>
      </c>
      <c r="I13" s="32">
        <f t="shared" si="2"/>
        <v>0.14925478227963893</v>
      </c>
      <c r="J13" s="33">
        <f t="shared" si="5"/>
        <v>93.181253125001362</v>
      </c>
      <c r="K13" s="33">
        <f t="shared" si="3"/>
        <v>4.2355115056818802</v>
      </c>
      <c r="L13" s="30">
        <v>64</v>
      </c>
      <c r="M13" s="34">
        <f t="shared" si="6"/>
        <v>0.34375</v>
      </c>
      <c r="N13" s="30">
        <v>118</v>
      </c>
      <c r="O13" s="35">
        <f t="shared" ref="O13:P13" si="21">D13/7</f>
        <v>3.1428571428571428</v>
      </c>
      <c r="P13" s="35">
        <f t="shared" si="21"/>
        <v>0</v>
      </c>
      <c r="Q13" s="30">
        <f t="shared" si="8"/>
        <v>37</v>
      </c>
      <c r="R13" s="30"/>
      <c r="S13" s="36">
        <v>1.76173285198555</v>
      </c>
      <c r="T13" s="29">
        <v>420</v>
      </c>
      <c r="U13" s="37">
        <v>348</v>
      </c>
      <c r="V13" s="38" t="s">
        <v>707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8.1814236111111105E-2</v>
      </c>
      <c r="AD13" s="40">
        <f t="shared" si="12"/>
        <v>-2.4838802083333329</v>
      </c>
      <c r="AE13" s="40">
        <v>-5.8</v>
      </c>
      <c r="AF13" s="40">
        <v>-13.969016666666599</v>
      </c>
      <c r="AG13" s="40">
        <v>0</v>
      </c>
    </row>
    <row r="14" spans="1:33" ht="15.75" customHeight="1" x14ac:dyDescent="0.2">
      <c r="A14" s="29" t="s">
        <v>61</v>
      </c>
      <c r="B14" s="29" t="s">
        <v>337</v>
      </c>
      <c r="C14" s="16">
        <f t="shared" si="4"/>
        <v>28.331999999999994</v>
      </c>
      <c r="D14" s="30">
        <v>10</v>
      </c>
      <c r="E14" s="30">
        <v>0</v>
      </c>
      <c r="F14" s="33">
        <v>283.31999999999994</v>
      </c>
      <c r="G14" s="31">
        <v>-0.08</v>
      </c>
      <c r="H14" s="32">
        <f t="shared" si="1"/>
        <v>2.823662289990118E-4</v>
      </c>
      <c r="I14" s="32">
        <f t="shared" si="2"/>
        <v>0.14796977578356849</v>
      </c>
      <c r="J14" s="33">
        <f t="shared" si="5"/>
        <v>41.922796875000614</v>
      </c>
      <c r="K14" s="33">
        <f t="shared" si="3"/>
        <v>4.1922796875000614</v>
      </c>
      <c r="L14" s="30">
        <v>60</v>
      </c>
      <c r="M14" s="34">
        <f t="shared" si="6"/>
        <v>0.16666666666666666</v>
      </c>
      <c r="N14" s="30">
        <v>104</v>
      </c>
      <c r="O14" s="35">
        <f t="shared" ref="O14:P14" si="22">D14/7</f>
        <v>1.4285714285714286</v>
      </c>
      <c r="P14" s="35">
        <f t="shared" si="22"/>
        <v>0</v>
      </c>
      <c r="Q14" s="30">
        <f t="shared" si="8"/>
        <v>72</v>
      </c>
      <c r="R14" s="30"/>
      <c r="S14" s="36">
        <v>1.16239316239316</v>
      </c>
      <c r="T14" s="29">
        <v>828</v>
      </c>
      <c r="U14" s="37">
        <v>348</v>
      </c>
      <c r="V14" s="38" t="s">
        <v>707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8.1814236111111105E-2</v>
      </c>
      <c r="AD14" s="40">
        <f t="shared" si="12"/>
        <v>-1.1290364583333332</v>
      </c>
      <c r="AE14" s="40">
        <v>-5.8</v>
      </c>
      <c r="AF14" s="40">
        <v>-13.969016666666599</v>
      </c>
      <c r="AG14" s="40">
        <v>0</v>
      </c>
    </row>
    <row r="15" spans="1:33" ht="15.75" customHeight="1" x14ac:dyDescent="0.2">
      <c r="A15" s="29" t="s">
        <v>62</v>
      </c>
      <c r="B15" s="29" t="s">
        <v>32</v>
      </c>
      <c r="C15" s="16">
        <f t="shared" si="4"/>
        <v>27.626666666666672</v>
      </c>
      <c r="D15" s="30">
        <v>18</v>
      </c>
      <c r="E15" s="30">
        <v>0</v>
      </c>
      <c r="F15" s="33">
        <v>497.28000000000009</v>
      </c>
      <c r="G15" s="31">
        <v>0</v>
      </c>
      <c r="H15" s="32">
        <f t="shared" si="1"/>
        <v>0</v>
      </c>
      <c r="I15" s="32">
        <f t="shared" si="2"/>
        <v>0.13033589602437512</v>
      </c>
      <c r="J15" s="33">
        <f t="shared" si="5"/>
        <v>64.813434375001265</v>
      </c>
      <c r="K15" s="33">
        <f t="shared" si="3"/>
        <v>3.6007463541667368</v>
      </c>
      <c r="L15" s="30">
        <v>62</v>
      </c>
      <c r="M15" s="34">
        <f t="shared" si="6"/>
        <v>0.29032258064516131</v>
      </c>
      <c r="N15" s="30">
        <v>83</v>
      </c>
      <c r="O15" s="35">
        <f t="shared" ref="O15:P15" si="23">D15/7</f>
        <v>2.5714285714285716</v>
      </c>
      <c r="P15" s="35">
        <f t="shared" si="23"/>
        <v>0</v>
      </c>
      <c r="Q15" s="30">
        <f t="shared" si="8"/>
        <v>32</v>
      </c>
      <c r="R15" s="30"/>
      <c r="S15" s="36">
        <v>1.4643734643734601</v>
      </c>
      <c r="T15" s="29">
        <v>828</v>
      </c>
      <c r="U15" s="37">
        <v>348</v>
      </c>
      <c r="V15" s="38" t="s">
        <v>707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8.1814236111111105E-2</v>
      </c>
      <c r="AD15" s="40">
        <f t="shared" si="12"/>
        <v>-2.0322656249999995</v>
      </c>
      <c r="AE15" s="40">
        <v>-5.8</v>
      </c>
      <c r="AF15" s="40">
        <v>-13.969016666666599</v>
      </c>
      <c r="AG15" s="40">
        <v>0</v>
      </c>
    </row>
    <row r="16" spans="1:33" ht="15.75" customHeight="1" x14ac:dyDescent="0.2">
      <c r="A16" s="29" t="s">
        <v>63</v>
      </c>
      <c r="B16" s="29" t="s">
        <v>32</v>
      </c>
      <c r="C16" s="16">
        <f t="shared" si="4"/>
        <v>26.442</v>
      </c>
      <c r="D16" s="30">
        <v>30</v>
      </c>
      <c r="E16" s="30">
        <v>0</v>
      </c>
      <c r="F16" s="33">
        <v>793.26</v>
      </c>
      <c r="G16" s="31">
        <v>0</v>
      </c>
      <c r="H16" s="32">
        <f t="shared" si="1"/>
        <v>0</v>
      </c>
      <c r="I16" s="32">
        <f t="shared" si="2"/>
        <v>9.8093173266018671E-2</v>
      </c>
      <c r="J16" s="33">
        <f t="shared" si="5"/>
        <v>77.813390625001972</v>
      </c>
      <c r="K16" s="33">
        <f t="shared" si="3"/>
        <v>2.5937796875000658</v>
      </c>
      <c r="L16" s="30">
        <v>75</v>
      </c>
      <c r="M16" s="34">
        <f t="shared" si="6"/>
        <v>0.4</v>
      </c>
      <c r="N16" s="30">
        <v>54</v>
      </c>
      <c r="O16" s="35">
        <f t="shared" ref="O16:P16" si="24">D16/7</f>
        <v>4.2857142857142856</v>
      </c>
      <c r="P16" s="35">
        <f t="shared" si="24"/>
        <v>0</v>
      </c>
      <c r="Q16" s="30">
        <f t="shared" si="8"/>
        <v>12</v>
      </c>
      <c r="R16" s="30"/>
      <c r="S16" s="36">
        <v>2.0172910662824202</v>
      </c>
      <c r="T16" s="29">
        <v>828</v>
      </c>
      <c r="U16" s="37">
        <v>348</v>
      </c>
      <c r="V16" s="38" t="s">
        <v>708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8.1814236111111105E-2</v>
      </c>
      <c r="AD16" s="40">
        <f t="shared" si="12"/>
        <v>-3.3871093749999996</v>
      </c>
      <c r="AE16" s="40">
        <v>-5.8</v>
      </c>
      <c r="AF16" s="40">
        <v>-13.969016666666599</v>
      </c>
      <c r="AG16" s="40">
        <v>0</v>
      </c>
    </row>
    <row r="17" spans="1:33" ht="15.75" customHeight="1" x14ac:dyDescent="0.2">
      <c r="A17" s="29" t="s">
        <v>66</v>
      </c>
      <c r="B17" s="29" t="s">
        <v>709</v>
      </c>
      <c r="C17" s="16">
        <f t="shared" si="4"/>
        <v>26.255600000000001</v>
      </c>
      <c r="D17" s="30">
        <v>25</v>
      </c>
      <c r="E17" s="30">
        <v>0</v>
      </c>
      <c r="F17" s="33">
        <v>656.39</v>
      </c>
      <c r="G17" s="31">
        <v>0</v>
      </c>
      <c r="H17" s="32">
        <f t="shared" si="1"/>
        <v>0</v>
      </c>
      <c r="I17" s="32">
        <f t="shared" si="2"/>
        <v>9.2755057492499488E-2</v>
      </c>
      <c r="J17" s="33">
        <f t="shared" si="5"/>
        <v>60.883492187501737</v>
      </c>
      <c r="K17" s="33">
        <f t="shared" si="3"/>
        <v>2.4353396875000697</v>
      </c>
      <c r="L17" s="30">
        <v>66</v>
      </c>
      <c r="M17" s="34">
        <f t="shared" si="6"/>
        <v>0.37878787878787878</v>
      </c>
      <c r="N17" s="30">
        <v>31</v>
      </c>
      <c r="O17" s="35">
        <f t="shared" ref="O17:P17" si="25">D17/7</f>
        <v>3.5714285714285716</v>
      </c>
      <c r="P17" s="35">
        <f t="shared" si="25"/>
        <v>0</v>
      </c>
      <c r="Q17" s="30">
        <f t="shared" si="8"/>
        <v>8</v>
      </c>
      <c r="R17" s="30"/>
      <c r="S17" s="36">
        <v>2.4935064935064899</v>
      </c>
      <c r="T17" s="29">
        <v>828</v>
      </c>
      <c r="U17" s="37">
        <v>348</v>
      </c>
      <c r="V17" s="38" t="s">
        <v>710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8.1814236111111105E-2</v>
      </c>
      <c r="AD17" s="40">
        <f t="shared" si="12"/>
        <v>-2.822591145833333</v>
      </c>
      <c r="AE17" s="40">
        <v>-5.8</v>
      </c>
      <c r="AF17" s="40">
        <v>-13.969016666666599</v>
      </c>
      <c r="AG17" s="40">
        <v>0</v>
      </c>
    </row>
    <row r="18" spans="1:33" ht="15.75" customHeight="1" x14ac:dyDescent="0.2">
      <c r="A18" s="29" t="s">
        <v>68</v>
      </c>
      <c r="B18" s="29" t="s">
        <v>598</v>
      </c>
      <c r="C18" s="16">
        <f t="shared" si="4"/>
        <v>26.89</v>
      </c>
      <c r="D18" s="30">
        <v>12</v>
      </c>
      <c r="E18" s="30">
        <v>0</v>
      </c>
      <c r="F18" s="33">
        <v>322.68</v>
      </c>
      <c r="G18" s="31">
        <v>0</v>
      </c>
      <c r="H18" s="32">
        <f t="shared" si="1"/>
        <v>0</v>
      </c>
      <c r="I18" s="32">
        <f t="shared" si="2"/>
        <v>0.11062029332465857</v>
      </c>
      <c r="J18" s="33">
        <f t="shared" si="5"/>
        <v>35.694956250000828</v>
      </c>
      <c r="K18" s="33">
        <f t="shared" si="3"/>
        <v>2.9745796875000692</v>
      </c>
      <c r="L18" s="30">
        <v>51</v>
      </c>
      <c r="M18" s="34">
        <f t="shared" si="6"/>
        <v>0.23529411764705882</v>
      </c>
      <c r="N18" s="30">
        <v>16</v>
      </c>
      <c r="O18" s="35">
        <f t="shared" ref="O18:P18" si="26">D18/7</f>
        <v>1.7142857142857142</v>
      </c>
      <c r="P18" s="35">
        <f t="shared" si="26"/>
        <v>0</v>
      </c>
      <c r="Q18" s="30">
        <f t="shared" si="8"/>
        <v>9</v>
      </c>
      <c r="R18" s="30"/>
      <c r="S18" s="36">
        <v>2</v>
      </c>
      <c r="T18" s="29">
        <v>480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8.1814236111111105E-2</v>
      </c>
      <c r="AD18" s="40">
        <f t="shared" si="12"/>
        <v>-1.3548437499999997</v>
      </c>
      <c r="AE18" s="40">
        <v>-5.8</v>
      </c>
      <c r="AF18" s="40">
        <v>-13.969016666666599</v>
      </c>
      <c r="AG18" s="40">
        <v>0</v>
      </c>
    </row>
    <row r="19" spans="1:33" ht="15.75" customHeight="1" x14ac:dyDescent="0.2">
      <c r="A19" s="29" t="s">
        <v>71</v>
      </c>
      <c r="B19" s="29" t="s">
        <v>32</v>
      </c>
      <c r="C19" s="16">
        <f t="shared" si="4"/>
        <v>28.71294117647059</v>
      </c>
      <c r="D19" s="30">
        <v>17</v>
      </c>
      <c r="E19" s="30">
        <v>1</v>
      </c>
      <c r="F19" s="33">
        <v>488.12</v>
      </c>
      <c r="G19" s="31">
        <v>0</v>
      </c>
      <c r="H19" s="32">
        <f t="shared" si="1"/>
        <v>0</v>
      </c>
      <c r="I19" s="32">
        <f t="shared" si="2"/>
        <v>0.1575623918042694</v>
      </c>
      <c r="J19" s="33">
        <f t="shared" si="5"/>
        <v>76.909354687499984</v>
      </c>
      <c r="K19" s="33">
        <f t="shared" si="3"/>
        <v>4.5240796874999987</v>
      </c>
      <c r="L19" s="30">
        <v>63</v>
      </c>
      <c r="M19" s="34">
        <f t="shared" si="6"/>
        <v>0.26984126984126983</v>
      </c>
      <c r="N19" s="30">
        <v>24</v>
      </c>
      <c r="O19" s="35">
        <f t="shared" ref="O19:P19" si="27">D19/7</f>
        <v>2.4285714285714284</v>
      </c>
      <c r="P19" s="35">
        <f t="shared" si="27"/>
        <v>0.14285714285714285</v>
      </c>
      <c r="Q19" s="30">
        <f t="shared" si="8"/>
        <v>9</v>
      </c>
      <c r="R19" s="30"/>
      <c r="S19" s="36">
        <v>1.86433260393873</v>
      </c>
      <c r="T19" s="29">
        <v>480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8.1814236111111105E-2</v>
      </c>
      <c r="AD19" s="40">
        <f t="shared" si="12"/>
        <v>-1.9193619791666663</v>
      </c>
      <c r="AE19" s="40">
        <v>-5.8</v>
      </c>
      <c r="AF19" s="40">
        <v>-13.969016666666667</v>
      </c>
      <c r="AG19" s="40">
        <v>0</v>
      </c>
    </row>
    <row r="20" spans="1:33" ht="15.75" customHeight="1" x14ac:dyDescent="0.2">
      <c r="A20" s="29" t="s">
        <v>73</v>
      </c>
      <c r="B20" s="29" t="s">
        <v>711</v>
      </c>
      <c r="C20" s="16">
        <f t="shared" si="4"/>
        <v>28.990000000000002</v>
      </c>
      <c r="D20" s="30">
        <v>10</v>
      </c>
      <c r="E20" s="30">
        <v>1</v>
      </c>
      <c r="F20" s="33">
        <v>289.90000000000003</v>
      </c>
      <c r="G20" s="31">
        <v>0</v>
      </c>
      <c r="H20" s="32">
        <f t="shared" si="1"/>
        <v>0</v>
      </c>
      <c r="I20" s="32">
        <f t="shared" si="2"/>
        <v>0.16418005131079688</v>
      </c>
      <c r="J20" s="33">
        <f t="shared" si="5"/>
        <v>47.595796875000019</v>
      </c>
      <c r="K20" s="33">
        <f t="shared" si="3"/>
        <v>4.7595796875000023</v>
      </c>
      <c r="L20" s="30">
        <v>75</v>
      </c>
      <c r="M20" s="34">
        <f t="shared" si="6"/>
        <v>0.13333333333333333</v>
      </c>
      <c r="N20" s="30">
        <v>48</v>
      </c>
      <c r="O20" s="35">
        <f t="shared" ref="O20:P20" si="28">D20/7</f>
        <v>1.4285714285714286</v>
      </c>
      <c r="P20" s="35">
        <f t="shared" si="28"/>
        <v>0.14285714285714285</v>
      </c>
      <c r="Q20" s="30">
        <f t="shared" si="8"/>
        <v>30</v>
      </c>
      <c r="R20" s="30"/>
      <c r="S20" s="36">
        <v>2.0192307692307598</v>
      </c>
      <c r="T20" s="29">
        <v>480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8.1814236111111105E-2</v>
      </c>
      <c r="AD20" s="40">
        <f t="shared" si="12"/>
        <v>-1.1290364583333332</v>
      </c>
      <c r="AE20" s="40">
        <v>-5.8</v>
      </c>
      <c r="AF20" s="40">
        <v>-13.969016666666667</v>
      </c>
      <c r="AG20" s="40">
        <v>0</v>
      </c>
    </row>
    <row r="21" spans="1:33" ht="15.75" customHeight="1" x14ac:dyDescent="0.2">
      <c r="A21" s="29" t="s">
        <v>75</v>
      </c>
      <c r="B21" s="29" t="s">
        <v>712</v>
      </c>
      <c r="C21" s="16">
        <f t="shared" si="4"/>
        <v>29.161818181818184</v>
      </c>
      <c r="D21" s="30">
        <v>11</v>
      </c>
      <c r="E21" s="30">
        <v>1</v>
      </c>
      <c r="F21" s="33">
        <v>320.78000000000003</v>
      </c>
      <c r="G21" s="31">
        <v>0</v>
      </c>
      <c r="H21" s="32">
        <f t="shared" si="1"/>
        <v>0</v>
      </c>
      <c r="I21" s="32">
        <f t="shared" si="2"/>
        <v>0.16822082599445101</v>
      </c>
      <c r="J21" s="33">
        <f t="shared" si="5"/>
        <v>53.961876562500002</v>
      </c>
      <c r="K21" s="33">
        <f t="shared" si="3"/>
        <v>4.9056251420454551</v>
      </c>
      <c r="L21" s="30">
        <v>39</v>
      </c>
      <c r="M21" s="34">
        <f t="shared" si="6"/>
        <v>0.28205128205128205</v>
      </c>
      <c r="N21" s="30">
        <v>51</v>
      </c>
      <c r="O21" s="35">
        <f t="shared" ref="O21:P21" si="29">D21/7</f>
        <v>1.5714285714285714</v>
      </c>
      <c r="P21" s="35">
        <f t="shared" si="29"/>
        <v>0.14285714285714285</v>
      </c>
      <c r="Q21" s="30">
        <f t="shared" si="8"/>
        <v>29</v>
      </c>
      <c r="R21" s="30"/>
      <c r="S21" s="36">
        <v>2.34920634920634</v>
      </c>
      <c r="T21" s="29">
        <v>480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8.1814236111111105E-2</v>
      </c>
      <c r="AD21" s="40">
        <f t="shared" si="12"/>
        <v>-1.2419401041666664</v>
      </c>
      <c r="AE21" s="40">
        <v>-5.8</v>
      </c>
      <c r="AF21" s="40">
        <v>-13.969016666666667</v>
      </c>
      <c r="AG21" s="40">
        <v>0</v>
      </c>
    </row>
    <row r="22" spans="1:33" ht="15.75" customHeight="1" x14ac:dyDescent="0.2">
      <c r="A22" s="29" t="s">
        <v>77</v>
      </c>
      <c r="B22" s="29" t="s">
        <v>32</v>
      </c>
      <c r="C22" s="16">
        <f t="shared" si="4"/>
        <v>30.060526315789478</v>
      </c>
      <c r="D22" s="30">
        <v>19</v>
      </c>
      <c r="E22" s="30">
        <v>5</v>
      </c>
      <c r="F22" s="31">
        <v>571.15000000000009</v>
      </c>
      <c r="G22" s="31">
        <v>0</v>
      </c>
      <c r="H22" s="32">
        <f t="shared" si="1"/>
        <v>0</v>
      </c>
      <c r="I22" s="32">
        <f t="shared" si="2"/>
        <v>0.18860371892234976</v>
      </c>
      <c r="J22" s="33">
        <f t="shared" si="5"/>
        <v>107.72101406250007</v>
      </c>
      <c r="K22" s="33">
        <f t="shared" si="3"/>
        <v>5.6695270559210567</v>
      </c>
      <c r="L22" s="30">
        <v>62</v>
      </c>
      <c r="M22" s="34">
        <f t="shared" si="6"/>
        <v>0.30645161290322581</v>
      </c>
      <c r="N22" s="30">
        <v>27</v>
      </c>
      <c r="O22" s="35">
        <f t="shared" ref="O22:P22" si="30">D22/7</f>
        <v>2.7142857142857144</v>
      </c>
      <c r="P22" s="35">
        <f t="shared" si="30"/>
        <v>0.7142857142857143</v>
      </c>
      <c r="Q22" s="30">
        <f t="shared" si="8"/>
        <v>7</v>
      </c>
      <c r="R22" s="30"/>
      <c r="S22" s="36">
        <v>3.0879478827361502</v>
      </c>
      <c r="T22" s="29">
        <v>468</v>
      </c>
      <c r="U22" s="37">
        <v>60</v>
      </c>
      <c r="V22" s="38" t="s">
        <v>431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8.1814236111111105E-2</v>
      </c>
      <c r="AD22" s="40">
        <f t="shared" si="12"/>
        <v>-2.1451692708333332</v>
      </c>
      <c r="AE22" s="40">
        <v>-5.8</v>
      </c>
      <c r="AF22" s="40">
        <v>-13.969016666666667</v>
      </c>
      <c r="AG22" s="40">
        <v>0</v>
      </c>
    </row>
    <row r="23" spans="1:33" ht="15.75" customHeight="1" x14ac:dyDescent="0.2">
      <c r="A23" s="29" t="s">
        <v>78</v>
      </c>
      <c r="B23" s="29" t="s">
        <v>32</v>
      </c>
      <c r="C23" s="16">
        <f t="shared" si="4"/>
        <v>30.992857142857151</v>
      </c>
      <c r="D23" s="30">
        <v>14</v>
      </c>
      <c r="E23" s="30">
        <v>0</v>
      </c>
      <c r="F23" s="33">
        <v>433.90000000000009</v>
      </c>
      <c r="G23" s="31">
        <v>-0.08</v>
      </c>
      <c r="H23" s="32">
        <f t="shared" si="1"/>
        <v>1.8437427978796955E-4</v>
      </c>
      <c r="I23" s="32">
        <f t="shared" si="2"/>
        <v>0.20831554649688877</v>
      </c>
      <c r="J23" s="33">
        <f t="shared" si="5"/>
        <v>90.388115625000054</v>
      </c>
      <c r="K23" s="33">
        <f t="shared" si="3"/>
        <v>6.4562939732142892</v>
      </c>
      <c r="L23" s="30">
        <v>47</v>
      </c>
      <c r="M23" s="34">
        <f t="shared" si="6"/>
        <v>0.2978723404255319</v>
      </c>
      <c r="N23" s="30">
        <v>12</v>
      </c>
      <c r="O23" s="35">
        <f t="shared" ref="O23:P23" si="31">D23/7</f>
        <v>2</v>
      </c>
      <c r="P23" s="35">
        <f t="shared" si="31"/>
        <v>0</v>
      </c>
      <c r="Q23" s="30">
        <f t="shared" si="8"/>
        <v>6</v>
      </c>
      <c r="R23" s="30"/>
      <c r="S23" s="36">
        <v>2.7719298245614001</v>
      </c>
      <c r="T23" s="29">
        <v>468</v>
      </c>
      <c r="U23" s="37" t="s">
        <v>33</v>
      </c>
      <c r="V23" s="38" t="s">
        <v>689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8.1814236111111105E-2</v>
      </c>
      <c r="AD23" s="40">
        <f t="shared" si="12"/>
        <v>-1.5806510416666664</v>
      </c>
      <c r="AE23" s="40">
        <v>-5.8</v>
      </c>
      <c r="AF23" s="40">
        <v>-13.969016666666667</v>
      </c>
      <c r="AG23" s="40">
        <v>0</v>
      </c>
    </row>
    <row r="24" spans="1:33" ht="15.75" customHeight="1" x14ac:dyDescent="0.2">
      <c r="A24" s="29" t="s">
        <v>80</v>
      </c>
      <c r="B24" s="29" t="s">
        <v>32</v>
      </c>
      <c r="C24" s="16">
        <f t="shared" si="4"/>
        <v>31.023333333333337</v>
      </c>
      <c r="D24" s="30">
        <v>12</v>
      </c>
      <c r="E24" s="30">
        <v>0</v>
      </c>
      <c r="F24" s="33">
        <v>372.28000000000003</v>
      </c>
      <c r="G24" s="33">
        <v>0</v>
      </c>
      <c r="H24" s="32">
        <f t="shared" si="1"/>
        <v>0</v>
      </c>
      <c r="I24" s="32">
        <f t="shared" si="2"/>
        <v>0.20913010704308599</v>
      </c>
      <c r="J24" s="33">
        <f t="shared" si="5"/>
        <v>77.854956250000058</v>
      </c>
      <c r="K24" s="33">
        <f t="shared" si="3"/>
        <v>6.4879130208333384</v>
      </c>
      <c r="L24" s="30">
        <v>53</v>
      </c>
      <c r="M24" s="34">
        <f t="shared" si="6"/>
        <v>0.22641509433962265</v>
      </c>
      <c r="N24" s="30">
        <v>0</v>
      </c>
      <c r="O24" s="35">
        <f t="shared" ref="O24:P24" si="32">D24/7</f>
        <v>1.7142857142857142</v>
      </c>
      <c r="P24" s="35">
        <f t="shared" si="32"/>
        <v>0</v>
      </c>
      <c r="Q24" s="30">
        <f t="shared" si="8"/>
        <v>0</v>
      </c>
      <c r="R24" s="30"/>
      <c r="S24" s="36">
        <v>2.94603174603174</v>
      </c>
      <c r="T24" s="29">
        <v>468</v>
      </c>
      <c r="U24" s="37" t="s">
        <v>33</v>
      </c>
      <c r="V24" s="38" t="s">
        <v>689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8.1814236111111105E-2</v>
      </c>
      <c r="AD24" s="40">
        <f t="shared" si="12"/>
        <v>-1.3548437499999997</v>
      </c>
      <c r="AE24" s="40">
        <v>-5.8</v>
      </c>
      <c r="AF24" s="40">
        <v>-13.969016666666667</v>
      </c>
      <c r="AG24" s="40">
        <v>0</v>
      </c>
    </row>
    <row r="25" spans="1:33" ht="15.75" customHeight="1" x14ac:dyDescent="0.2">
      <c r="A25" s="15" t="s">
        <v>82</v>
      </c>
      <c r="B25" s="15" t="s">
        <v>713</v>
      </c>
      <c r="C25" s="16">
        <f t="shared" si="4"/>
        <v>30.99</v>
      </c>
      <c r="D25" s="17">
        <v>8</v>
      </c>
      <c r="E25" s="17">
        <v>0</v>
      </c>
      <c r="F25" s="18">
        <v>247.92</v>
      </c>
      <c r="G25" s="18">
        <v>0</v>
      </c>
      <c r="H25" s="32">
        <f t="shared" si="1"/>
        <v>0</v>
      </c>
      <c r="I25" s="32">
        <f t="shared" si="2"/>
        <v>0.20840904660105397</v>
      </c>
      <c r="J25" s="33">
        <f t="shared" si="5"/>
        <v>51.668770833333298</v>
      </c>
      <c r="K25" s="33">
        <f t="shared" si="3"/>
        <v>6.4585963541666622</v>
      </c>
      <c r="L25" s="17">
        <v>66</v>
      </c>
      <c r="M25" s="34">
        <f t="shared" si="6"/>
        <v>0.12121212121212122</v>
      </c>
      <c r="N25" s="17">
        <v>221</v>
      </c>
      <c r="O25" s="35">
        <f t="shared" ref="O25:P25" si="33">D25/7</f>
        <v>1.1428571428571428</v>
      </c>
      <c r="P25" s="35">
        <f t="shared" si="33"/>
        <v>0</v>
      </c>
      <c r="Q25" s="30">
        <f t="shared" si="8"/>
        <v>193</v>
      </c>
      <c r="R25" s="30"/>
      <c r="S25" s="22">
        <v>1.707509881422925</v>
      </c>
      <c r="T25" s="29">
        <v>468</v>
      </c>
      <c r="U25" s="37" t="s">
        <v>33</v>
      </c>
      <c r="V25" s="38" t="s">
        <v>691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8.1814236111111105E-2</v>
      </c>
      <c r="AD25" s="40">
        <f t="shared" si="12"/>
        <v>-0.90322916666666653</v>
      </c>
      <c r="AE25" s="26">
        <v>-5.8</v>
      </c>
      <c r="AF25" s="26">
        <v>-13.97</v>
      </c>
      <c r="AG25" s="26">
        <v>0</v>
      </c>
    </row>
    <row r="26" spans="1:33" ht="15.75" customHeight="1" x14ac:dyDescent="0.2">
      <c r="A26" s="15" t="s">
        <v>84</v>
      </c>
      <c r="B26" s="15" t="s">
        <v>714</v>
      </c>
      <c r="C26" s="16">
        <f t="shared" si="4"/>
        <v>29.435454545454547</v>
      </c>
      <c r="D26" s="17">
        <v>11</v>
      </c>
      <c r="E26" s="17">
        <v>0</v>
      </c>
      <c r="F26" s="18">
        <v>323.79000000000002</v>
      </c>
      <c r="G26" s="18">
        <v>0</v>
      </c>
      <c r="H26" s="32">
        <f t="shared" si="1"/>
        <v>0</v>
      </c>
      <c r="I26" s="32">
        <f t="shared" si="2"/>
        <v>0.1786354629929916</v>
      </c>
      <c r="J26" s="33">
        <f t="shared" si="5"/>
        <v>57.840376562500751</v>
      </c>
      <c r="K26" s="33">
        <f t="shared" si="3"/>
        <v>5.258216051136432</v>
      </c>
      <c r="L26" s="17">
        <v>58</v>
      </c>
      <c r="M26" s="34">
        <f t="shared" si="6"/>
        <v>0.18965517241379309</v>
      </c>
      <c r="N26" s="17">
        <v>213</v>
      </c>
      <c r="O26" s="35">
        <f t="shared" ref="O26:P26" si="34">D26/7</f>
        <v>1.5714285714285714</v>
      </c>
      <c r="P26" s="35">
        <f t="shared" si="34"/>
        <v>0</v>
      </c>
      <c r="Q26" s="30">
        <f t="shared" si="8"/>
        <v>135</v>
      </c>
      <c r="R26" s="30"/>
      <c r="S26" s="22">
        <v>1.9185520361990951</v>
      </c>
      <c r="T26" s="29">
        <v>60</v>
      </c>
      <c r="U26" s="37">
        <v>60</v>
      </c>
      <c r="V26" s="38" t="s">
        <v>435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8.1814236111111105E-2</v>
      </c>
      <c r="AD26" s="40">
        <f t="shared" si="12"/>
        <v>-1.2419401041666664</v>
      </c>
      <c r="AE26" s="26">
        <v>-5.68</v>
      </c>
      <c r="AF26" s="26">
        <v>-13.969016666666599</v>
      </c>
      <c r="AG26" s="26">
        <v>0</v>
      </c>
    </row>
    <row r="27" spans="1:33" ht="15.75" customHeight="1" x14ac:dyDescent="0.2">
      <c r="A27" s="15" t="s">
        <v>86</v>
      </c>
      <c r="B27" s="15"/>
      <c r="C27" s="16">
        <f t="shared" si="4"/>
        <v>24.801428571428573</v>
      </c>
      <c r="D27" s="17">
        <v>7</v>
      </c>
      <c r="E27" s="17">
        <v>0</v>
      </c>
      <c r="F27" s="18">
        <v>173.61</v>
      </c>
      <c r="G27" s="18">
        <v>0</v>
      </c>
      <c r="H27" s="32">
        <f t="shared" si="1"/>
        <v>0</v>
      </c>
      <c r="I27" s="32">
        <f t="shared" si="2"/>
        <v>2.8138113083926504E-2</v>
      </c>
      <c r="J27" s="33">
        <f t="shared" si="5"/>
        <v>4.8850578125004809</v>
      </c>
      <c r="K27" s="33">
        <f t="shared" si="3"/>
        <v>0.69786540178578294</v>
      </c>
      <c r="L27" s="17">
        <v>36</v>
      </c>
      <c r="M27" s="34">
        <f t="shared" si="6"/>
        <v>0.19444444444444445</v>
      </c>
      <c r="N27" s="17">
        <v>203</v>
      </c>
      <c r="O27" s="35">
        <f t="shared" ref="O27:P27" si="35">D27/7</f>
        <v>1</v>
      </c>
      <c r="P27" s="35">
        <f t="shared" si="35"/>
        <v>0</v>
      </c>
      <c r="Q27" s="30">
        <f t="shared" si="8"/>
        <v>203</v>
      </c>
      <c r="R27" s="30"/>
      <c r="S27" s="22">
        <v>2.161290322580645</v>
      </c>
      <c r="T27" s="29">
        <v>60</v>
      </c>
      <c r="U27" s="37">
        <v>60</v>
      </c>
      <c r="V27" s="38" t="s">
        <v>435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8.1814236111111105E-2</v>
      </c>
      <c r="AD27" s="40">
        <f t="shared" si="12"/>
        <v>-0.79032552083333318</v>
      </c>
      <c r="AE27" s="26">
        <v>-5.68</v>
      </c>
      <c r="AF27" s="26">
        <v>-13.969016666666599</v>
      </c>
      <c r="AG27" s="26">
        <v>-4.3499999999999996</v>
      </c>
    </row>
    <row r="28" spans="1:33" ht="15.75" customHeight="1" x14ac:dyDescent="0.2">
      <c r="A28" s="15" t="s">
        <v>87</v>
      </c>
      <c r="B28" s="15" t="s">
        <v>72</v>
      </c>
      <c r="C28" s="16">
        <f t="shared" si="4"/>
        <v>28.99</v>
      </c>
      <c r="D28" s="17">
        <v>4</v>
      </c>
      <c r="E28" s="17">
        <v>0</v>
      </c>
      <c r="F28" s="18">
        <v>115.96</v>
      </c>
      <c r="G28" s="18">
        <v>0</v>
      </c>
      <c r="H28" s="32">
        <f t="shared" si="1"/>
        <v>0</v>
      </c>
      <c r="I28" s="32">
        <f t="shared" si="2"/>
        <v>0.10354656170231337</v>
      </c>
      <c r="J28" s="33">
        <f t="shared" si="5"/>
        <v>12.007259295000258</v>
      </c>
      <c r="K28" s="33">
        <f t="shared" si="3"/>
        <v>3.0018148237500646</v>
      </c>
      <c r="L28" s="17">
        <v>31</v>
      </c>
      <c r="M28" s="34">
        <f t="shared" si="6"/>
        <v>0.12903225806451613</v>
      </c>
      <c r="N28" s="17">
        <v>202</v>
      </c>
      <c r="O28" s="35">
        <f t="shared" ref="O28:P28" si="36">D28/7</f>
        <v>0.5714285714285714</v>
      </c>
      <c r="P28" s="35">
        <f t="shared" si="36"/>
        <v>0</v>
      </c>
      <c r="Q28" s="30">
        <f t="shared" si="8"/>
        <v>353</v>
      </c>
      <c r="R28" s="30"/>
      <c r="S28" s="22">
        <v>2.117647058823529</v>
      </c>
      <c r="T28" s="15" t="s">
        <v>33</v>
      </c>
      <c r="U28" s="23">
        <v>60</v>
      </c>
      <c r="V28" s="1" t="s">
        <v>437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8.1814236111111105E-2</v>
      </c>
      <c r="AD28" s="40">
        <f t="shared" si="12"/>
        <v>-0.45161458333333326</v>
      </c>
      <c r="AE28" s="26">
        <v>-5.68</v>
      </c>
      <c r="AF28" s="26">
        <v>-15.8467815304166</v>
      </c>
      <c r="AG28" s="26">
        <v>0</v>
      </c>
    </row>
    <row r="29" spans="1:33" ht="15.75" customHeight="1" x14ac:dyDescent="0.2">
      <c r="A29" s="15" t="s">
        <v>90</v>
      </c>
      <c r="B29" s="15" t="s">
        <v>715</v>
      </c>
      <c r="C29" s="16">
        <f t="shared" si="4"/>
        <v>28.99</v>
      </c>
      <c r="D29" s="17">
        <v>3</v>
      </c>
      <c r="E29" s="17">
        <v>0</v>
      </c>
      <c r="F29" s="18">
        <v>86.97</v>
      </c>
      <c r="G29" s="18">
        <v>-45.81</v>
      </c>
      <c r="H29" s="32">
        <f t="shared" si="1"/>
        <v>0.52673335632976892</v>
      </c>
      <c r="I29" s="32">
        <f t="shared" si="2"/>
        <v>-0.42318679462745545</v>
      </c>
      <c r="J29" s="33">
        <f t="shared" si="5"/>
        <v>-36.804555528749802</v>
      </c>
      <c r="K29" s="33">
        <f t="shared" si="3"/>
        <v>-12.268185176249935</v>
      </c>
      <c r="L29" s="17">
        <v>38</v>
      </c>
      <c r="M29" s="34">
        <f t="shared" si="6"/>
        <v>7.8947368421052627E-2</v>
      </c>
      <c r="N29" s="17">
        <v>198</v>
      </c>
      <c r="O29" s="35">
        <f t="shared" ref="O29:P29" si="37">D29/7</f>
        <v>0.42857142857142855</v>
      </c>
      <c r="P29" s="35">
        <f t="shared" si="37"/>
        <v>0</v>
      </c>
      <c r="Q29" s="30">
        <f t="shared" si="8"/>
        <v>462</v>
      </c>
      <c r="R29" s="30"/>
      <c r="S29" s="22">
        <v>1.134020618556701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45.81</v>
      </c>
      <c r="Z29" s="15">
        <v>1</v>
      </c>
      <c r="AA29" s="29" t="s">
        <v>35</v>
      </c>
      <c r="AB29" s="41">
        <f t="shared" si="11"/>
        <v>-0.69</v>
      </c>
      <c r="AC29" s="42">
        <v>8.1814236111111105E-2</v>
      </c>
      <c r="AD29" s="40">
        <f t="shared" si="12"/>
        <v>-0.33871093749999992</v>
      </c>
      <c r="AE29" s="26">
        <v>-5.68</v>
      </c>
      <c r="AF29" s="26">
        <v>-15.8467815304166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23.416249999999998</v>
      </c>
      <c r="D30" s="17">
        <v>8</v>
      </c>
      <c r="E30" s="17">
        <v>1</v>
      </c>
      <c r="F30" s="18">
        <v>187.32999999999998</v>
      </c>
      <c r="G30" s="18">
        <v>-12.62</v>
      </c>
      <c r="H30" s="32">
        <f t="shared" si="1"/>
        <v>6.736774675705974E-2</v>
      </c>
      <c r="I30" s="32">
        <f t="shared" si="2"/>
        <v>-6.0442532471661217E-2</v>
      </c>
      <c r="J30" s="33">
        <f t="shared" si="5"/>
        <v>-11.322699607916295</v>
      </c>
      <c r="K30" s="33">
        <f t="shared" si="3"/>
        <v>-1.4153374509895369</v>
      </c>
      <c r="L30" s="17">
        <v>30</v>
      </c>
      <c r="M30" s="34">
        <f t="shared" si="6"/>
        <v>0.26666666666666666</v>
      </c>
      <c r="N30" s="17">
        <v>190</v>
      </c>
      <c r="O30" s="35">
        <f t="shared" ref="O30:P30" si="38">D30/7</f>
        <v>1.1428571428571428</v>
      </c>
      <c r="P30" s="35">
        <f t="shared" si="38"/>
        <v>0.14285714285714285</v>
      </c>
      <c r="Q30" s="30">
        <f t="shared" si="8"/>
        <v>147</v>
      </c>
      <c r="R30" s="30"/>
      <c r="S30" s="22">
        <v>1.1243243243243239</v>
      </c>
      <c r="T30" s="29">
        <v>60</v>
      </c>
      <c r="U30" s="37">
        <v>60</v>
      </c>
      <c r="V30" s="38" t="s">
        <v>439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8.1814236111111105E-2</v>
      </c>
      <c r="AD30" s="40">
        <f t="shared" si="12"/>
        <v>-0.90322916666666653</v>
      </c>
      <c r="AE30" s="26">
        <v>-5.68</v>
      </c>
      <c r="AF30" s="26">
        <v>-13.948746305156201</v>
      </c>
      <c r="AG30" s="26">
        <v>0</v>
      </c>
    </row>
    <row r="31" spans="1:33" ht="15.75" customHeight="1" x14ac:dyDescent="0.2">
      <c r="A31" s="15" t="s">
        <v>92</v>
      </c>
      <c r="B31" s="52" t="s">
        <v>716</v>
      </c>
      <c r="C31" s="16">
        <f t="shared" si="4"/>
        <v>19.989999999999998</v>
      </c>
      <c r="D31" s="17">
        <v>7</v>
      </c>
      <c r="E31" s="17">
        <v>2</v>
      </c>
      <c r="F31" s="18">
        <v>139.92999999999998</v>
      </c>
      <c r="G31" s="44">
        <v>0</v>
      </c>
      <c r="H31" s="32">
        <f t="shared" si="1"/>
        <v>0</v>
      </c>
      <c r="I31" s="32">
        <f t="shared" si="2"/>
        <v>-0.13757628569232569</v>
      </c>
      <c r="J31" s="33">
        <f t="shared" si="5"/>
        <v>-19.25104965692713</v>
      </c>
      <c r="K31" s="33">
        <f t="shared" si="3"/>
        <v>-2.7501499509895901</v>
      </c>
      <c r="L31" s="17">
        <v>27</v>
      </c>
      <c r="M31" s="34">
        <f t="shared" si="6"/>
        <v>0.25925925925925924</v>
      </c>
      <c r="N31" s="17">
        <v>182</v>
      </c>
      <c r="O31" s="35">
        <f t="shared" ref="O31:P32" si="39">D31/7</f>
        <v>1</v>
      </c>
      <c r="P31" s="35">
        <f t="shared" si="39"/>
        <v>0.2857142857142857</v>
      </c>
      <c r="Q31" s="30">
        <f t="shared" si="8"/>
        <v>141</v>
      </c>
      <c r="R31" s="30"/>
      <c r="S31" s="22">
        <v>1.13701431492842</v>
      </c>
      <c r="T31" s="15">
        <v>348</v>
      </c>
      <c r="U31" s="23">
        <v>60</v>
      </c>
      <c r="V31" s="1" t="s">
        <v>826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8.1814236111111105E-2</v>
      </c>
      <c r="AD31" s="40">
        <f t="shared" si="12"/>
        <v>-0.79032552083333318</v>
      </c>
      <c r="AE31" s="45">
        <v>-5.68</v>
      </c>
      <c r="AF31" s="45">
        <v>-13.948746305156252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20.088000000000001</v>
      </c>
      <c r="D32" s="57">
        <v>10</v>
      </c>
      <c r="E32" s="57">
        <v>0</v>
      </c>
      <c r="F32" s="58">
        <v>200.88</v>
      </c>
      <c r="G32" s="58">
        <v>-21.41</v>
      </c>
      <c r="H32" s="32">
        <f t="shared" si="1"/>
        <v>0.1065810434090004</v>
      </c>
      <c r="I32" s="32">
        <f t="shared" si="2"/>
        <v>-0.23933940417112376</v>
      </c>
      <c r="J32" s="33">
        <f t="shared" si="5"/>
        <v>-48.078499509895337</v>
      </c>
      <c r="K32" s="33">
        <f t="shared" si="3"/>
        <v>-4.8078499509895334</v>
      </c>
      <c r="L32" s="57">
        <v>45</v>
      </c>
      <c r="M32" s="34">
        <f t="shared" si="6"/>
        <v>0.22222222222222221</v>
      </c>
      <c r="N32" s="57">
        <v>168</v>
      </c>
      <c r="O32" s="35">
        <f t="shared" si="39"/>
        <v>1.4285714285714286</v>
      </c>
      <c r="P32" s="35">
        <f t="shared" si="39"/>
        <v>0</v>
      </c>
      <c r="Q32" s="30">
        <f t="shared" si="8"/>
        <v>117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1.23489932885906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1</v>
      </c>
      <c r="X32" s="39">
        <f t="shared" si="9"/>
        <v>0.1</v>
      </c>
      <c r="Y32" s="40">
        <f t="shared" si="10"/>
        <v>21.41</v>
      </c>
      <c r="Z32" s="56">
        <v>0</v>
      </c>
      <c r="AA32" s="56" t="s">
        <v>35</v>
      </c>
      <c r="AB32" s="41">
        <f t="shared" si="11"/>
        <v>-0.69</v>
      </c>
      <c r="AC32" s="62">
        <v>8.1814236111111105E-2</v>
      </c>
      <c r="AD32" s="40">
        <f t="shared" si="12"/>
        <v>-1.1290364583333332</v>
      </c>
      <c r="AE32" s="63">
        <v>-5.68</v>
      </c>
      <c r="AF32" s="63">
        <v>-13.948746305156201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Knobs, 25 Pack - T-Knob Drawer Pull Handle Hardware")</f>
        <v>Oil Rubbed Bronze Kitchen Cabinet Knobs, 25 Pack - T-Knob Drawer Pull Handle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Info!B1:BJ5000""),2,FALSE),"""")"),"B088P4KB1J")</f>
        <v>B088P4KB1J</v>
      </c>
      <c r="B2" s="3" t="s">
        <v>717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1.25" customHeight="1" x14ac:dyDescent="0.2">
      <c r="A3" s="68" t="s">
        <v>30</v>
      </c>
      <c r="B3" s="69"/>
      <c r="C3" s="4">
        <f>((AE32+AF32)/0.85)*-1</f>
        <v>16.454435402573516</v>
      </c>
      <c r="D3" s="5">
        <f>SUM(D4:D99702)</f>
        <v>30</v>
      </c>
      <c r="E3" s="5"/>
      <c r="F3" s="6">
        <f t="shared" ref="F3:G3" si="0">SUM(F4:F99702)</f>
        <v>747.7</v>
      </c>
      <c r="G3" s="6">
        <f t="shared" si="0"/>
        <v>-56.030000000000015</v>
      </c>
      <c r="H3" s="7">
        <f t="shared" ref="H3:H32" si="1">G3/F3*-1</f>
        <v>7.4936471846997477E-2</v>
      </c>
      <c r="I3" s="8">
        <f t="shared" ref="I3:I32" si="2">J3/F3</f>
        <v>0.19372173589122024</v>
      </c>
      <c r="J3" s="6">
        <f>SUM(J4:J99702)</f>
        <v>144.84574192586538</v>
      </c>
      <c r="K3" s="6">
        <f t="shared" ref="K3:K32" si="3">J3/D3</f>
        <v>4.8281913975288457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8</v>
      </c>
      <c r="X3" s="7">
        <f>W3/D3</f>
        <v>0.26666666666666666</v>
      </c>
      <c r="Y3" s="6"/>
      <c r="Z3" s="5"/>
      <c r="AA3" s="5"/>
      <c r="AB3" s="5"/>
      <c r="AC3" s="5"/>
      <c r="AD3" s="6">
        <f>SUM(AD4:AD99702)</f>
        <v>-2.2061234587499996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Info!B2:BZ3000""),37,FALSE)),"""")*-1"),-8.18627009218749)</f>
        <v>-8.18627009218749</v>
      </c>
      <c r="AG3" s="6">
        <f>SUM(AG4:AG99702)</f>
        <v>-6.65</v>
      </c>
    </row>
    <row r="4" spans="1:33" ht="15.75" customHeight="1" x14ac:dyDescent="0.2">
      <c r="A4" s="15" t="s">
        <v>31</v>
      </c>
      <c r="B4" s="15" t="s">
        <v>384</v>
      </c>
      <c r="C4" s="16">
        <f t="shared" ref="C4:C32" si="4">IFERROR(F4/D4," - ")</f>
        <v>40.323333333333331</v>
      </c>
      <c r="D4" s="17">
        <v>6</v>
      </c>
      <c r="E4" s="17">
        <v>0</v>
      </c>
      <c r="F4" s="18">
        <v>241.94</v>
      </c>
      <c r="G4" s="18">
        <v>0</v>
      </c>
      <c r="H4" s="19">
        <f t="shared" si="1"/>
        <v>0</v>
      </c>
      <c r="I4" s="19">
        <f t="shared" si="2"/>
        <v>0.49974880868892591</v>
      </c>
      <c r="J4" s="18">
        <f t="shared" ref="J4:J32" si="5">F4*0.85+G4+AF4*D4+D4*AE4+AG4+AD4</f>
        <v>120.90922677419873</v>
      </c>
      <c r="K4" s="18">
        <f t="shared" si="3"/>
        <v>20.151537795699788</v>
      </c>
      <c r="L4" s="17">
        <v>28</v>
      </c>
      <c r="M4" s="20">
        <f t="shared" ref="M4:M32" si="6">IFERROR(D4/L4,"-")</f>
        <v>0.21428571428571427</v>
      </c>
      <c r="N4" s="17">
        <v>3</v>
      </c>
      <c r="O4" s="21">
        <f t="shared" ref="O4:P4" si="7">D4/7</f>
        <v>0.8571428571428571</v>
      </c>
      <c r="P4" s="21">
        <f t="shared" si="7"/>
        <v>0</v>
      </c>
      <c r="Q4" s="17">
        <f t="shared" ref="Q4:Q32" si="8">ROUNDDOWN(N4/(O4+P4),0)</f>
        <v>3</v>
      </c>
      <c r="R4" s="17"/>
      <c r="S4" s="22">
        <v>4.16279069767441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5.5823906249999992E-2</v>
      </c>
      <c r="AD4" s="26">
        <f t="shared" ref="AD4:AD32" si="12">IFERROR(AB4*AC4*D4*2,0)</f>
        <v>-0.46222194374999992</v>
      </c>
      <c r="AE4" s="26">
        <v>-5.8</v>
      </c>
      <c r="AF4" s="26">
        <v>-8.2462585470085461</v>
      </c>
      <c r="AG4" s="26">
        <v>0</v>
      </c>
    </row>
    <row r="5" spans="1:33" ht="15.75" customHeight="1" x14ac:dyDescent="0.2">
      <c r="A5" s="29" t="s">
        <v>36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-8.2462585470085461</v>
      </c>
      <c r="AG5" s="40">
        <v>0</v>
      </c>
    </row>
    <row r="6" spans="1:33" ht="15.75" customHeight="1" x14ac:dyDescent="0.2">
      <c r="A6" s="29" t="s">
        <v>38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130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-8.2462585470085461</v>
      </c>
      <c r="AG6" s="40">
        <v>0</v>
      </c>
    </row>
    <row r="7" spans="1:33" ht="15.75" customHeight="1" x14ac:dyDescent="0.2">
      <c r="A7" s="29" t="s">
        <v>40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-8.2462585470085461</v>
      </c>
      <c r="AG7" s="40">
        <v>0</v>
      </c>
    </row>
    <row r="8" spans="1:33" ht="15.75" customHeight="1" x14ac:dyDescent="0.2">
      <c r="A8" s="29" t="s">
        <v>43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-8.25</v>
      </c>
      <c r="AG8" s="40">
        <v>0</v>
      </c>
    </row>
    <row r="9" spans="1:33" ht="15.75" customHeight="1" x14ac:dyDescent="0.2">
      <c r="A9" s="29" t="s">
        <v>46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900</v>
      </c>
      <c r="U9" s="37">
        <v>900</v>
      </c>
      <c r="V9" s="38" t="s">
        <v>718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-8.3672414529914505</v>
      </c>
      <c r="AG9" s="40">
        <v>0</v>
      </c>
    </row>
    <row r="10" spans="1:33" ht="15.75" customHeight="1" x14ac:dyDescent="0.2">
      <c r="A10" s="29" t="s">
        <v>49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900</v>
      </c>
      <c r="U10" s="37">
        <v>900</v>
      </c>
      <c r="V10" s="38" t="s">
        <v>719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-8.3672414529914505</v>
      </c>
      <c r="AG10" s="40">
        <v>0</v>
      </c>
    </row>
    <row r="11" spans="1:33" ht="15.75" customHeight="1" x14ac:dyDescent="0.2">
      <c r="A11" s="29" t="s">
        <v>52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36</v>
      </c>
      <c r="U11" s="37">
        <v>36</v>
      </c>
      <c r="V11" s="38" t="s">
        <v>720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-8.3672414529914505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36</v>
      </c>
      <c r="U12" s="37">
        <v>36</v>
      </c>
      <c r="V12" s="38" t="s">
        <v>721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-8.3672414529914505</v>
      </c>
      <c r="AG12" s="40">
        <v>0</v>
      </c>
    </row>
    <row r="13" spans="1:33" ht="15.75" customHeight="1" x14ac:dyDescent="0.2">
      <c r="A13" s="29" t="s">
        <v>58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36</v>
      </c>
      <c r="U13" s="37">
        <v>36</v>
      </c>
      <c r="V13" s="38" t="s">
        <v>722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-8.4309166666666595</v>
      </c>
      <c r="AG13" s="40">
        <v>0</v>
      </c>
    </row>
    <row r="14" spans="1:33" ht="15.75" customHeight="1" x14ac:dyDescent="0.2">
      <c r="A14" s="29" t="s">
        <v>61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36</v>
      </c>
      <c r="U14" s="37">
        <v>36</v>
      </c>
      <c r="V14" s="38" t="s">
        <v>722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-8.4309166666666595</v>
      </c>
      <c r="AG14" s="40">
        <v>0</v>
      </c>
    </row>
    <row r="15" spans="1:33" ht="15.75" customHeight="1" x14ac:dyDescent="0.2">
      <c r="A15" s="29" t="s">
        <v>62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36</v>
      </c>
      <c r="U15" s="37">
        <v>36</v>
      </c>
      <c r="V15" s="38" t="s">
        <v>722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-8.4309166666666595</v>
      </c>
      <c r="AG15" s="40">
        <v>0</v>
      </c>
    </row>
    <row r="16" spans="1:33" ht="15.75" customHeight="1" x14ac:dyDescent="0.2">
      <c r="A16" s="29" t="s">
        <v>63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36</v>
      </c>
      <c r="U16" s="37">
        <v>36</v>
      </c>
      <c r="V16" s="38" t="s">
        <v>722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-8.4309166666666595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180</v>
      </c>
      <c r="U17" s="37">
        <v>36</v>
      </c>
      <c r="V17" s="38" t="s">
        <v>722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-8.4309166666666595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3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>
        <v>0</v>
      </c>
      <c r="T18" s="29">
        <v>144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5.5823906249999992E-2</v>
      </c>
      <c r="AD18" s="40">
        <f t="shared" si="12"/>
        <v>0</v>
      </c>
      <c r="AE18" s="40">
        <v>-5.8</v>
      </c>
      <c r="AF18" s="40">
        <v>-8.4309166666666595</v>
      </c>
      <c r="AG18" s="40">
        <v>0</v>
      </c>
    </row>
    <row r="19" spans="1:33" ht="15.75" customHeight="1" x14ac:dyDescent="0.2">
      <c r="A19" s="29" t="s">
        <v>71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37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144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-8.4309166666666666</v>
      </c>
      <c r="AG19" s="40">
        <v>0</v>
      </c>
    </row>
    <row r="20" spans="1:33" ht="15.75" customHeight="1" x14ac:dyDescent="0.2">
      <c r="A20" s="29" t="s">
        <v>73</v>
      </c>
      <c r="B20" s="29" t="s">
        <v>723</v>
      </c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-0.08</v>
      </c>
      <c r="H20" s="32" t="e">
        <f t="shared" si="1"/>
        <v>#DIV/0!</v>
      </c>
      <c r="I20" s="32" t="e">
        <f t="shared" si="2"/>
        <v>#DIV/0!</v>
      </c>
      <c r="J20" s="33">
        <f t="shared" si="5"/>
        <v>-0.08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36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>
        <v>0</v>
      </c>
      <c r="T20" s="29">
        <v>144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5.2654031249999997E-2</v>
      </c>
      <c r="AD20" s="40">
        <f t="shared" si="12"/>
        <v>0</v>
      </c>
      <c r="AE20" s="40">
        <v>-5.8</v>
      </c>
      <c r="AF20" s="40">
        <v>-8.4309166666666666</v>
      </c>
      <c r="AG20" s="40">
        <v>0</v>
      </c>
    </row>
    <row r="21" spans="1:33" ht="15.75" customHeight="1" x14ac:dyDescent="0.2">
      <c r="A21" s="29" t="s">
        <v>75</v>
      </c>
      <c r="B21" s="29" t="s">
        <v>50</v>
      </c>
      <c r="C21" s="16">
        <f t="shared" si="4"/>
        <v>35.99</v>
      </c>
      <c r="D21" s="30">
        <v>2</v>
      </c>
      <c r="E21" s="30">
        <v>0</v>
      </c>
      <c r="F21" s="33">
        <v>71.98</v>
      </c>
      <c r="G21" s="31">
        <v>0</v>
      </c>
      <c r="H21" s="32">
        <f t="shared" si="1"/>
        <v>0</v>
      </c>
      <c r="I21" s="32">
        <f t="shared" si="2"/>
        <v>0.4525679569382699</v>
      </c>
      <c r="J21" s="33">
        <f t="shared" si="5"/>
        <v>32.575841540416668</v>
      </c>
      <c r="K21" s="33">
        <f t="shared" si="3"/>
        <v>16.287920770208334</v>
      </c>
      <c r="L21" s="30">
        <v>3</v>
      </c>
      <c r="M21" s="34">
        <f t="shared" si="6"/>
        <v>0.66666666666666663</v>
      </c>
      <c r="N21" s="30">
        <v>36</v>
      </c>
      <c r="O21" s="35">
        <f t="shared" ref="O21:P21" si="29">D21/7</f>
        <v>0.2857142857142857</v>
      </c>
      <c r="P21" s="35">
        <f t="shared" si="29"/>
        <v>0</v>
      </c>
      <c r="Q21" s="30">
        <f t="shared" si="8"/>
        <v>126</v>
      </c>
      <c r="R21" s="30"/>
      <c r="S21" s="36">
        <v>0.13559322033898299</v>
      </c>
      <c r="T21" s="29">
        <v>144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5.2654031249999997E-2</v>
      </c>
      <c r="AD21" s="40">
        <f t="shared" si="12"/>
        <v>-0.14532512624999999</v>
      </c>
      <c r="AE21" s="40">
        <v>-5.8</v>
      </c>
      <c r="AF21" s="40">
        <v>-8.4309166666666666</v>
      </c>
      <c r="AG21" s="40">
        <v>0</v>
      </c>
    </row>
    <row r="22" spans="1:33" ht="15.75" customHeight="1" x14ac:dyDescent="0.2">
      <c r="A22" s="29" t="s">
        <v>77</v>
      </c>
      <c r="B22" s="29" t="s">
        <v>367</v>
      </c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32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>
        <v>0.13559322033898299</v>
      </c>
      <c r="T22" s="29">
        <v>144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5.2654031249999997E-2</v>
      </c>
      <c r="AD22" s="40">
        <f t="shared" si="12"/>
        <v>0</v>
      </c>
      <c r="AE22" s="40">
        <v>-5.8</v>
      </c>
      <c r="AF22" s="40">
        <v>-8.4309166666666666</v>
      </c>
      <c r="AG22" s="40">
        <v>0</v>
      </c>
    </row>
    <row r="23" spans="1:33" ht="15.75" customHeight="1" x14ac:dyDescent="0.2">
      <c r="A23" s="29" t="s">
        <v>78</v>
      </c>
      <c r="B23" s="29" t="s">
        <v>724</v>
      </c>
      <c r="C23" s="16" t="str">
        <f t="shared" si="4"/>
        <v xml:space="preserve"> - </v>
      </c>
      <c r="D23" s="30">
        <v>0</v>
      </c>
      <c r="E23" s="30">
        <v>3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28</v>
      </c>
      <c r="O23" s="35">
        <f t="shared" ref="O23:P23" si="31">D23/7</f>
        <v>0</v>
      </c>
      <c r="P23" s="35">
        <f t="shared" si="31"/>
        <v>0.42857142857142855</v>
      </c>
      <c r="Q23" s="30">
        <f t="shared" si="8"/>
        <v>65</v>
      </c>
      <c r="R23" s="30"/>
      <c r="S23" s="36">
        <v>0.145454545454545</v>
      </c>
      <c r="T23" s="29">
        <v>216</v>
      </c>
      <c r="U23" s="37" t="s">
        <v>33</v>
      </c>
      <c r="V23" s="38" t="s">
        <v>725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5.2654031249999997E-2</v>
      </c>
      <c r="AD23" s="40">
        <f t="shared" si="12"/>
        <v>0</v>
      </c>
      <c r="AE23" s="40">
        <v>-5.8</v>
      </c>
      <c r="AF23" s="40">
        <v>-8.4309166666666666</v>
      </c>
      <c r="AG23" s="40">
        <v>0</v>
      </c>
    </row>
    <row r="24" spans="1:33" ht="15.75" customHeight="1" x14ac:dyDescent="0.2">
      <c r="A24" s="29" t="s">
        <v>80</v>
      </c>
      <c r="B24" s="29" t="s">
        <v>50</v>
      </c>
      <c r="C24" s="16">
        <f t="shared" si="4"/>
        <v>19.790000000000003</v>
      </c>
      <c r="D24" s="30">
        <v>15</v>
      </c>
      <c r="E24" s="30">
        <v>1</v>
      </c>
      <c r="F24" s="33">
        <v>296.85000000000002</v>
      </c>
      <c r="G24" s="33">
        <v>-39.080000000000013</v>
      </c>
      <c r="H24" s="32">
        <f t="shared" si="1"/>
        <v>0.13164898096681829</v>
      </c>
      <c r="I24" s="32">
        <f t="shared" si="2"/>
        <v>-1.6881214239093809E-2</v>
      </c>
      <c r="J24" s="33">
        <f t="shared" si="5"/>
        <v>-5.0111884468749972</v>
      </c>
      <c r="K24" s="33">
        <f t="shared" si="3"/>
        <v>-0.33407922979166649</v>
      </c>
      <c r="L24" s="30">
        <v>25</v>
      </c>
      <c r="M24" s="34">
        <f t="shared" si="6"/>
        <v>0.6</v>
      </c>
      <c r="N24" s="30">
        <v>13</v>
      </c>
      <c r="O24" s="35">
        <f t="shared" ref="O24:P24" si="32">D24/7</f>
        <v>2.1428571428571428</v>
      </c>
      <c r="P24" s="35">
        <f t="shared" si="32"/>
        <v>0.14285714285714285</v>
      </c>
      <c r="Q24" s="30">
        <f t="shared" si="8"/>
        <v>5</v>
      </c>
      <c r="R24" s="30"/>
      <c r="S24" s="36">
        <v>0.34146341463414598</v>
      </c>
      <c r="T24" s="29">
        <v>216</v>
      </c>
      <c r="U24" s="37" t="s">
        <v>33</v>
      </c>
      <c r="V24" s="38" t="s">
        <v>725</v>
      </c>
      <c r="W24" s="29">
        <v>6</v>
      </c>
      <c r="X24" s="39">
        <f t="shared" si="9"/>
        <v>0.4</v>
      </c>
      <c r="Y24" s="40">
        <f t="shared" si="10"/>
        <v>6.5133333333333354</v>
      </c>
      <c r="Z24" s="29">
        <v>0</v>
      </c>
      <c r="AA24" s="29" t="s">
        <v>35</v>
      </c>
      <c r="AB24" s="41">
        <f t="shared" si="11"/>
        <v>-0.69</v>
      </c>
      <c r="AC24" s="42">
        <v>5.2654031249999997E-2</v>
      </c>
      <c r="AD24" s="40">
        <f t="shared" si="12"/>
        <v>-1.089938446875</v>
      </c>
      <c r="AE24" s="40">
        <v>-5.8</v>
      </c>
      <c r="AF24" s="40">
        <v>-8.4309166666666666</v>
      </c>
      <c r="AG24" s="40">
        <v>-3.6999999999999997</v>
      </c>
    </row>
    <row r="25" spans="1:33" ht="15.75" customHeight="1" x14ac:dyDescent="0.2">
      <c r="A25" s="15" t="s">
        <v>82</v>
      </c>
      <c r="B25" s="15" t="s">
        <v>59</v>
      </c>
      <c r="C25" s="16">
        <f t="shared" si="4"/>
        <v>19.561428571428571</v>
      </c>
      <c r="D25" s="17">
        <v>7</v>
      </c>
      <c r="E25" s="17">
        <v>2</v>
      </c>
      <c r="F25" s="18">
        <v>136.93</v>
      </c>
      <c r="G25" s="18">
        <v>-16.87</v>
      </c>
      <c r="H25" s="32">
        <f t="shared" si="1"/>
        <v>0.12320163587234353</v>
      </c>
      <c r="I25" s="32">
        <f t="shared" si="2"/>
        <v>-2.5912056831045065E-2</v>
      </c>
      <c r="J25" s="33">
        <f t="shared" si="5"/>
        <v>-3.5481379418750012</v>
      </c>
      <c r="K25" s="33">
        <f t="shared" si="3"/>
        <v>-0.50687684883928585</v>
      </c>
      <c r="L25" s="17">
        <v>32</v>
      </c>
      <c r="M25" s="34">
        <f t="shared" si="6"/>
        <v>0.21875</v>
      </c>
      <c r="N25" s="17">
        <v>0</v>
      </c>
      <c r="O25" s="35">
        <f t="shared" ref="O25:P25" si="33">D25/7</f>
        <v>1</v>
      </c>
      <c r="P25" s="35">
        <f t="shared" si="33"/>
        <v>0.2857142857142857</v>
      </c>
      <c r="Q25" s="30">
        <f t="shared" si="8"/>
        <v>0</v>
      </c>
      <c r="R25" s="30"/>
      <c r="S25" s="22">
        <v>0</v>
      </c>
      <c r="T25" s="29">
        <v>216</v>
      </c>
      <c r="U25" s="37" t="s">
        <v>33</v>
      </c>
      <c r="V25" s="38" t="s">
        <v>726</v>
      </c>
      <c r="W25" s="15">
        <v>2</v>
      </c>
      <c r="X25" s="39">
        <f t="shared" si="9"/>
        <v>0.2857142857142857</v>
      </c>
      <c r="Y25" s="40">
        <f t="shared" si="10"/>
        <v>4.2175000000000002</v>
      </c>
      <c r="Z25" s="15">
        <v>2</v>
      </c>
      <c r="AA25" s="29" t="s">
        <v>35</v>
      </c>
      <c r="AB25" s="41">
        <f t="shared" si="11"/>
        <v>-0.69</v>
      </c>
      <c r="AC25" s="42">
        <v>5.2654031249999997E-2</v>
      </c>
      <c r="AD25" s="40">
        <f t="shared" si="12"/>
        <v>-0.508637941875</v>
      </c>
      <c r="AE25" s="26">
        <v>-5.8</v>
      </c>
      <c r="AF25" s="26">
        <v>-8.43</v>
      </c>
      <c r="AG25" s="26">
        <v>-2.95</v>
      </c>
    </row>
    <row r="26" spans="1:33" ht="15.75" customHeight="1" x14ac:dyDescent="0.2">
      <c r="A26" s="15" t="s">
        <v>84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72</v>
      </c>
      <c r="U26" s="37" t="s">
        <v>33</v>
      </c>
      <c r="V26" s="38" t="s">
        <v>726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5.2654031249999997E-2</v>
      </c>
      <c r="AD26" s="40">
        <f t="shared" si="12"/>
        <v>0</v>
      </c>
      <c r="AE26" s="26">
        <v>-5.8</v>
      </c>
      <c r="AF26" s="26">
        <v>-8.4309166666666595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2.4615384615384621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5.2654031249999997E-2</v>
      </c>
      <c r="AD27" s="40">
        <f t="shared" si="12"/>
        <v>0</v>
      </c>
      <c r="AE27" s="26">
        <v>-5.8</v>
      </c>
      <c r="AF27" s="26">
        <v>-8.4309166666666595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1.580246913580247</v>
      </c>
      <c r="T28" s="15" t="s">
        <v>33</v>
      </c>
      <c r="U28" s="23">
        <v>48</v>
      </c>
      <c r="V28" s="1" t="s">
        <v>727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5.2654031249999997E-2</v>
      </c>
      <c r="AD28" s="40">
        <f t="shared" si="12"/>
        <v>0</v>
      </c>
      <c r="AE28" s="26">
        <v>-5.8</v>
      </c>
      <c r="AF28" s="26">
        <v>-8.4309166666666595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2.2068965517241379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5.2654031249999997E-2</v>
      </c>
      <c r="AD29" s="40">
        <f t="shared" si="12"/>
        <v>0</v>
      </c>
      <c r="AE29" s="26">
        <v>-5.8</v>
      </c>
      <c r="AF29" s="26">
        <v>-8.4309166666666595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2.285714285714286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5.2654031249999997E-2</v>
      </c>
      <c r="AD30" s="40">
        <f t="shared" si="12"/>
        <v>0</v>
      </c>
      <c r="AE30" s="26">
        <v>-5.8</v>
      </c>
      <c r="AF30" s="26">
        <v>-8.18627009218749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144</v>
      </c>
      <c r="U31" s="23">
        <v>48</v>
      </c>
      <c r="V31" s="1" t="s">
        <v>825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5.2654031249999997E-2</v>
      </c>
      <c r="AD31" s="40">
        <f t="shared" si="12"/>
        <v>0</v>
      </c>
      <c r="AE31" s="45">
        <v>-5.8</v>
      </c>
      <c r="AF31" s="45">
        <v>-8.1862700921874989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5.2654031249999997E-2</v>
      </c>
      <c r="AD32" s="40">
        <f t="shared" si="12"/>
        <v>0</v>
      </c>
      <c r="AE32" s="63">
        <v>-5.8</v>
      </c>
      <c r="AF32" s="63">
        <v>-8.18627009218749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1:33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Info!B1:BJ5000""),3,FALSE),"""")"),"Black Kitchen Cabinet Knobs, 25 Pack - T-Knob Drawer Pull Handle Hardware")</f>
        <v>Black Kitchen Cabinet Knobs, 25 Pack - T-Knob Drawer Pull Handle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Info!B1:BJ5000""),2,FALSE),"""")"),"B088P3PCDS")</f>
        <v>B088P3PCDS</v>
      </c>
      <c r="B2" s="3" t="s">
        <v>728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1.25" customHeight="1" x14ac:dyDescent="0.2">
      <c r="A3" s="68" t="s">
        <v>30</v>
      </c>
      <c r="B3" s="69"/>
      <c r="C3" s="4">
        <f>((AE32+AF32)/0.85)*-1</f>
        <v>16.336229520220588</v>
      </c>
      <c r="D3" s="5">
        <f>SUM(D4:D99702)</f>
        <v>28</v>
      </c>
      <c r="E3" s="5"/>
      <c r="F3" s="6">
        <f t="shared" ref="F3:G3" si="0">SUM(F4:F99702)</f>
        <v>698.72</v>
      </c>
      <c r="G3" s="6">
        <f t="shared" si="0"/>
        <v>-34.68</v>
      </c>
      <c r="H3" s="7">
        <f t="shared" ref="H3:H32" si="1">G3/F3*-1</f>
        <v>4.9633615754522555E-2</v>
      </c>
      <c r="I3" s="8">
        <f t="shared" ref="I3:I32" si="2">J3/F3</f>
        <v>0.23756613471316088</v>
      </c>
      <c r="J3" s="6">
        <f>SUM(J4:J99702)</f>
        <v>165.99220964677977</v>
      </c>
      <c r="K3" s="6">
        <f t="shared" ref="K3:K32" si="3">J3/D3</f>
        <v>5.9282932016707059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7</v>
      </c>
      <c r="X3" s="7">
        <f>W3/D3</f>
        <v>0.25</v>
      </c>
      <c r="Y3" s="6"/>
      <c r="Z3" s="5"/>
      <c r="AA3" s="5"/>
      <c r="AB3" s="5"/>
      <c r="AC3" s="5"/>
      <c r="AD3" s="6">
        <f>SUM(AD4:AD99702)</f>
        <v>-2.1487200540749321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Info!B2:BZ3000""),37,FALSE)),"""")*-1"),-7.3257950921875)</f>
        <v>-7.3257950921874997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729</v>
      </c>
      <c r="C4" s="16">
        <f t="shared" ref="C4:C32" si="4">IFERROR(F4/D4," - ")</f>
        <v>24.823333333333334</v>
      </c>
      <c r="D4" s="17">
        <v>6</v>
      </c>
      <c r="E4" s="17">
        <v>0</v>
      </c>
      <c r="F4" s="18">
        <v>148.94</v>
      </c>
      <c r="G4" s="18">
        <v>-8.6</v>
      </c>
      <c r="H4" s="19">
        <f t="shared" si="1"/>
        <v>5.7741372364710622E-2</v>
      </c>
      <c r="I4" s="19">
        <f t="shared" si="2"/>
        <v>0.22736667148705547</v>
      </c>
      <c r="J4" s="18">
        <f t="shared" ref="J4:J32" si="5">F4*0.85+G4+AF4*D4+D4*AE4+AG4+AD4</f>
        <v>33.86399205128204</v>
      </c>
      <c r="K4" s="18">
        <f t="shared" si="3"/>
        <v>5.6439986752136733</v>
      </c>
      <c r="L4" s="17">
        <v>19</v>
      </c>
      <c r="M4" s="20">
        <f t="shared" ref="M4:M32" si="6">IFERROR(D4/L4,"-")</f>
        <v>0.31578947368421051</v>
      </c>
      <c r="N4" s="17">
        <v>27</v>
      </c>
      <c r="O4" s="21">
        <f t="shared" ref="O4:P4" si="7">D4/7</f>
        <v>0.8571428571428571</v>
      </c>
      <c r="P4" s="21">
        <f t="shared" si="7"/>
        <v>0</v>
      </c>
      <c r="Q4" s="17">
        <f t="shared" ref="Q4:Q32" si="8">ROUNDDOWN(N4/(O4+P4),0)</f>
        <v>31</v>
      </c>
      <c r="R4" s="17"/>
      <c r="S4" s="22">
        <v>1.94782608695652</v>
      </c>
      <c r="T4" s="15">
        <v>0</v>
      </c>
      <c r="U4" s="23" t="s">
        <v>33</v>
      </c>
      <c r="V4" s="24" t="s">
        <v>33</v>
      </c>
      <c r="W4" s="15">
        <v>2</v>
      </c>
      <c r="X4" s="25">
        <f t="shared" ref="X4:X32" si="9">IFERROR(W4/D4,0)</f>
        <v>0.33333333333333331</v>
      </c>
      <c r="Y4" s="26">
        <f t="shared" ref="Y4:Y32" si="10">IFERROR(G4/(W4+Z4)*-1,0)</f>
        <v>4.3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5.5592592592592589E-2</v>
      </c>
      <c r="AD4" s="26">
        <f t="shared" ref="AD4:AD32" si="12">IFERROR(AB4*AC4*D4*2,0)</f>
        <v>-0.46030666666666664</v>
      </c>
      <c r="AE4" s="26">
        <v>-6.56</v>
      </c>
      <c r="AF4" s="26">
        <v>-7.3857835470085469</v>
      </c>
      <c r="AG4" s="26">
        <v>0</v>
      </c>
    </row>
    <row r="5" spans="1:33" ht="15.75" customHeight="1" x14ac:dyDescent="0.2">
      <c r="A5" s="29" t="s">
        <v>36</v>
      </c>
      <c r="B5" s="29" t="s">
        <v>112</v>
      </c>
      <c r="C5" s="16">
        <f t="shared" si="4"/>
        <v>24.84714285714286</v>
      </c>
      <c r="D5" s="30">
        <v>7</v>
      </c>
      <c r="E5" s="30">
        <v>1</v>
      </c>
      <c r="F5" s="31">
        <v>173.93</v>
      </c>
      <c r="G5" s="31">
        <v>-23.11</v>
      </c>
      <c r="H5" s="32">
        <f t="shared" si="1"/>
        <v>0.13286954521934111</v>
      </c>
      <c r="I5" s="32">
        <f t="shared" si="2"/>
        <v>0.15277622290690834</v>
      </c>
      <c r="J5" s="33">
        <f t="shared" si="5"/>
        <v>26.572368450198567</v>
      </c>
      <c r="K5" s="33">
        <f t="shared" si="3"/>
        <v>3.7960526357426523</v>
      </c>
      <c r="L5" s="30">
        <v>35</v>
      </c>
      <c r="M5" s="34">
        <f t="shared" si="6"/>
        <v>0.2</v>
      </c>
      <c r="N5" s="30">
        <v>19</v>
      </c>
      <c r="O5" s="35">
        <f t="shared" ref="O5:P5" si="13">D5/7</f>
        <v>1</v>
      </c>
      <c r="P5" s="35">
        <f t="shared" si="13"/>
        <v>0.14285714285714285</v>
      </c>
      <c r="Q5" s="30">
        <f t="shared" si="8"/>
        <v>16</v>
      </c>
      <c r="R5" s="30"/>
      <c r="S5" s="36">
        <v>1.36216216216216</v>
      </c>
      <c r="T5" s="29">
        <v>0</v>
      </c>
      <c r="U5" s="37" t="s">
        <v>33</v>
      </c>
      <c r="V5" s="38" t="s">
        <v>33</v>
      </c>
      <c r="W5" s="29">
        <v>2</v>
      </c>
      <c r="X5" s="39">
        <f t="shared" si="9"/>
        <v>0.2857142857142857</v>
      </c>
      <c r="Y5" s="40">
        <f t="shared" si="10"/>
        <v>11.555</v>
      </c>
      <c r="Z5" s="29">
        <v>0</v>
      </c>
      <c r="AA5" s="29" t="s">
        <v>35</v>
      </c>
      <c r="AB5" s="41">
        <f t="shared" si="11"/>
        <v>-0.69</v>
      </c>
      <c r="AC5" s="42">
        <v>5.5657010428736962E-2</v>
      </c>
      <c r="AD5" s="40">
        <f t="shared" si="12"/>
        <v>-0.53764672074159903</v>
      </c>
      <c r="AE5" s="40">
        <v>-6.56</v>
      </c>
      <c r="AF5" s="40">
        <v>-7.3857835470085469</v>
      </c>
      <c r="AG5" s="40">
        <v>0</v>
      </c>
    </row>
    <row r="6" spans="1:33" ht="15.75" customHeight="1" x14ac:dyDescent="0.2">
      <c r="A6" s="29" t="s">
        <v>38</v>
      </c>
      <c r="B6" s="29" t="s">
        <v>696</v>
      </c>
      <c r="C6" s="16">
        <f t="shared" si="4"/>
        <v>24.545555555555556</v>
      </c>
      <c r="D6" s="30">
        <v>9</v>
      </c>
      <c r="E6" s="30">
        <v>0</v>
      </c>
      <c r="F6" s="31">
        <v>220.91</v>
      </c>
      <c r="G6" s="31">
        <v>-2.97</v>
      </c>
      <c r="H6" s="32">
        <f t="shared" si="1"/>
        <v>1.3444389117740258E-2</v>
      </c>
      <c r="I6" s="32">
        <f t="shared" si="2"/>
        <v>0.26527087083845485</v>
      </c>
      <c r="J6" s="33">
        <f t="shared" si="5"/>
        <v>58.600988076923066</v>
      </c>
      <c r="K6" s="33">
        <f t="shared" si="3"/>
        <v>6.511220897435896</v>
      </c>
      <c r="L6" s="30">
        <v>23</v>
      </c>
      <c r="M6" s="34">
        <f t="shared" si="6"/>
        <v>0.39130434782608697</v>
      </c>
      <c r="N6" s="30">
        <v>8</v>
      </c>
      <c r="O6" s="35">
        <f t="shared" ref="O6:P6" si="14">D6/7</f>
        <v>1.2857142857142858</v>
      </c>
      <c r="P6" s="35">
        <f t="shared" si="14"/>
        <v>0</v>
      </c>
      <c r="Q6" s="30">
        <f t="shared" si="8"/>
        <v>6</v>
      </c>
      <c r="R6" s="30"/>
      <c r="S6" s="36">
        <v>1.5796178343949001</v>
      </c>
      <c r="T6" s="29">
        <v>0</v>
      </c>
      <c r="U6" s="37" t="s">
        <v>33</v>
      </c>
      <c r="V6" s="38" t="s">
        <v>130</v>
      </c>
      <c r="W6" s="29">
        <v>3</v>
      </c>
      <c r="X6" s="39">
        <f t="shared" si="9"/>
        <v>0.33333333333333331</v>
      </c>
      <c r="Y6" s="40">
        <f t="shared" si="10"/>
        <v>0.9900000000000001</v>
      </c>
      <c r="Z6" s="29">
        <v>0</v>
      </c>
      <c r="AA6" s="29" t="s">
        <v>35</v>
      </c>
      <c r="AB6" s="41">
        <f t="shared" si="11"/>
        <v>-0.69</v>
      </c>
      <c r="AC6" s="42">
        <v>5.5592592592592589E-2</v>
      </c>
      <c r="AD6" s="40">
        <f t="shared" si="12"/>
        <v>-0.69045999999999996</v>
      </c>
      <c r="AE6" s="40">
        <v>-6.56</v>
      </c>
      <c r="AF6" s="40">
        <v>-7.3857835470085469</v>
      </c>
      <c r="AG6" s="40">
        <v>0</v>
      </c>
    </row>
    <row r="7" spans="1:33" ht="15.75" customHeight="1" x14ac:dyDescent="0.2">
      <c r="A7" s="29" t="s">
        <v>40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8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>
        <v>1.4388489208633</v>
      </c>
      <c r="T7" s="29">
        <v>0</v>
      </c>
      <c r="U7" s="37" t="s">
        <v>33</v>
      </c>
      <c r="V7" s="38" t="s">
        <v>130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35</v>
      </c>
      <c r="AB7" s="41">
        <f t="shared" si="11"/>
        <v>-0.69</v>
      </c>
      <c r="AC7" s="42">
        <v>5.5592592592592589E-2</v>
      </c>
      <c r="AD7" s="40">
        <f t="shared" si="12"/>
        <v>0</v>
      </c>
      <c r="AE7" s="40">
        <v>-6.56</v>
      </c>
      <c r="AF7" s="40">
        <v>-7.3857835470085469</v>
      </c>
      <c r="AG7" s="40">
        <v>0</v>
      </c>
    </row>
    <row r="8" spans="1:33" ht="15.75" customHeight="1" x14ac:dyDescent="0.2">
      <c r="A8" s="29" t="s">
        <v>43</v>
      </c>
      <c r="B8" s="29" t="s">
        <v>730</v>
      </c>
      <c r="C8" s="16">
        <f t="shared" si="4"/>
        <v>25.99</v>
      </c>
      <c r="D8" s="30">
        <v>1</v>
      </c>
      <c r="E8" s="30">
        <v>0</v>
      </c>
      <c r="F8" s="31">
        <v>25.99</v>
      </c>
      <c r="G8" s="31">
        <v>0</v>
      </c>
      <c r="H8" s="32">
        <f t="shared" si="1"/>
        <v>0</v>
      </c>
      <c r="I8" s="32">
        <f t="shared" si="2"/>
        <v>0.3103032790389465</v>
      </c>
      <c r="J8" s="33">
        <f t="shared" si="5"/>
        <v>8.0647822222222185</v>
      </c>
      <c r="K8" s="33">
        <f t="shared" si="3"/>
        <v>8.0647822222222185</v>
      </c>
      <c r="L8" s="30">
        <v>6</v>
      </c>
      <c r="M8" s="34">
        <f t="shared" si="6"/>
        <v>0.16666666666666666</v>
      </c>
      <c r="N8" s="30">
        <v>7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49</v>
      </c>
      <c r="R8" s="30"/>
      <c r="S8" s="36">
        <v>1.3658536585365799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35</v>
      </c>
      <c r="AB8" s="41">
        <f t="shared" si="11"/>
        <v>-0.69</v>
      </c>
      <c r="AC8" s="42">
        <v>5.5592592592592589E-2</v>
      </c>
      <c r="AD8" s="40">
        <f t="shared" si="12"/>
        <v>-7.6717777777777774E-2</v>
      </c>
      <c r="AE8" s="40">
        <v>-6.56</v>
      </c>
      <c r="AF8" s="40">
        <v>-7.39</v>
      </c>
      <c r="AG8" s="40">
        <v>0</v>
      </c>
    </row>
    <row r="9" spans="1:33" ht="15.75" customHeight="1" x14ac:dyDescent="0.2">
      <c r="A9" s="29" t="s">
        <v>46</v>
      </c>
      <c r="B9" s="29" t="s">
        <v>50</v>
      </c>
      <c r="C9" s="16">
        <f t="shared" si="4"/>
        <v>24.99</v>
      </c>
      <c r="D9" s="30">
        <v>1</v>
      </c>
      <c r="E9" s="30">
        <v>1</v>
      </c>
      <c r="F9" s="31">
        <v>24.99</v>
      </c>
      <c r="G9" s="31">
        <v>0</v>
      </c>
      <c r="H9" s="32">
        <f t="shared" si="1"/>
        <v>0</v>
      </c>
      <c r="I9" s="32">
        <f t="shared" si="2"/>
        <v>0.28403424446701769</v>
      </c>
      <c r="J9" s="33">
        <f t="shared" si="5"/>
        <v>7.0980157692307717</v>
      </c>
      <c r="K9" s="33">
        <f t="shared" si="3"/>
        <v>7.0980157692307717</v>
      </c>
      <c r="L9" s="30">
        <v>5</v>
      </c>
      <c r="M9" s="34">
        <f t="shared" si="6"/>
        <v>0.2</v>
      </c>
      <c r="N9" s="30">
        <v>5</v>
      </c>
      <c r="O9" s="35">
        <f t="shared" ref="O9:P9" si="17">D9/7</f>
        <v>0.14285714285714285</v>
      </c>
      <c r="P9" s="35">
        <f t="shared" si="17"/>
        <v>0.14285714285714285</v>
      </c>
      <c r="Q9" s="30">
        <f t="shared" si="8"/>
        <v>17</v>
      </c>
      <c r="R9" s="30"/>
      <c r="S9" s="36">
        <v>1.4545454545454499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35</v>
      </c>
      <c r="AB9" s="41">
        <f t="shared" si="11"/>
        <v>-0.69</v>
      </c>
      <c r="AC9" s="42">
        <v>5.5592592592592589E-2</v>
      </c>
      <c r="AD9" s="40">
        <f t="shared" si="12"/>
        <v>-7.6717777777777774E-2</v>
      </c>
      <c r="AE9" s="40">
        <v>-6.56</v>
      </c>
      <c r="AF9" s="40">
        <v>-7.5067664529914504</v>
      </c>
      <c r="AG9" s="40">
        <v>0</v>
      </c>
    </row>
    <row r="10" spans="1:33" ht="15.75" customHeight="1" x14ac:dyDescent="0.2">
      <c r="A10" s="29" t="s">
        <v>49</v>
      </c>
      <c r="B10" s="29" t="s">
        <v>50</v>
      </c>
      <c r="C10" s="16">
        <f t="shared" si="4"/>
        <v>26.99</v>
      </c>
      <c r="D10" s="30">
        <v>2</v>
      </c>
      <c r="E10" s="30">
        <v>0</v>
      </c>
      <c r="F10" s="31">
        <v>53.98</v>
      </c>
      <c r="G10" s="31">
        <v>0</v>
      </c>
      <c r="H10" s="32">
        <f t="shared" si="1"/>
        <v>0</v>
      </c>
      <c r="I10" s="32">
        <f t="shared" si="2"/>
        <v>0.32597316669991744</v>
      </c>
      <c r="J10" s="33">
        <f t="shared" si="5"/>
        <v>17.596031538461542</v>
      </c>
      <c r="K10" s="33">
        <f t="shared" si="3"/>
        <v>8.798015769230771</v>
      </c>
      <c r="L10" s="30">
        <v>7</v>
      </c>
      <c r="M10" s="34">
        <f t="shared" si="6"/>
        <v>0.2857142857142857</v>
      </c>
      <c r="N10" s="30">
        <v>3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10</v>
      </c>
      <c r="R10" s="30"/>
      <c r="S10" s="36">
        <v>1.60869565217391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5.5592592592592589E-2</v>
      </c>
      <c r="AD10" s="40">
        <f t="shared" si="12"/>
        <v>-0.15343555555555555</v>
      </c>
      <c r="AE10" s="40">
        <v>-6.56</v>
      </c>
      <c r="AF10" s="40">
        <v>-7.5067664529914504</v>
      </c>
      <c r="AG10" s="40">
        <v>0</v>
      </c>
    </row>
    <row r="11" spans="1:33" ht="15.75" customHeight="1" x14ac:dyDescent="0.2">
      <c r="A11" s="29" t="s">
        <v>52</v>
      </c>
      <c r="B11" s="29" t="s">
        <v>50</v>
      </c>
      <c r="C11" s="16">
        <f t="shared" si="4"/>
        <v>24.99</v>
      </c>
      <c r="D11" s="30">
        <v>2</v>
      </c>
      <c r="E11" s="30">
        <v>0</v>
      </c>
      <c r="F11" s="31">
        <v>49.98</v>
      </c>
      <c r="G11" s="31">
        <v>0</v>
      </c>
      <c r="H11" s="32">
        <f t="shared" si="1"/>
        <v>0</v>
      </c>
      <c r="I11" s="32">
        <f t="shared" si="2"/>
        <v>0.28403424446701769</v>
      </c>
      <c r="J11" s="33">
        <f t="shared" si="5"/>
        <v>14.196031538461543</v>
      </c>
      <c r="K11" s="33">
        <f t="shared" si="3"/>
        <v>7.0980157692307717</v>
      </c>
      <c r="L11" s="30">
        <v>2</v>
      </c>
      <c r="M11" s="34">
        <f t="shared" si="6"/>
        <v>1</v>
      </c>
      <c r="N11" s="30">
        <v>0</v>
      </c>
      <c r="O11" s="35">
        <f t="shared" ref="O11:P11" si="19">D11/7</f>
        <v>0.2857142857142857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5.5592592592592589E-2</v>
      </c>
      <c r="AD11" s="40">
        <f t="shared" si="12"/>
        <v>-0.15343555555555555</v>
      </c>
      <c r="AE11" s="40">
        <v>-6.56</v>
      </c>
      <c r="AF11" s="40">
        <v>-7.5067664529914504</v>
      </c>
      <c r="AG11" s="40">
        <v>0</v>
      </c>
    </row>
    <row r="12" spans="1:33" ht="15.75" customHeight="1" x14ac:dyDescent="0.2">
      <c r="A12" s="29" t="s">
        <v>55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5.5592592592592589E-2</v>
      </c>
      <c r="AD12" s="40">
        <f t="shared" si="12"/>
        <v>0</v>
      </c>
      <c r="AE12" s="40">
        <v>-6.56</v>
      </c>
      <c r="AF12" s="40">
        <v>-7.5067664529914504</v>
      </c>
      <c r="AG12" s="40">
        <v>0</v>
      </c>
    </row>
    <row r="13" spans="1:33" ht="15.75" customHeight="1" x14ac:dyDescent="0.2">
      <c r="A13" s="29" t="s">
        <v>58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5.5592592592592589E-2</v>
      </c>
      <c r="AD13" s="40">
        <f t="shared" si="12"/>
        <v>0</v>
      </c>
      <c r="AE13" s="40">
        <v>-6.56</v>
      </c>
      <c r="AF13" s="40">
        <v>-7.5704416666666603</v>
      </c>
      <c r="AG13" s="40">
        <v>0</v>
      </c>
    </row>
    <row r="14" spans="1:33" ht="15.75" customHeight="1" x14ac:dyDescent="0.2">
      <c r="A14" s="29" t="s">
        <v>61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5.5592592592592589E-2</v>
      </c>
      <c r="AD14" s="40">
        <f t="shared" si="12"/>
        <v>0</v>
      </c>
      <c r="AE14" s="40">
        <v>-6.56</v>
      </c>
      <c r="AF14" s="40">
        <v>-7.5704416666666603</v>
      </c>
      <c r="AG14" s="40">
        <v>0</v>
      </c>
    </row>
    <row r="15" spans="1:33" ht="15.75" customHeight="1" x14ac:dyDescent="0.2">
      <c r="A15" s="29" t="s">
        <v>62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5.5592592592592589E-2</v>
      </c>
      <c r="AD15" s="40">
        <f t="shared" si="12"/>
        <v>0</v>
      </c>
      <c r="AE15" s="40">
        <v>-6.56</v>
      </c>
      <c r="AF15" s="40">
        <v>-7.5704416666666603</v>
      </c>
      <c r="AG15" s="40">
        <v>0</v>
      </c>
    </row>
    <row r="16" spans="1:33" ht="15.75" customHeight="1" x14ac:dyDescent="0.2">
      <c r="A16" s="29" t="s">
        <v>63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5.5592592592592589E-2</v>
      </c>
      <c r="AD16" s="40">
        <f t="shared" si="12"/>
        <v>0</v>
      </c>
      <c r="AE16" s="40">
        <v>-6.56</v>
      </c>
      <c r="AF16" s="40">
        <v>-7.5704416666666603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144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5.5592592592592589E-2</v>
      </c>
      <c r="AD17" s="40">
        <f t="shared" si="12"/>
        <v>0</v>
      </c>
      <c r="AE17" s="40">
        <v>-6.56</v>
      </c>
      <c r="AF17" s="40">
        <v>-7.5704416666666603</v>
      </c>
      <c r="AG17" s="40">
        <v>0</v>
      </c>
    </row>
    <row r="18" spans="1:33" ht="15.75" customHeight="1" x14ac:dyDescent="0.2">
      <c r="A18" s="29" t="s">
        <v>68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144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5.5592592592592589E-2</v>
      </c>
      <c r="AD18" s="40">
        <f t="shared" si="12"/>
        <v>0</v>
      </c>
      <c r="AE18" s="40">
        <v>-6.56</v>
      </c>
      <c r="AF18" s="40">
        <v>-7.5704416666666603</v>
      </c>
      <c r="AG18" s="40">
        <v>0</v>
      </c>
    </row>
    <row r="19" spans="1:33" ht="15.75" customHeight="1" x14ac:dyDescent="0.2">
      <c r="A19" s="29" t="s">
        <v>71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144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5.5592592592592589E-2</v>
      </c>
      <c r="AD19" s="40">
        <f t="shared" si="12"/>
        <v>0</v>
      </c>
      <c r="AE19" s="40">
        <v>-6.56</v>
      </c>
      <c r="AF19" s="40">
        <v>-7.5704416666666665</v>
      </c>
      <c r="AG19" s="40">
        <v>0</v>
      </c>
    </row>
    <row r="20" spans="1:33" ht="15.75" customHeight="1" x14ac:dyDescent="0.2">
      <c r="A20" s="29" t="s">
        <v>73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144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5.5592592592592589E-2</v>
      </c>
      <c r="AD20" s="40">
        <f t="shared" si="12"/>
        <v>0</v>
      </c>
      <c r="AE20" s="40">
        <v>-6.56</v>
      </c>
      <c r="AF20" s="40">
        <v>-7.5704416666666665</v>
      </c>
      <c r="AG20" s="40">
        <v>0</v>
      </c>
    </row>
    <row r="21" spans="1:33" ht="15.75" customHeight="1" x14ac:dyDescent="0.2">
      <c r="A21" s="29" t="s">
        <v>75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144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5.5592592592592589E-2</v>
      </c>
      <c r="AD21" s="40">
        <f t="shared" si="12"/>
        <v>0</v>
      </c>
      <c r="AE21" s="40">
        <v>-6.56</v>
      </c>
      <c r="AF21" s="40">
        <v>-7.5704416666666665</v>
      </c>
      <c r="AG21" s="40">
        <v>0</v>
      </c>
    </row>
    <row r="22" spans="1:33" ht="15.75" customHeight="1" x14ac:dyDescent="0.2">
      <c r="A22" s="29" t="s">
        <v>77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144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5.5592592592592589E-2</v>
      </c>
      <c r="AD22" s="40">
        <f t="shared" si="12"/>
        <v>0</v>
      </c>
      <c r="AE22" s="40">
        <v>-6.56</v>
      </c>
      <c r="AF22" s="40">
        <v>-7.5704416666666665</v>
      </c>
      <c r="AG22" s="40">
        <v>0</v>
      </c>
    </row>
    <row r="23" spans="1:33" ht="15.75" customHeight="1" x14ac:dyDescent="0.2">
      <c r="A23" s="29" t="s">
        <v>78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216</v>
      </c>
      <c r="U23" s="37" t="s">
        <v>33</v>
      </c>
      <c r="V23" s="38" t="s">
        <v>725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5.5592592592592589E-2</v>
      </c>
      <c r="AD23" s="40">
        <f t="shared" si="12"/>
        <v>0</v>
      </c>
      <c r="AE23" s="40">
        <v>-6.56</v>
      </c>
      <c r="AF23" s="40">
        <v>-7.5704416666666665</v>
      </c>
      <c r="AG23" s="40">
        <v>0</v>
      </c>
    </row>
    <row r="24" spans="1:33" ht="15.75" customHeight="1" x14ac:dyDescent="0.2">
      <c r="A24" s="29" t="s">
        <v>80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216</v>
      </c>
      <c r="U24" s="37" t="s">
        <v>33</v>
      </c>
      <c r="V24" s="38" t="s">
        <v>725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5.5592592592592589E-2</v>
      </c>
      <c r="AD24" s="40">
        <f t="shared" si="12"/>
        <v>0</v>
      </c>
      <c r="AE24" s="40">
        <v>-6.56</v>
      </c>
      <c r="AF24" s="40">
        <v>-7.5704416666666665</v>
      </c>
      <c r="AG24" s="40">
        <v>0</v>
      </c>
    </row>
    <row r="25" spans="1:33" ht="15.75" customHeight="1" x14ac:dyDescent="0.2">
      <c r="A25" s="15" t="s">
        <v>82</v>
      </c>
      <c r="B25" s="15"/>
      <c r="C25" s="16" t="str">
        <f t="shared" si="4"/>
        <v xml:space="preserve"> - </v>
      </c>
      <c r="D25" s="17">
        <v>0</v>
      </c>
      <c r="E25" s="17">
        <v>0</v>
      </c>
      <c r="F25" s="18">
        <v>0</v>
      </c>
      <c r="G25" s="18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17">
        <v>0</v>
      </c>
      <c r="M25" s="34" t="str">
        <f t="shared" si="6"/>
        <v>-</v>
      </c>
      <c r="N25" s="17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22">
        <v>0</v>
      </c>
      <c r="T25" s="29">
        <v>216</v>
      </c>
      <c r="U25" s="37" t="s">
        <v>33</v>
      </c>
      <c r="V25" s="38" t="s">
        <v>726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35</v>
      </c>
      <c r="AB25" s="41">
        <f t="shared" si="11"/>
        <v>-0.69</v>
      </c>
      <c r="AC25" s="42">
        <v>5.5592592592592589E-2</v>
      </c>
      <c r="AD25" s="40">
        <f t="shared" si="12"/>
        <v>0</v>
      </c>
      <c r="AE25" s="26">
        <v>-6.56</v>
      </c>
      <c r="AF25" s="26">
        <v>-7.57</v>
      </c>
      <c r="AG25" s="26">
        <v>0</v>
      </c>
    </row>
    <row r="26" spans="1:33" ht="15.75" customHeight="1" x14ac:dyDescent="0.2">
      <c r="A26" s="15" t="s">
        <v>84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72</v>
      </c>
      <c r="U26" s="37" t="s">
        <v>33</v>
      </c>
      <c r="V26" s="38" t="s">
        <v>726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5.5592592592592589E-2</v>
      </c>
      <c r="AD26" s="40">
        <f t="shared" si="12"/>
        <v>0</v>
      </c>
      <c r="AE26" s="26">
        <v>-6.56</v>
      </c>
      <c r="AF26" s="26">
        <v>-7.5704416666666603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5.5592592592592589E-2</v>
      </c>
      <c r="AD27" s="40">
        <f t="shared" si="12"/>
        <v>0</v>
      </c>
      <c r="AE27" s="26">
        <v>-6.56</v>
      </c>
      <c r="AF27" s="26">
        <v>-7.5704416666666603</v>
      </c>
      <c r="AG27" s="26">
        <v>0</v>
      </c>
    </row>
    <row r="28" spans="1:33" ht="15.75" customHeight="1" x14ac:dyDescent="0.2">
      <c r="A28" s="15" t="s">
        <v>87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48</v>
      </c>
      <c r="V28" s="1" t="s">
        <v>727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5.5592592592592589E-2</v>
      </c>
      <c r="AD28" s="40">
        <f t="shared" si="12"/>
        <v>0</v>
      </c>
      <c r="AE28" s="26">
        <v>-6.56</v>
      </c>
      <c r="AF28" s="26">
        <v>-7.5704416666666603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5.5592592592592589E-2</v>
      </c>
      <c r="AD29" s="40">
        <f t="shared" si="12"/>
        <v>0</v>
      </c>
      <c r="AE29" s="26">
        <v>-6.56</v>
      </c>
      <c r="AF29" s="26">
        <v>-7.5704416666666603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5.5592592592592589E-2</v>
      </c>
      <c r="AD30" s="40">
        <f t="shared" si="12"/>
        <v>0</v>
      </c>
      <c r="AE30" s="26">
        <v>-6.56</v>
      </c>
      <c r="AF30" s="26">
        <v>-7.3257950921874997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144</v>
      </c>
      <c r="U31" s="23">
        <v>48</v>
      </c>
      <c r="V31" s="1" t="s">
        <v>825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5.5592592592592589E-2</v>
      </c>
      <c r="AD31" s="40">
        <f t="shared" si="12"/>
        <v>0</v>
      </c>
      <c r="AE31" s="45">
        <v>-6.56</v>
      </c>
      <c r="AF31" s="45">
        <v>-7.3257950921874997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4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5.5592592592592589E-2</v>
      </c>
      <c r="AD32" s="40">
        <f t="shared" si="12"/>
        <v>0</v>
      </c>
      <c r="AE32" s="63">
        <v>-6.56</v>
      </c>
      <c r="AF32" s="63">
        <v>-7.3257950921874997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1:33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1:33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Knobs, 25 Pack - T-Knob Drawer Pull Handle Hardware")</f>
        <v>Satin Nickel Kitchen Cabinet Knobs, 25 Pack - T-Knob Drawer Pull Handle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Info!B1:BJ5000""),2,FALSE),"""")"),"B088P49HFY")</f>
        <v>B088P49HFY</v>
      </c>
      <c r="B2" s="3" t="s">
        <v>731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1.25" customHeight="1" x14ac:dyDescent="0.2">
      <c r="A3" s="68" t="s">
        <v>30</v>
      </c>
      <c r="B3" s="69"/>
      <c r="C3" s="4">
        <f>((AE32+AF32)/0.85)*-1</f>
        <v>15.837935402573519</v>
      </c>
      <c r="D3" s="5">
        <f>SUM(D4:D99702)</f>
        <v>105</v>
      </c>
      <c r="E3" s="5"/>
      <c r="F3" s="6">
        <f t="shared" ref="F3:G3" si="0">SUM(F4:F99702)</f>
        <v>2241.96</v>
      </c>
      <c r="G3" s="6">
        <f t="shared" si="0"/>
        <v>-120.59</v>
      </c>
      <c r="H3" s="7">
        <f t="shared" ref="H3:H32" si="1">G3/F3*-1</f>
        <v>5.3787757141072992E-2</v>
      </c>
      <c r="I3" s="8">
        <f t="shared" ref="I3:I32" si="2">J3/F3</f>
        <v>0.16281447737653565</v>
      </c>
      <c r="J3" s="6">
        <f>SUM(J4:J99702)</f>
        <v>365.02354569909789</v>
      </c>
      <c r="K3" s="6">
        <f t="shared" ref="K3:K32" si="3">J3/D3</f>
        <v>3.4764147209437897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5">
        <f>SUM(W4:W99702)</f>
        <v>11</v>
      </c>
      <c r="X3" s="7">
        <f>W3/D3</f>
        <v>0.10476190476190476</v>
      </c>
      <c r="Y3" s="6"/>
      <c r="Z3" s="5"/>
      <c r="AA3" s="5"/>
      <c r="AB3" s="5"/>
      <c r="AC3" s="5"/>
      <c r="AD3" s="6">
        <f>SUM(AD4:AD99702)</f>
        <v>-6.5116219889230873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Info!B2:BZ3000""),37,FALSE)),"""")*-1"),-7.48224509218749)</f>
        <v>-7.4822450921874903</v>
      </c>
      <c r="AG3" s="6">
        <f>SUM(AG4:AG99702)</f>
        <v>0</v>
      </c>
    </row>
    <row r="4" spans="1:33" ht="15.75" customHeight="1" x14ac:dyDescent="0.2">
      <c r="A4" s="15" t="s">
        <v>31</v>
      </c>
      <c r="B4" s="15" t="s">
        <v>285</v>
      </c>
      <c r="C4" s="16">
        <f t="shared" ref="C4:C32" si="4">IFERROR(F4/D4," - ")</f>
        <v>18.132857142857141</v>
      </c>
      <c r="D4" s="17">
        <v>7</v>
      </c>
      <c r="E4" s="17">
        <v>0</v>
      </c>
      <c r="F4" s="18">
        <v>126.92999999999998</v>
      </c>
      <c r="G4" s="18">
        <v>-15.729999999999999</v>
      </c>
      <c r="H4" s="19">
        <f t="shared" si="1"/>
        <v>0.12392657370204051</v>
      </c>
      <c r="I4" s="19">
        <f t="shared" si="2"/>
        <v>-1.3477143807097238E-2</v>
      </c>
      <c r="J4" s="18">
        <f t="shared" ref="J4:J32" si="5">F4*0.85+G4+AF4*D4+D4*AE4+AG4+AD4</f>
        <v>-1.7106538634348523</v>
      </c>
      <c r="K4" s="18">
        <f t="shared" si="3"/>
        <v>-0.24437912334783604</v>
      </c>
      <c r="L4" s="17">
        <v>14</v>
      </c>
      <c r="M4" s="20">
        <f t="shared" ref="M4:M32" si="6">IFERROR(D4/L4,"-")</f>
        <v>0.5</v>
      </c>
      <c r="N4" s="17">
        <v>118</v>
      </c>
      <c r="O4" s="21">
        <f t="shared" ref="O4:P4" si="7">D4/7</f>
        <v>1</v>
      </c>
      <c r="P4" s="21">
        <f t="shared" si="7"/>
        <v>0</v>
      </c>
      <c r="Q4" s="17">
        <f t="shared" ref="Q4:Q32" si="8">ROUNDDOWN(N4/(O4+P4),0)</f>
        <v>118</v>
      </c>
      <c r="R4" s="17"/>
      <c r="S4" s="22">
        <v>0.63403263403263399</v>
      </c>
      <c r="T4" s="15">
        <v>0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0.14285714285714285</v>
      </c>
      <c r="Y4" s="26">
        <f t="shared" ref="Y4:Y32" si="10">IFERROR(G4/(W4+Z4)*-1,0)</f>
        <v>15.729999999999999</v>
      </c>
      <c r="Z4" s="15">
        <v>0</v>
      </c>
      <c r="AA4" s="2" t="s">
        <v>35</v>
      </c>
      <c r="AB4" s="27">
        <f t="shared" ref="AB4:AB32" si="11">IF(OR(AA4="UsLargeStandardSize",AA4="UsSmallStandardSize"),-0.69,-0.48)</f>
        <v>-0.69</v>
      </c>
      <c r="AC4" s="28">
        <v>4.9225572916666661E-2</v>
      </c>
      <c r="AD4" s="26">
        <f t="shared" ref="AD4:AD32" si="12">IFERROR(AB4*AC4*D4*2,0)</f>
        <v>-0.47551903437499993</v>
      </c>
      <c r="AE4" s="26">
        <v>-5.8</v>
      </c>
      <c r="AF4" s="26">
        <v>-7.5422335470085464</v>
      </c>
      <c r="AG4" s="26">
        <v>0</v>
      </c>
    </row>
    <row r="5" spans="1:33" ht="15.75" customHeight="1" x14ac:dyDescent="0.2">
      <c r="A5" s="29" t="s">
        <v>36</v>
      </c>
      <c r="B5" s="29" t="s">
        <v>732</v>
      </c>
      <c r="C5" s="16">
        <f t="shared" si="4"/>
        <v>18.989999999999998</v>
      </c>
      <c r="D5" s="30">
        <v>5</v>
      </c>
      <c r="E5" s="30">
        <v>0</v>
      </c>
      <c r="F5" s="31">
        <v>94.949999999999989</v>
      </c>
      <c r="G5" s="31">
        <v>-23.020000000000003</v>
      </c>
      <c r="H5" s="32">
        <f t="shared" si="1"/>
        <v>0.24244339125855718</v>
      </c>
      <c r="I5" s="32">
        <f t="shared" si="2"/>
        <v>-9.8617354024126871E-2</v>
      </c>
      <c r="J5" s="33">
        <f t="shared" si="5"/>
        <v>-9.3637177645908451</v>
      </c>
      <c r="K5" s="33">
        <f t="shared" si="3"/>
        <v>-1.8727435529181691</v>
      </c>
      <c r="L5" s="30">
        <v>27</v>
      </c>
      <c r="M5" s="34">
        <f t="shared" si="6"/>
        <v>0.18518518518518517</v>
      </c>
      <c r="N5" s="30">
        <v>111</v>
      </c>
      <c r="O5" s="35">
        <f t="shared" ref="O5:P5" si="13">D5/7</f>
        <v>0.7142857142857143</v>
      </c>
      <c r="P5" s="35">
        <f t="shared" si="13"/>
        <v>0</v>
      </c>
      <c r="Q5" s="30">
        <f t="shared" si="8"/>
        <v>155</v>
      </c>
      <c r="R5" s="30"/>
      <c r="S5" s="36">
        <v>0.50498338870431803</v>
      </c>
      <c r="T5" s="29">
        <v>0</v>
      </c>
      <c r="U5" s="37" t="s">
        <v>33</v>
      </c>
      <c r="V5" s="38" t="s">
        <v>33</v>
      </c>
      <c r="W5" s="29">
        <v>1</v>
      </c>
      <c r="X5" s="39">
        <f t="shared" si="9"/>
        <v>0.2</v>
      </c>
      <c r="Y5" s="40">
        <f t="shared" si="10"/>
        <v>23.020000000000003</v>
      </c>
      <c r="Z5" s="29">
        <v>0</v>
      </c>
      <c r="AA5" s="29" t="s">
        <v>35</v>
      </c>
      <c r="AB5" s="41">
        <f t="shared" si="11"/>
        <v>-0.69</v>
      </c>
      <c r="AC5" s="42">
        <v>4.9282612977983774E-2</v>
      </c>
      <c r="AD5" s="40">
        <f t="shared" si="12"/>
        <v>-0.340050029548088</v>
      </c>
      <c r="AE5" s="40">
        <v>-5.8</v>
      </c>
      <c r="AF5" s="40">
        <v>-7.5422335470085464</v>
      </c>
      <c r="AG5" s="40">
        <v>0</v>
      </c>
    </row>
    <row r="6" spans="1:33" ht="15.75" customHeight="1" x14ac:dyDescent="0.2">
      <c r="A6" s="29" t="s">
        <v>38</v>
      </c>
      <c r="B6" s="29" t="s">
        <v>733</v>
      </c>
      <c r="C6" s="16">
        <f t="shared" si="4"/>
        <v>18.489999999999998</v>
      </c>
      <c r="D6" s="30">
        <v>6</v>
      </c>
      <c r="E6" s="30">
        <v>0</v>
      </c>
      <c r="F6" s="31">
        <v>110.94</v>
      </c>
      <c r="G6" s="31">
        <v>-7.34</v>
      </c>
      <c r="H6" s="32">
        <f t="shared" si="1"/>
        <v>6.6161889309536689E-2</v>
      </c>
      <c r="I6" s="32">
        <f t="shared" si="2"/>
        <v>5.8572300109957759E-2</v>
      </c>
      <c r="J6" s="33">
        <f t="shared" si="5"/>
        <v>6.4980109741987135</v>
      </c>
      <c r="K6" s="33">
        <f t="shared" si="3"/>
        <v>1.0830018290331189</v>
      </c>
      <c r="L6" s="30">
        <v>24</v>
      </c>
      <c r="M6" s="34">
        <f t="shared" si="6"/>
        <v>0.25</v>
      </c>
      <c r="N6" s="30">
        <v>104</v>
      </c>
      <c r="O6" s="35">
        <f t="shared" ref="O6:P6" si="14">D6/7</f>
        <v>0.8571428571428571</v>
      </c>
      <c r="P6" s="35">
        <f t="shared" si="14"/>
        <v>0</v>
      </c>
      <c r="Q6" s="30">
        <f t="shared" si="8"/>
        <v>121</v>
      </c>
      <c r="R6" s="30"/>
      <c r="S6" s="36">
        <v>0.54355400696864098</v>
      </c>
      <c r="T6" s="29">
        <v>0</v>
      </c>
      <c r="U6" s="37" t="s">
        <v>33</v>
      </c>
      <c r="V6" s="38" t="s">
        <v>130</v>
      </c>
      <c r="W6" s="29">
        <v>1</v>
      </c>
      <c r="X6" s="39">
        <f t="shared" si="9"/>
        <v>0.16666666666666666</v>
      </c>
      <c r="Y6" s="40">
        <f t="shared" si="10"/>
        <v>7.34</v>
      </c>
      <c r="Z6" s="29">
        <v>0</v>
      </c>
      <c r="AA6" s="29" t="s">
        <v>35</v>
      </c>
      <c r="AB6" s="41">
        <f t="shared" si="11"/>
        <v>-0.69</v>
      </c>
      <c r="AC6" s="42">
        <v>4.9225572916666661E-2</v>
      </c>
      <c r="AD6" s="40">
        <f t="shared" si="12"/>
        <v>-0.40758774374999995</v>
      </c>
      <c r="AE6" s="40">
        <v>-5.8</v>
      </c>
      <c r="AF6" s="40">
        <v>-7.5422335470085464</v>
      </c>
      <c r="AG6" s="40">
        <v>0</v>
      </c>
    </row>
    <row r="7" spans="1:33" ht="15.75" customHeight="1" x14ac:dyDescent="0.2">
      <c r="A7" s="29" t="s">
        <v>40</v>
      </c>
      <c r="B7" s="29" t="s">
        <v>734</v>
      </c>
      <c r="C7" s="16">
        <f t="shared" si="4"/>
        <v>19.989999999999998</v>
      </c>
      <c r="D7" s="30">
        <v>6</v>
      </c>
      <c r="E7" s="30">
        <v>7</v>
      </c>
      <c r="F7" s="31">
        <v>119.94</v>
      </c>
      <c r="G7" s="31">
        <v>-5.7299999999999995</v>
      </c>
      <c r="H7" s="32">
        <f t="shared" si="1"/>
        <v>4.7773886943471733E-2</v>
      </c>
      <c r="I7" s="32">
        <f t="shared" si="2"/>
        <v>0.13138244934299415</v>
      </c>
      <c r="J7" s="33">
        <f t="shared" si="5"/>
        <v>15.758010974198719</v>
      </c>
      <c r="K7" s="33">
        <f t="shared" si="3"/>
        <v>2.6263351623664533</v>
      </c>
      <c r="L7" s="30">
        <v>22</v>
      </c>
      <c r="M7" s="34">
        <f t="shared" si="6"/>
        <v>0.27272727272727271</v>
      </c>
      <c r="N7" s="30">
        <v>92</v>
      </c>
      <c r="O7" s="35">
        <f t="shared" ref="O7:P7" si="15">D7/7</f>
        <v>0.8571428571428571</v>
      </c>
      <c r="P7" s="35">
        <f t="shared" si="15"/>
        <v>1</v>
      </c>
      <c r="Q7" s="30">
        <f t="shared" si="8"/>
        <v>49</v>
      </c>
      <c r="R7" s="30"/>
      <c r="S7" s="36">
        <v>0.54311926605504501</v>
      </c>
      <c r="T7" s="29">
        <v>0</v>
      </c>
      <c r="U7" s="37" t="s">
        <v>33</v>
      </c>
      <c r="V7" s="38" t="s">
        <v>130</v>
      </c>
      <c r="W7" s="29">
        <v>2</v>
      </c>
      <c r="X7" s="39">
        <f t="shared" si="9"/>
        <v>0.33333333333333331</v>
      </c>
      <c r="Y7" s="40">
        <f t="shared" si="10"/>
        <v>2.8649999999999998</v>
      </c>
      <c r="Z7" s="29">
        <v>0</v>
      </c>
      <c r="AA7" s="29" t="s">
        <v>35</v>
      </c>
      <c r="AB7" s="41">
        <f t="shared" si="11"/>
        <v>-0.69</v>
      </c>
      <c r="AC7" s="42">
        <v>4.9225572916666661E-2</v>
      </c>
      <c r="AD7" s="40">
        <f t="shared" si="12"/>
        <v>-0.40758774374999995</v>
      </c>
      <c r="AE7" s="40">
        <v>-5.8</v>
      </c>
      <c r="AF7" s="40">
        <v>-7.5422335470085464</v>
      </c>
      <c r="AG7" s="40">
        <v>0</v>
      </c>
    </row>
    <row r="8" spans="1:33" ht="15.75" customHeight="1" x14ac:dyDescent="0.2">
      <c r="A8" s="29" t="s">
        <v>43</v>
      </c>
      <c r="B8" s="29" t="s">
        <v>735</v>
      </c>
      <c r="C8" s="16">
        <f t="shared" si="4"/>
        <v>20.323333333333331</v>
      </c>
      <c r="D8" s="30">
        <v>6</v>
      </c>
      <c r="E8" s="30">
        <v>1</v>
      </c>
      <c r="F8" s="31">
        <v>121.93999999999998</v>
      </c>
      <c r="G8" s="31">
        <v>-5.7900000000000009</v>
      </c>
      <c r="H8" s="32">
        <f t="shared" si="1"/>
        <v>4.7482368377890778E-2</v>
      </c>
      <c r="I8" s="32">
        <f t="shared" si="2"/>
        <v>0.14278671687920275</v>
      </c>
      <c r="J8" s="33">
        <f t="shared" si="5"/>
        <v>17.411412256249982</v>
      </c>
      <c r="K8" s="33">
        <f t="shared" si="3"/>
        <v>2.9019020427083304</v>
      </c>
      <c r="L8" s="30">
        <v>14</v>
      </c>
      <c r="M8" s="34">
        <f t="shared" si="6"/>
        <v>0.42857142857142855</v>
      </c>
      <c r="N8" s="30">
        <v>85</v>
      </c>
      <c r="O8" s="35">
        <f t="shared" ref="O8:P8" si="16">D8/7</f>
        <v>0.8571428571428571</v>
      </c>
      <c r="P8" s="35">
        <f t="shared" si="16"/>
        <v>0.14285714285714285</v>
      </c>
      <c r="Q8" s="30">
        <f t="shared" si="8"/>
        <v>85</v>
      </c>
      <c r="R8" s="30"/>
      <c r="S8" s="36">
        <v>0.62669245647968996</v>
      </c>
      <c r="T8" s="29">
        <v>0</v>
      </c>
      <c r="U8" s="37" t="s">
        <v>33</v>
      </c>
      <c r="V8" s="38" t="s">
        <v>33</v>
      </c>
      <c r="W8" s="29">
        <v>1</v>
      </c>
      <c r="X8" s="39">
        <f t="shared" si="9"/>
        <v>0.16666666666666666</v>
      </c>
      <c r="Y8" s="40">
        <f t="shared" si="10"/>
        <v>5.7900000000000009</v>
      </c>
      <c r="Z8" s="29">
        <v>0</v>
      </c>
      <c r="AA8" s="29" t="s">
        <v>35</v>
      </c>
      <c r="AB8" s="41">
        <f t="shared" si="11"/>
        <v>-0.69</v>
      </c>
      <c r="AC8" s="42">
        <v>4.9225572916666661E-2</v>
      </c>
      <c r="AD8" s="40">
        <f t="shared" si="12"/>
        <v>-0.40758774374999995</v>
      </c>
      <c r="AE8" s="40">
        <v>-5.8</v>
      </c>
      <c r="AF8" s="40">
        <v>-7.54</v>
      </c>
      <c r="AG8" s="40">
        <v>0</v>
      </c>
    </row>
    <row r="9" spans="1:33" ht="15.75" customHeight="1" x14ac:dyDescent="0.2">
      <c r="A9" s="29" t="s">
        <v>46</v>
      </c>
      <c r="B9" s="29" t="s">
        <v>32</v>
      </c>
      <c r="C9" s="16">
        <f t="shared" si="4"/>
        <v>22.615000000000002</v>
      </c>
      <c r="D9" s="30">
        <v>8</v>
      </c>
      <c r="E9" s="30">
        <v>1</v>
      </c>
      <c r="F9" s="31">
        <v>180.92000000000002</v>
      </c>
      <c r="G9" s="31">
        <v>-1.63</v>
      </c>
      <c r="H9" s="32">
        <f t="shared" si="1"/>
        <v>9.009506964404156E-3</v>
      </c>
      <c r="I9" s="32">
        <f t="shared" si="2"/>
        <v>0.24266426072887695</v>
      </c>
      <c r="J9" s="33">
        <f t="shared" si="5"/>
        <v>43.902818051068422</v>
      </c>
      <c r="K9" s="33">
        <f t="shared" si="3"/>
        <v>5.4878522563835528</v>
      </c>
      <c r="L9" s="30">
        <v>21</v>
      </c>
      <c r="M9" s="34">
        <f t="shared" si="6"/>
        <v>0.38095238095238093</v>
      </c>
      <c r="N9" s="30">
        <v>77</v>
      </c>
      <c r="O9" s="35">
        <f t="shared" ref="O9:P9" si="17">D9/7</f>
        <v>1.1428571428571428</v>
      </c>
      <c r="P9" s="35">
        <f t="shared" si="17"/>
        <v>0.14285714285714285</v>
      </c>
      <c r="Q9" s="30">
        <f t="shared" si="8"/>
        <v>59</v>
      </c>
      <c r="R9" s="30"/>
      <c r="S9" s="36">
        <v>0.70061099796334003</v>
      </c>
      <c r="T9" s="29">
        <v>1500</v>
      </c>
      <c r="U9" s="37">
        <v>1500</v>
      </c>
      <c r="V9" s="38" t="s">
        <v>736</v>
      </c>
      <c r="W9" s="29">
        <v>1</v>
      </c>
      <c r="X9" s="39">
        <f t="shared" si="9"/>
        <v>0.125</v>
      </c>
      <c r="Y9" s="40">
        <f t="shared" si="10"/>
        <v>1.63</v>
      </c>
      <c r="Z9" s="29">
        <v>0</v>
      </c>
      <c r="AA9" s="29" t="s">
        <v>35</v>
      </c>
      <c r="AB9" s="41">
        <f t="shared" si="11"/>
        <v>-0.69</v>
      </c>
      <c r="AC9" s="42">
        <v>4.9225572916666661E-2</v>
      </c>
      <c r="AD9" s="40">
        <f t="shared" si="12"/>
        <v>-0.5434503249999999</v>
      </c>
      <c r="AE9" s="40">
        <v>-5.8</v>
      </c>
      <c r="AF9" s="40">
        <v>-7.6632164529914499</v>
      </c>
      <c r="AG9" s="40">
        <v>0</v>
      </c>
    </row>
    <row r="10" spans="1:33" ht="15.75" customHeight="1" x14ac:dyDescent="0.2">
      <c r="A10" s="29" t="s">
        <v>49</v>
      </c>
      <c r="B10" s="29" t="s">
        <v>737</v>
      </c>
      <c r="C10" s="16">
        <f t="shared" si="4"/>
        <v>22.49</v>
      </c>
      <c r="D10" s="30">
        <v>2</v>
      </c>
      <c r="E10" s="30">
        <v>2</v>
      </c>
      <c r="F10" s="31">
        <v>44.98</v>
      </c>
      <c r="G10" s="31">
        <v>0</v>
      </c>
      <c r="H10" s="32">
        <f t="shared" si="1"/>
        <v>0</v>
      </c>
      <c r="I10" s="32">
        <f t="shared" si="2"/>
        <v>0.24834825506374164</v>
      </c>
      <c r="J10" s="33">
        <f t="shared" si="5"/>
        <v>11.170704512767099</v>
      </c>
      <c r="K10" s="33">
        <f t="shared" si="3"/>
        <v>5.5853522563835494</v>
      </c>
      <c r="L10" s="30">
        <v>9</v>
      </c>
      <c r="M10" s="34">
        <f t="shared" si="6"/>
        <v>0.22222222222222221</v>
      </c>
      <c r="N10" s="30">
        <v>73</v>
      </c>
      <c r="O10" s="35">
        <f t="shared" ref="O10:P10" si="18">D10/7</f>
        <v>0.2857142857142857</v>
      </c>
      <c r="P10" s="35">
        <f t="shared" si="18"/>
        <v>0.2857142857142857</v>
      </c>
      <c r="Q10" s="30">
        <f t="shared" si="8"/>
        <v>127</v>
      </c>
      <c r="R10" s="30"/>
      <c r="S10" s="36">
        <v>0.72413793103448199</v>
      </c>
      <c r="T10" s="29">
        <v>1500</v>
      </c>
      <c r="U10" s="37">
        <v>1500</v>
      </c>
      <c r="V10" s="38" t="s">
        <v>738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35</v>
      </c>
      <c r="AB10" s="41">
        <f t="shared" si="11"/>
        <v>-0.69</v>
      </c>
      <c r="AC10" s="42">
        <v>4.9225572916666661E-2</v>
      </c>
      <c r="AD10" s="40">
        <f t="shared" si="12"/>
        <v>-0.13586258124999998</v>
      </c>
      <c r="AE10" s="40">
        <v>-5.8</v>
      </c>
      <c r="AF10" s="40">
        <v>-7.6632164529914499</v>
      </c>
      <c r="AG10" s="40">
        <v>0</v>
      </c>
    </row>
    <row r="11" spans="1:33" ht="15.75" customHeight="1" x14ac:dyDescent="0.2">
      <c r="A11" s="29" t="s">
        <v>52</v>
      </c>
      <c r="B11" s="29" t="s">
        <v>32</v>
      </c>
      <c r="C11" s="16">
        <f t="shared" si="4"/>
        <v>22.704285714285714</v>
      </c>
      <c r="D11" s="30">
        <v>7</v>
      </c>
      <c r="E11" s="30">
        <v>0</v>
      </c>
      <c r="F11" s="31">
        <v>158.93</v>
      </c>
      <c r="G11" s="31">
        <v>0</v>
      </c>
      <c r="H11" s="32">
        <f t="shared" si="1"/>
        <v>0</v>
      </c>
      <c r="I11" s="32">
        <f t="shared" si="2"/>
        <v>0.25402671487249001</v>
      </c>
      <c r="J11" s="33">
        <f t="shared" si="5"/>
        <v>40.372465794684835</v>
      </c>
      <c r="K11" s="33">
        <f t="shared" si="3"/>
        <v>5.7674951135264054</v>
      </c>
      <c r="L11" s="30">
        <v>18</v>
      </c>
      <c r="M11" s="34">
        <f t="shared" si="6"/>
        <v>0.3888888888888889</v>
      </c>
      <c r="N11" s="30">
        <v>67</v>
      </c>
      <c r="O11" s="35">
        <f t="shared" ref="O11:P11" si="19">D11/7</f>
        <v>1</v>
      </c>
      <c r="P11" s="35">
        <f t="shared" si="19"/>
        <v>0</v>
      </c>
      <c r="Q11" s="30">
        <f t="shared" si="8"/>
        <v>67</v>
      </c>
      <c r="R11" s="30"/>
      <c r="S11" s="36">
        <v>0.70909090909090899</v>
      </c>
      <c r="T11" s="29">
        <v>60</v>
      </c>
      <c r="U11" s="37">
        <v>60</v>
      </c>
      <c r="V11" s="38" t="s">
        <v>739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35</v>
      </c>
      <c r="AB11" s="41">
        <f t="shared" si="11"/>
        <v>-0.69</v>
      </c>
      <c r="AC11" s="42">
        <v>4.9225572916666661E-2</v>
      </c>
      <c r="AD11" s="40">
        <f t="shared" si="12"/>
        <v>-0.47551903437499993</v>
      </c>
      <c r="AE11" s="40">
        <v>-5.8</v>
      </c>
      <c r="AF11" s="40">
        <v>-7.6632164529914499</v>
      </c>
      <c r="AG11" s="40">
        <v>0</v>
      </c>
    </row>
    <row r="12" spans="1:33" ht="15.75" customHeight="1" x14ac:dyDescent="0.2">
      <c r="A12" s="29" t="s">
        <v>55</v>
      </c>
      <c r="B12" s="29" t="s">
        <v>32</v>
      </c>
      <c r="C12" s="16">
        <f t="shared" si="4"/>
        <v>23.84714285714286</v>
      </c>
      <c r="D12" s="30">
        <v>7</v>
      </c>
      <c r="E12" s="30">
        <v>4</v>
      </c>
      <c r="F12" s="31">
        <v>166.93</v>
      </c>
      <c r="G12" s="31">
        <v>0</v>
      </c>
      <c r="H12" s="32">
        <f t="shared" si="1"/>
        <v>0</v>
      </c>
      <c r="I12" s="32">
        <f t="shared" si="2"/>
        <v>0.28258830524582068</v>
      </c>
      <c r="J12" s="33">
        <f t="shared" si="5"/>
        <v>47.172465794684847</v>
      </c>
      <c r="K12" s="33">
        <f t="shared" si="3"/>
        <v>6.7389236849549778</v>
      </c>
      <c r="L12" s="30">
        <v>25</v>
      </c>
      <c r="M12" s="34">
        <f t="shared" si="6"/>
        <v>0.28000000000000003</v>
      </c>
      <c r="N12" s="30">
        <v>55</v>
      </c>
      <c r="O12" s="35">
        <f t="shared" ref="O12:P12" si="20">D12/7</f>
        <v>1</v>
      </c>
      <c r="P12" s="35">
        <f t="shared" si="20"/>
        <v>0.5714285714285714</v>
      </c>
      <c r="Q12" s="30">
        <f t="shared" si="8"/>
        <v>35</v>
      </c>
      <c r="R12" s="30"/>
      <c r="S12" s="36">
        <v>0.76658476658476604</v>
      </c>
      <c r="T12" s="29">
        <v>60</v>
      </c>
      <c r="U12" s="37">
        <v>60</v>
      </c>
      <c r="V12" s="38" t="s">
        <v>740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35</v>
      </c>
      <c r="AB12" s="41">
        <f t="shared" si="11"/>
        <v>-0.69</v>
      </c>
      <c r="AC12" s="42">
        <v>4.9225572916666661E-2</v>
      </c>
      <c r="AD12" s="40">
        <f t="shared" si="12"/>
        <v>-0.47551903437499993</v>
      </c>
      <c r="AE12" s="40">
        <v>-5.8</v>
      </c>
      <c r="AF12" s="40">
        <v>-7.6632164529914499</v>
      </c>
      <c r="AG12" s="40">
        <v>0</v>
      </c>
    </row>
    <row r="13" spans="1:33" ht="15.75" customHeight="1" x14ac:dyDescent="0.2">
      <c r="A13" s="29" t="s">
        <v>58</v>
      </c>
      <c r="B13" s="29" t="s">
        <v>335</v>
      </c>
      <c r="C13" s="16">
        <f t="shared" si="4"/>
        <v>24.99</v>
      </c>
      <c r="D13" s="30">
        <v>6</v>
      </c>
      <c r="E13" s="30">
        <v>5</v>
      </c>
      <c r="F13" s="33">
        <v>149.94</v>
      </c>
      <c r="G13" s="31">
        <v>0</v>
      </c>
      <c r="H13" s="32">
        <f t="shared" si="1"/>
        <v>0</v>
      </c>
      <c r="I13" s="32">
        <f t="shared" si="2"/>
        <v>0.30598947749933336</v>
      </c>
      <c r="J13" s="33">
        <f t="shared" si="5"/>
        <v>45.880062256250042</v>
      </c>
      <c r="K13" s="33">
        <f t="shared" si="3"/>
        <v>7.6466770427083404</v>
      </c>
      <c r="L13" s="30">
        <v>8</v>
      </c>
      <c r="M13" s="34">
        <f t="shared" si="6"/>
        <v>0.75</v>
      </c>
      <c r="N13" s="30">
        <v>43</v>
      </c>
      <c r="O13" s="35">
        <f t="shared" ref="O13:P13" si="21">D13/7</f>
        <v>0.8571428571428571</v>
      </c>
      <c r="P13" s="35">
        <f t="shared" si="21"/>
        <v>0.7142857142857143</v>
      </c>
      <c r="Q13" s="30">
        <f t="shared" si="8"/>
        <v>27</v>
      </c>
      <c r="R13" s="30"/>
      <c r="S13" s="36">
        <v>0.79596977329974805</v>
      </c>
      <c r="T13" s="29">
        <v>60</v>
      </c>
      <c r="U13" s="37">
        <v>60</v>
      </c>
      <c r="V13" s="38" t="s">
        <v>741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35</v>
      </c>
      <c r="AB13" s="41">
        <f t="shared" si="11"/>
        <v>-0.69</v>
      </c>
      <c r="AC13" s="42">
        <v>4.9225572916666661E-2</v>
      </c>
      <c r="AD13" s="40">
        <f t="shared" si="12"/>
        <v>-0.40758774374999995</v>
      </c>
      <c r="AE13" s="40">
        <v>-5.8</v>
      </c>
      <c r="AF13" s="40">
        <v>-7.7268916666666598</v>
      </c>
      <c r="AG13" s="40">
        <v>0</v>
      </c>
    </row>
    <row r="14" spans="1:33" ht="15.75" customHeight="1" x14ac:dyDescent="0.2">
      <c r="A14" s="29" t="s">
        <v>61</v>
      </c>
      <c r="B14" s="29" t="s">
        <v>32</v>
      </c>
      <c r="C14" s="16">
        <f t="shared" si="4"/>
        <v>26.99</v>
      </c>
      <c r="D14" s="30">
        <v>2</v>
      </c>
      <c r="E14" s="30">
        <v>6</v>
      </c>
      <c r="F14" s="33">
        <v>53.98</v>
      </c>
      <c r="G14" s="31">
        <v>0</v>
      </c>
      <c r="H14" s="32">
        <f t="shared" si="1"/>
        <v>0</v>
      </c>
      <c r="I14" s="32">
        <f t="shared" si="2"/>
        <v>0.34630148361275798</v>
      </c>
      <c r="J14" s="33">
        <f t="shared" si="5"/>
        <v>18.693354085416676</v>
      </c>
      <c r="K14" s="33">
        <f t="shared" si="3"/>
        <v>9.3466770427083379</v>
      </c>
      <c r="L14" s="30">
        <v>13</v>
      </c>
      <c r="M14" s="34">
        <f t="shared" si="6"/>
        <v>0.15384615384615385</v>
      </c>
      <c r="N14" s="30">
        <v>39</v>
      </c>
      <c r="O14" s="35">
        <f t="shared" ref="O14:P14" si="22">D14/7</f>
        <v>0.2857142857142857</v>
      </c>
      <c r="P14" s="35">
        <f t="shared" si="22"/>
        <v>0.8571428571428571</v>
      </c>
      <c r="Q14" s="30">
        <f t="shared" si="8"/>
        <v>34</v>
      </c>
      <c r="R14" s="30"/>
      <c r="S14" s="36">
        <v>1.002849002849</v>
      </c>
      <c r="T14" s="29">
        <v>60</v>
      </c>
      <c r="U14" s="37">
        <v>60</v>
      </c>
      <c r="V14" s="38" t="s">
        <v>741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35</v>
      </c>
      <c r="AB14" s="41">
        <f t="shared" si="11"/>
        <v>-0.69</v>
      </c>
      <c r="AC14" s="42">
        <v>4.9225572916666661E-2</v>
      </c>
      <c r="AD14" s="40">
        <f t="shared" si="12"/>
        <v>-0.13586258124999998</v>
      </c>
      <c r="AE14" s="40">
        <v>-5.8</v>
      </c>
      <c r="AF14" s="40">
        <v>-7.7268916666666598</v>
      </c>
      <c r="AG14" s="40">
        <v>0</v>
      </c>
    </row>
    <row r="15" spans="1:33" ht="15.75" customHeight="1" x14ac:dyDescent="0.2">
      <c r="A15" s="29" t="s">
        <v>62</v>
      </c>
      <c r="B15" s="29" t="s">
        <v>56</v>
      </c>
      <c r="C15" s="16">
        <f t="shared" si="4"/>
        <v>26.99</v>
      </c>
      <c r="D15" s="30">
        <v>1</v>
      </c>
      <c r="E15" s="30">
        <v>0</v>
      </c>
      <c r="F15" s="33">
        <v>26.99</v>
      </c>
      <c r="G15" s="31">
        <v>-7.0000000000000007E-2</v>
      </c>
      <c r="H15" s="32">
        <f t="shared" si="1"/>
        <v>2.5935531678399409E-3</v>
      </c>
      <c r="I15" s="32">
        <f t="shared" si="2"/>
        <v>0.34370793044491804</v>
      </c>
      <c r="J15" s="33">
        <f t="shared" si="5"/>
        <v>9.2766770427083376</v>
      </c>
      <c r="K15" s="33">
        <f t="shared" si="3"/>
        <v>9.2766770427083376</v>
      </c>
      <c r="L15" s="30">
        <v>0</v>
      </c>
      <c r="M15" s="34" t="str">
        <f t="shared" si="6"/>
        <v>-</v>
      </c>
      <c r="N15" s="30">
        <v>35</v>
      </c>
      <c r="O15" s="35">
        <f t="shared" ref="O15:P15" si="23">D15/7</f>
        <v>0.14285714285714285</v>
      </c>
      <c r="P15" s="35">
        <f t="shared" si="23"/>
        <v>0</v>
      </c>
      <c r="Q15" s="30">
        <f t="shared" si="8"/>
        <v>245</v>
      </c>
      <c r="R15" s="30"/>
      <c r="S15" s="36">
        <v>1.07462686567164</v>
      </c>
      <c r="T15" s="29">
        <v>60</v>
      </c>
      <c r="U15" s="37">
        <v>60</v>
      </c>
      <c r="V15" s="38" t="s">
        <v>741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35</v>
      </c>
      <c r="AB15" s="41">
        <f t="shared" si="11"/>
        <v>-0.69</v>
      </c>
      <c r="AC15" s="42">
        <v>4.9225572916666661E-2</v>
      </c>
      <c r="AD15" s="40">
        <f t="shared" si="12"/>
        <v>-6.7931290624999988E-2</v>
      </c>
      <c r="AE15" s="40">
        <v>-5.8</v>
      </c>
      <c r="AF15" s="40">
        <v>-7.7268916666666598</v>
      </c>
      <c r="AG15" s="40">
        <v>0</v>
      </c>
    </row>
    <row r="16" spans="1:33" ht="15.75" customHeight="1" x14ac:dyDescent="0.2">
      <c r="A16" s="29" t="s">
        <v>63</v>
      </c>
      <c r="B16" s="29" t="s">
        <v>742</v>
      </c>
      <c r="C16" s="16">
        <f t="shared" si="4"/>
        <v>23.99</v>
      </c>
      <c r="D16" s="30">
        <v>1</v>
      </c>
      <c r="E16" s="30">
        <v>2</v>
      </c>
      <c r="F16" s="33">
        <v>23.99</v>
      </c>
      <c r="G16" s="31">
        <v>0</v>
      </c>
      <c r="H16" s="32">
        <f t="shared" si="1"/>
        <v>0</v>
      </c>
      <c r="I16" s="32">
        <f t="shared" si="2"/>
        <v>0.28331292383111034</v>
      </c>
      <c r="J16" s="33">
        <f t="shared" si="5"/>
        <v>6.7966770427083372</v>
      </c>
      <c r="K16" s="33">
        <f t="shared" si="3"/>
        <v>6.7966770427083372</v>
      </c>
      <c r="L16" s="30">
        <v>8</v>
      </c>
      <c r="M16" s="34">
        <f t="shared" si="6"/>
        <v>0.125</v>
      </c>
      <c r="N16" s="30">
        <v>30</v>
      </c>
      <c r="O16" s="35">
        <f t="shared" ref="O16:P16" si="24">D16/7</f>
        <v>0.14285714285714285</v>
      </c>
      <c r="P16" s="35">
        <f t="shared" si="24"/>
        <v>0.2857142857142857</v>
      </c>
      <c r="Q16" s="30">
        <f t="shared" si="8"/>
        <v>70</v>
      </c>
      <c r="R16" s="30"/>
      <c r="S16" s="36">
        <v>1.19093851132686</v>
      </c>
      <c r="T16" s="29">
        <v>60</v>
      </c>
      <c r="U16" s="37">
        <v>60</v>
      </c>
      <c r="V16" s="38" t="s">
        <v>741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35</v>
      </c>
      <c r="AB16" s="41">
        <f t="shared" si="11"/>
        <v>-0.69</v>
      </c>
      <c r="AC16" s="42">
        <v>4.9225572916666661E-2</v>
      </c>
      <c r="AD16" s="40">
        <f t="shared" si="12"/>
        <v>-6.7931290624999988E-2</v>
      </c>
      <c r="AE16" s="40">
        <v>-5.8</v>
      </c>
      <c r="AF16" s="40">
        <v>-7.7268916666666598</v>
      </c>
      <c r="AG16" s="40">
        <v>0</v>
      </c>
    </row>
    <row r="17" spans="1:33" ht="15.75" customHeight="1" x14ac:dyDescent="0.2">
      <c r="A17" s="29" t="s">
        <v>66</v>
      </c>
      <c r="B17" s="29" t="s">
        <v>32</v>
      </c>
      <c r="C17" s="16">
        <f t="shared" si="4"/>
        <v>24.323333333333334</v>
      </c>
      <c r="D17" s="30">
        <v>3</v>
      </c>
      <c r="E17" s="30">
        <v>0</v>
      </c>
      <c r="F17" s="33">
        <v>72.97</v>
      </c>
      <c r="G17" s="31">
        <v>-0.06</v>
      </c>
      <c r="H17" s="32">
        <f t="shared" si="1"/>
        <v>8.2225572152939562E-4</v>
      </c>
      <c r="I17" s="32">
        <f t="shared" si="2"/>
        <v>0.29025669628785827</v>
      </c>
      <c r="J17" s="33">
        <f t="shared" si="5"/>
        <v>21.180031128125016</v>
      </c>
      <c r="K17" s="33">
        <f t="shared" si="3"/>
        <v>7.0600103760416717</v>
      </c>
      <c r="L17" s="30">
        <v>12</v>
      </c>
      <c r="M17" s="34">
        <f t="shared" si="6"/>
        <v>0.25</v>
      </c>
      <c r="N17" s="30">
        <v>25</v>
      </c>
      <c r="O17" s="35">
        <f t="shared" ref="O17:P17" si="25">D17/7</f>
        <v>0.42857142857142855</v>
      </c>
      <c r="P17" s="35">
        <f t="shared" si="25"/>
        <v>0</v>
      </c>
      <c r="Q17" s="30">
        <f t="shared" si="8"/>
        <v>58</v>
      </c>
      <c r="R17" s="30"/>
      <c r="S17" s="36">
        <v>1.2822299651567901</v>
      </c>
      <c r="T17" s="29">
        <v>204</v>
      </c>
      <c r="U17" s="37">
        <v>60</v>
      </c>
      <c r="V17" s="38" t="s">
        <v>741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35</v>
      </c>
      <c r="AB17" s="41">
        <f t="shared" si="11"/>
        <v>-0.69</v>
      </c>
      <c r="AC17" s="42">
        <v>4.9225572916666661E-2</v>
      </c>
      <c r="AD17" s="40">
        <f t="shared" si="12"/>
        <v>-0.20379387187499998</v>
      </c>
      <c r="AE17" s="40">
        <v>-5.8</v>
      </c>
      <c r="AF17" s="40">
        <v>-7.7268916666666598</v>
      </c>
      <c r="AG17" s="40">
        <v>0</v>
      </c>
    </row>
    <row r="18" spans="1:33" ht="15.75" customHeight="1" x14ac:dyDescent="0.2">
      <c r="A18" s="29" t="s">
        <v>68</v>
      </c>
      <c r="B18" s="29" t="s">
        <v>743</v>
      </c>
      <c r="C18" s="16">
        <f t="shared" si="4"/>
        <v>22.49</v>
      </c>
      <c r="D18" s="30">
        <v>2</v>
      </c>
      <c r="E18" s="30">
        <v>1</v>
      </c>
      <c r="F18" s="33">
        <v>44.98</v>
      </c>
      <c r="G18" s="31">
        <v>-0.08</v>
      </c>
      <c r="H18" s="32">
        <f t="shared" si="1"/>
        <v>1.778568252556692E-3</v>
      </c>
      <c r="I18" s="32">
        <f t="shared" si="2"/>
        <v>0.24373841897324766</v>
      </c>
      <c r="J18" s="33">
        <f t="shared" si="5"/>
        <v>10.963354085416679</v>
      </c>
      <c r="K18" s="33">
        <f t="shared" si="3"/>
        <v>5.4816770427083394</v>
      </c>
      <c r="L18" s="30">
        <v>5</v>
      </c>
      <c r="M18" s="34">
        <f t="shared" si="6"/>
        <v>0.4</v>
      </c>
      <c r="N18" s="30">
        <v>20</v>
      </c>
      <c r="O18" s="35">
        <f t="shared" ref="O18:P18" si="26">D18/7</f>
        <v>0.2857142857142857</v>
      </c>
      <c r="P18" s="35">
        <f t="shared" si="26"/>
        <v>0.14285714285714285</v>
      </c>
      <c r="Q18" s="30">
        <f t="shared" si="8"/>
        <v>46</v>
      </c>
      <c r="R18" s="30"/>
      <c r="S18" s="36">
        <v>1.3700787401574801</v>
      </c>
      <c r="T18" s="29">
        <v>144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35</v>
      </c>
      <c r="AB18" s="41">
        <f t="shared" si="11"/>
        <v>-0.69</v>
      </c>
      <c r="AC18" s="42">
        <v>4.9225572916666661E-2</v>
      </c>
      <c r="AD18" s="40">
        <f t="shared" si="12"/>
        <v>-0.13586258124999998</v>
      </c>
      <c r="AE18" s="40">
        <v>-5.8</v>
      </c>
      <c r="AF18" s="40">
        <v>-7.7268916666666598</v>
      </c>
      <c r="AG18" s="40">
        <v>0</v>
      </c>
    </row>
    <row r="19" spans="1:33" ht="15.75" customHeight="1" x14ac:dyDescent="0.2">
      <c r="A19" s="29" t="s">
        <v>71</v>
      </c>
      <c r="B19" s="29" t="s">
        <v>32</v>
      </c>
      <c r="C19" s="16">
        <f t="shared" si="4"/>
        <v>22.99</v>
      </c>
      <c r="D19" s="30">
        <v>1</v>
      </c>
      <c r="E19" s="30">
        <v>5</v>
      </c>
      <c r="F19" s="33">
        <v>22.99</v>
      </c>
      <c r="G19" s="31">
        <v>0</v>
      </c>
      <c r="H19" s="32">
        <f t="shared" si="1"/>
        <v>0</v>
      </c>
      <c r="I19" s="32">
        <f t="shared" si="2"/>
        <v>0.2586636382213281</v>
      </c>
      <c r="J19" s="33">
        <f t="shared" si="5"/>
        <v>5.9466770427083322</v>
      </c>
      <c r="K19" s="33">
        <f t="shared" si="3"/>
        <v>5.9466770427083322</v>
      </c>
      <c r="L19" s="30">
        <v>8</v>
      </c>
      <c r="M19" s="34">
        <f t="shared" si="6"/>
        <v>0.125</v>
      </c>
      <c r="N19" s="30">
        <v>13</v>
      </c>
      <c r="O19" s="35">
        <f t="shared" ref="O19:P19" si="27">D19/7</f>
        <v>0.14285714285714285</v>
      </c>
      <c r="P19" s="35">
        <f t="shared" si="27"/>
        <v>0.7142857142857143</v>
      </c>
      <c r="Q19" s="30">
        <f t="shared" si="8"/>
        <v>15</v>
      </c>
      <c r="R19" s="30"/>
      <c r="S19" s="36">
        <v>1.48017621145374</v>
      </c>
      <c r="T19" s="29">
        <v>144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35</v>
      </c>
      <c r="AB19" s="41">
        <f t="shared" si="11"/>
        <v>-0.69</v>
      </c>
      <c r="AC19" s="42">
        <v>4.9225572916666661E-2</v>
      </c>
      <c r="AD19" s="40">
        <f t="shared" si="12"/>
        <v>-6.7931290624999988E-2</v>
      </c>
      <c r="AE19" s="40">
        <v>-5.8</v>
      </c>
      <c r="AF19" s="40">
        <v>-7.726891666666666</v>
      </c>
      <c r="AG19" s="40">
        <v>0</v>
      </c>
    </row>
    <row r="20" spans="1:33" ht="15.75" customHeight="1" x14ac:dyDescent="0.2">
      <c r="A20" s="29" t="s">
        <v>73</v>
      </c>
      <c r="B20" s="29" t="s">
        <v>275</v>
      </c>
      <c r="C20" s="16">
        <f t="shared" si="4"/>
        <v>19.989999999999998</v>
      </c>
      <c r="D20" s="30">
        <v>6</v>
      </c>
      <c r="E20" s="30">
        <v>0</v>
      </c>
      <c r="F20" s="33">
        <v>119.93999999999998</v>
      </c>
      <c r="G20" s="31">
        <v>0</v>
      </c>
      <c r="H20" s="32">
        <f t="shared" si="1"/>
        <v>0</v>
      </c>
      <c r="I20" s="32">
        <f t="shared" si="2"/>
        <v>0.16991881154118721</v>
      </c>
      <c r="J20" s="33">
        <f t="shared" si="5"/>
        <v>20.380062256249992</v>
      </c>
      <c r="K20" s="33">
        <f t="shared" si="3"/>
        <v>3.3966770427083319</v>
      </c>
      <c r="L20" s="30">
        <v>5</v>
      </c>
      <c r="M20" s="34">
        <f t="shared" si="6"/>
        <v>1.2</v>
      </c>
      <c r="N20" s="30">
        <v>7</v>
      </c>
      <c r="O20" s="35">
        <f t="shared" ref="O20:P20" si="28">D20/7</f>
        <v>0.8571428571428571</v>
      </c>
      <c r="P20" s="35">
        <f t="shared" si="28"/>
        <v>0</v>
      </c>
      <c r="Q20" s="30">
        <f t="shared" si="8"/>
        <v>8</v>
      </c>
      <c r="R20" s="30"/>
      <c r="S20" s="36">
        <v>1.61951219512195</v>
      </c>
      <c r="T20" s="29">
        <v>144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35</v>
      </c>
      <c r="AB20" s="41">
        <f t="shared" si="11"/>
        <v>-0.69</v>
      </c>
      <c r="AC20" s="42">
        <v>4.9225572916666661E-2</v>
      </c>
      <c r="AD20" s="40">
        <f t="shared" si="12"/>
        <v>-0.40758774374999995</v>
      </c>
      <c r="AE20" s="40">
        <v>-5.8</v>
      </c>
      <c r="AF20" s="40">
        <v>-7.726891666666666</v>
      </c>
      <c r="AG20" s="40">
        <v>0</v>
      </c>
    </row>
    <row r="21" spans="1:33" ht="15.75" customHeight="1" x14ac:dyDescent="0.2">
      <c r="A21" s="29" t="s">
        <v>75</v>
      </c>
      <c r="B21" s="29" t="s">
        <v>32</v>
      </c>
      <c r="C21" s="16">
        <f t="shared" si="4"/>
        <v>20.49</v>
      </c>
      <c r="D21" s="30">
        <v>2</v>
      </c>
      <c r="E21" s="30">
        <v>1</v>
      </c>
      <c r="F21" s="33">
        <v>40.98</v>
      </c>
      <c r="G21" s="31">
        <v>0</v>
      </c>
      <c r="H21" s="32">
        <f t="shared" si="1"/>
        <v>0</v>
      </c>
      <c r="I21" s="32">
        <f t="shared" si="2"/>
        <v>0.18651425293842522</v>
      </c>
      <c r="J21" s="33">
        <f t="shared" si="5"/>
        <v>7.6433540854166653</v>
      </c>
      <c r="K21" s="33">
        <f t="shared" si="3"/>
        <v>3.8216770427083326</v>
      </c>
      <c r="L21" s="30">
        <v>0</v>
      </c>
      <c r="M21" s="34" t="str">
        <f t="shared" si="6"/>
        <v>-</v>
      </c>
      <c r="N21" s="30">
        <v>48</v>
      </c>
      <c r="O21" s="35">
        <f t="shared" ref="O21:P21" si="29">D21/7</f>
        <v>0.2857142857142857</v>
      </c>
      <c r="P21" s="35">
        <f t="shared" si="29"/>
        <v>0.14285714285714285</v>
      </c>
      <c r="Q21" s="30">
        <f t="shared" si="8"/>
        <v>112</v>
      </c>
      <c r="R21" s="30"/>
      <c r="S21" s="36">
        <v>1.4193548387096699</v>
      </c>
      <c r="T21" s="29">
        <v>144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35</v>
      </c>
      <c r="AB21" s="41">
        <f t="shared" si="11"/>
        <v>-0.69</v>
      </c>
      <c r="AC21" s="42">
        <v>4.9225572916666661E-2</v>
      </c>
      <c r="AD21" s="40">
        <f t="shared" si="12"/>
        <v>-0.13586258124999998</v>
      </c>
      <c r="AE21" s="40">
        <v>-5.8</v>
      </c>
      <c r="AF21" s="40">
        <v>-7.726891666666666</v>
      </c>
      <c r="AG21" s="40">
        <v>0</v>
      </c>
    </row>
    <row r="22" spans="1:33" ht="15.75" customHeight="1" x14ac:dyDescent="0.2">
      <c r="A22" s="29" t="s">
        <v>77</v>
      </c>
      <c r="B22" s="29" t="s">
        <v>744</v>
      </c>
      <c r="C22" s="16">
        <f t="shared" si="4"/>
        <v>21.99</v>
      </c>
      <c r="D22" s="30">
        <v>3</v>
      </c>
      <c r="E22" s="30">
        <v>0</v>
      </c>
      <c r="F22" s="31">
        <v>65.97</v>
      </c>
      <c r="G22" s="31">
        <v>0</v>
      </c>
      <c r="H22" s="32">
        <f t="shared" si="1"/>
        <v>0</v>
      </c>
      <c r="I22" s="32">
        <f t="shared" si="2"/>
        <v>0.2317724894364864</v>
      </c>
      <c r="J22" s="33">
        <f t="shared" si="5"/>
        <v>15.290031128125008</v>
      </c>
      <c r="K22" s="33">
        <f t="shared" si="3"/>
        <v>5.0966770427083361</v>
      </c>
      <c r="L22" s="30">
        <v>8</v>
      </c>
      <c r="M22" s="34">
        <f t="shared" si="6"/>
        <v>0.375</v>
      </c>
      <c r="N22" s="30">
        <v>43</v>
      </c>
      <c r="O22" s="35">
        <f t="shared" ref="O22:P22" si="30">D22/7</f>
        <v>0.42857142857142855</v>
      </c>
      <c r="P22" s="35">
        <f t="shared" si="30"/>
        <v>0</v>
      </c>
      <c r="Q22" s="30">
        <f t="shared" si="8"/>
        <v>100</v>
      </c>
      <c r="R22" s="30"/>
      <c r="S22" s="36">
        <v>1.44680851063829</v>
      </c>
      <c r="T22" s="29">
        <v>144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35</v>
      </c>
      <c r="AB22" s="41">
        <f t="shared" si="11"/>
        <v>-0.69</v>
      </c>
      <c r="AC22" s="42">
        <v>4.9225572916666661E-2</v>
      </c>
      <c r="AD22" s="40">
        <f t="shared" si="12"/>
        <v>-0.20379387187499998</v>
      </c>
      <c r="AE22" s="40">
        <v>-5.8</v>
      </c>
      <c r="AF22" s="40">
        <v>-7.726891666666666</v>
      </c>
      <c r="AG22" s="40">
        <v>0</v>
      </c>
    </row>
    <row r="23" spans="1:33" ht="15.75" customHeight="1" x14ac:dyDescent="0.2">
      <c r="A23" s="29" t="s">
        <v>78</v>
      </c>
      <c r="B23" s="29" t="s">
        <v>745</v>
      </c>
      <c r="C23" s="16">
        <f t="shared" si="4"/>
        <v>21.323333333333334</v>
      </c>
      <c r="D23" s="30">
        <v>3</v>
      </c>
      <c r="E23" s="30">
        <v>1</v>
      </c>
      <c r="F23" s="33">
        <v>63.97</v>
      </c>
      <c r="G23" s="31">
        <v>-1.78</v>
      </c>
      <c r="H23" s="32">
        <f t="shared" si="1"/>
        <v>2.7825543223385964E-2</v>
      </c>
      <c r="I23" s="32">
        <f t="shared" si="2"/>
        <v>0.18461827619391905</v>
      </c>
      <c r="J23" s="33">
        <f t="shared" si="5"/>
        <v>11.810031128125001</v>
      </c>
      <c r="K23" s="33">
        <f t="shared" si="3"/>
        <v>3.9366770427083337</v>
      </c>
      <c r="L23" s="30">
        <v>10</v>
      </c>
      <c r="M23" s="34">
        <f t="shared" si="6"/>
        <v>0.3</v>
      </c>
      <c r="N23" s="30">
        <v>32</v>
      </c>
      <c r="O23" s="35">
        <f t="shared" ref="O23:P23" si="31">D23/7</f>
        <v>0.42857142857142855</v>
      </c>
      <c r="P23" s="35">
        <f t="shared" si="31"/>
        <v>0.14285714285714285</v>
      </c>
      <c r="Q23" s="30">
        <f t="shared" si="8"/>
        <v>56</v>
      </c>
      <c r="R23" s="30"/>
      <c r="S23" s="36">
        <v>1.64848484848484</v>
      </c>
      <c r="T23" s="29">
        <v>216</v>
      </c>
      <c r="U23" s="37" t="s">
        <v>33</v>
      </c>
      <c r="V23" s="38" t="s">
        <v>725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35</v>
      </c>
      <c r="AB23" s="41">
        <f t="shared" si="11"/>
        <v>-0.69</v>
      </c>
      <c r="AC23" s="42">
        <v>4.9225572916666661E-2</v>
      </c>
      <c r="AD23" s="40">
        <f t="shared" si="12"/>
        <v>-0.20379387187499998</v>
      </c>
      <c r="AE23" s="40">
        <v>-5.8</v>
      </c>
      <c r="AF23" s="40">
        <v>-7.726891666666666</v>
      </c>
      <c r="AG23" s="40">
        <v>0</v>
      </c>
    </row>
    <row r="24" spans="1:33" ht="15.75" customHeight="1" x14ac:dyDescent="0.2">
      <c r="A24" s="29" t="s">
        <v>80</v>
      </c>
      <c r="B24" s="29" t="s">
        <v>746</v>
      </c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-2.4500000000000002</v>
      </c>
      <c r="H24" s="32" t="e">
        <f t="shared" si="1"/>
        <v>#DIV/0!</v>
      </c>
      <c r="I24" s="32" t="e">
        <f t="shared" si="2"/>
        <v>#DIV/0!</v>
      </c>
      <c r="J24" s="33">
        <f t="shared" si="5"/>
        <v>-2.4500000000000002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31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>
        <v>1.77483443708609</v>
      </c>
      <c r="T24" s="29">
        <v>216</v>
      </c>
      <c r="U24" s="37" t="s">
        <v>33</v>
      </c>
      <c r="V24" s="38" t="s">
        <v>725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35</v>
      </c>
      <c r="AB24" s="41">
        <f t="shared" si="11"/>
        <v>-0.69</v>
      </c>
      <c r="AC24" s="42">
        <v>4.9225572916666661E-2</v>
      </c>
      <c r="AD24" s="40">
        <f t="shared" si="12"/>
        <v>0</v>
      </c>
      <c r="AE24" s="40">
        <v>-5.8</v>
      </c>
      <c r="AF24" s="40">
        <v>-7.726891666666666</v>
      </c>
      <c r="AG24" s="40">
        <v>0</v>
      </c>
    </row>
    <row r="25" spans="1:33" ht="15.75" customHeight="1" x14ac:dyDescent="0.2">
      <c r="A25" s="15" t="s">
        <v>82</v>
      </c>
      <c r="B25" s="15" t="s">
        <v>747</v>
      </c>
      <c r="C25" s="16">
        <f t="shared" si="4"/>
        <v>20.29</v>
      </c>
      <c r="D25" s="17">
        <v>10</v>
      </c>
      <c r="E25" s="17">
        <v>0</v>
      </c>
      <c r="F25" s="18">
        <v>202.9</v>
      </c>
      <c r="G25" s="18">
        <v>-33.85</v>
      </c>
      <c r="H25" s="32">
        <f t="shared" si="1"/>
        <v>0.16683095120749139</v>
      </c>
      <c r="I25" s="32">
        <f t="shared" si="2"/>
        <v>1.4448825365533092E-2</v>
      </c>
      <c r="J25" s="33">
        <f t="shared" si="5"/>
        <v>2.9316666666666644</v>
      </c>
      <c r="K25" s="33">
        <f t="shared" si="3"/>
        <v>0.29316666666666646</v>
      </c>
      <c r="L25" s="17">
        <v>25</v>
      </c>
      <c r="M25" s="34">
        <f t="shared" si="6"/>
        <v>0.4</v>
      </c>
      <c r="N25" s="17">
        <v>21</v>
      </c>
      <c r="O25" s="35">
        <f t="shared" ref="O25:P25" si="33">D25/7</f>
        <v>1.4285714285714286</v>
      </c>
      <c r="P25" s="35">
        <f t="shared" si="33"/>
        <v>0</v>
      </c>
      <c r="Q25" s="30">
        <f t="shared" si="8"/>
        <v>14</v>
      </c>
      <c r="R25" s="30"/>
      <c r="S25" s="22">
        <v>1.636363636363636</v>
      </c>
      <c r="T25" s="29">
        <v>216</v>
      </c>
      <c r="U25" s="37" t="s">
        <v>33</v>
      </c>
      <c r="V25" s="38" t="s">
        <v>726</v>
      </c>
      <c r="W25" s="15">
        <v>4</v>
      </c>
      <c r="X25" s="39">
        <f t="shared" si="9"/>
        <v>0.4</v>
      </c>
      <c r="Y25" s="40">
        <f t="shared" si="10"/>
        <v>5.6416666666666666</v>
      </c>
      <c r="Z25" s="15">
        <v>2</v>
      </c>
      <c r="AA25" s="29" t="s">
        <v>35</v>
      </c>
      <c r="AB25" s="41">
        <f t="shared" si="11"/>
        <v>-0.69</v>
      </c>
      <c r="AC25" s="42">
        <v>2.7777777777777776E-2</v>
      </c>
      <c r="AD25" s="40">
        <f t="shared" si="12"/>
        <v>-0.3833333333333333</v>
      </c>
      <c r="AE25" s="26">
        <v>-5.8</v>
      </c>
      <c r="AF25" s="26">
        <v>-7.73</v>
      </c>
      <c r="AG25" s="26">
        <v>0</v>
      </c>
    </row>
    <row r="26" spans="1:33" ht="15.75" customHeight="1" x14ac:dyDescent="0.2">
      <c r="A26" s="15" t="s">
        <v>84</v>
      </c>
      <c r="B26" s="15"/>
      <c r="C26" s="16">
        <f t="shared" si="4"/>
        <v>20.656666666666666</v>
      </c>
      <c r="D26" s="17">
        <v>3</v>
      </c>
      <c r="E26" s="17">
        <v>0</v>
      </c>
      <c r="F26" s="18">
        <v>61.97</v>
      </c>
      <c r="G26" s="18">
        <v>-10.4</v>
      </c>
      <c r="H26" s="32">
        <f t="shared" si="1"/>
        <v>0.16782314022914313</v>
      </c>
      <c r="I26" s="32">
        <f t="shared" si="2"/>
        <v>1.6763353235436752E-2</v>
      </c>
      <c r="J26" s="33">
        <f t="shared" si="5"/>
        <v>1.0388250000000154</v>
      </c>
      <c r="K26" s="33">
        <f t="shared" si="3"/>
        <v>0.34627500000000516</v>
      </c>
      <c r="L26" s="17">
        <v>12</v>
      </c>
      <c r="M26" s="34">
        <f t="shared" si="6"/>
        <v>0.25</v>
      </c>
      <c r="N26" s="17">
        <v>23</v>
      </c>
      <c r="O26" s="35">
        <f t="shared" ref="O26:P26" si="34">D26/7</f>
        <v>0.42857142857142855</v>
      </c>
      <c r="P26" s="35">
        <f t="shared" si="34"/>
        <v>0</v>
      </c>
      <c r="Q26" s="30">
        <f t="shared" si="8"/>
        <v>53</v>
      </c>
      <c r="R26" s="30"/>
      <c r="S26" s="22">
        <v>1.5588235294117649</v>
      </c>
      <c r="T26" s="29">
        <v>72</v>
      </c>
      <c r="U26" s="37" t="s">
        <v>33</v>
      </c>
      <c r="V26" s="38" t="s">
        <v>726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35</v>
      </c>
      <c r="AB26" s="41">
        <f t="shared" si="11"/>
        <v>-0.69</v>
      </c>
      <c r="AC26" s="15">
        <v>2.7777777777777776E-2</v>
      </c>
      <c r="AD26" s="40">
        <f t="shared" si="12"/>
        <v>-0.11499999999999999</v>
      </c>
      <c r="AE26" s="26">
        <v>-5.98</v>
      </c>
      <c r="AF26" s="26">
        <v>-7.7268916666666598</v>
      </c>
      <c r="AG26" s="26">
        <v>0</v>
      </c>
    </row>
    <row r="27" spans="1:33" ht="15.75" customHeight="1" x14ac:dyDescent="0.2">
      <c r="A27" s="15" t="s">
        <v>86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19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1.781818181818182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35</v>
      </c>
      <c r="AB27" s="41">
        <f t="shared" si="11"/>
        <v>-0.69</v>
      </c>
      <c r="AC27" s="42">
        <v>2.7777777777777776E-2</v>
      </c>
      <c r="AD27" s="40">
        <f t="shared" si="12"/>
        <v>0</v>
      </c>
      <c r="AE27" s="26">
        <v>-5.98</v>
      </c>
      <c r="AF27" s="26">
        <v>-7.7268916666666598</v>
      </c>
      <c r="AG27" s="26">
        <v>0</v>
      </c>
    </row>
    <row r="28" spans="1:33" ht="15.75" customHeight="1" x14ac:dyDescent="0.2">
      <c r="A28" s="15" t="s">
        <v>87</v>
      </c>
      <c r="B28" s="15" t="s">
        <v>748</v>
      </c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17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1.855670103092784</v>
      </c>
      <c r="T28" s="15" t="s">
        <v>33</v>
      </c>
      <c r="U28" s="23">
        <v>48</v>
      </c>
      <c r="V28" s="1" t="s">
        <v>727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35</v>
      </c>
      <c r="AB28" s="41">
        <f t="shared" si="11"/>
        <v>-0.69</v>
      </c>
      <c r="AC28" s="42">
        <v>2.7777777777777776E-2</v>
      </c>
      <c r="AD28" s="40">
        <f t="shared" si="12"/>
        <v>0</v>
      </c>
      <c r="AE28" s="26">
        <v>-5.98</v>
      </c>
      <c r="AF28" s="26">
        <v>-7.7268916666666598</v>
      </c>
      <c r="AG28" s="26">
        <v>0</v>
      </c>
    </row>
    <row r="29" spans="1:33" ht="15.75" customHeight="1" x14ac:dyDescent="0.2">
      <c r="A29" s="15" t="s">
        <v>90</v>
      </c>
      <c r="B29" s="15" t="s">
        <v>749</v>
      </c>
      <c r="C29" s="16">
        <f t="shared" si="4"/>
        <v>22.99</v>
      </c>
      <c r="D29" s="17">
        <v>1</v>
      </c>
      <c r="E29" s="17">
        <v>1</v>
      </c>
      <c r="F29" s="18">
        <v>22.99</v>
      </c>
      <c r="G29" s="18">
        <v>-12.66</v>
      </c>
      <c r="H29" s="32">
        <f t="shared" si="1"/>
        <v>0.55067420617659857</v>
      </c>
      <c r="I29" s="32">
        <f t="shared" si="2"/>
        <v>-0.29855263157894713</v>
      </c>
      <c r="J29" s="33">
        <f t="shared" si="5"/>
        <v>-6.8637249999999943</v>
      </c>
      <c r="K29" s="33">
        <f t="shared" si="3"/>
        <v>-6.8637249999999943</v>
      </c>
      <c r="L29" s="17">
        <v>8</v>
      </c>
      <c r="M29" s="34">
        <f t="shared" si="6"/>
        <v>0.125</v>
      </c>
      <c r="N29" s="17">
        <v>11</v>
      </c>
      <c r="O29" s="35">
        <f t="shared" ref="O29:P29" si="37">D29/7</f>
        <v>0.14285714285714285</v>
      </c>
      <c r="P29" s="35">
        <f t="shared" si="37"/>
        <v>0.14285714285714285</v>
      </c>
      <c r="Q29" s="30">
        <f t="shared" si="8"/>
        <v>38</v>
      </c>
      <c r="R29" s="30"/>
      <c r="S29" s="22">
        <v>2.4109589041095889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2.7777777777777776E-2</v>
      </c>
      <c r="AD29" s="40">
        <f t="shared" si="12"/>
        <v>-3.833333333333333E-2</v>
      </c>
      <c r="AE29" s="26">
        <v>-5.98</v>
      </c>
      <c r="AF29" s="26">
        <v>-7.7268916666666598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4"/>
        <v>24.24</v>
      </c>
      <c r="D30" s="17">
        <v>4</v>
      </c>
      <c r="E30" s="17">
        <v>0</v>
      </c>
      <c r="F30" s="18">
        <v>96.96</v>
      </c>
      <c r="G30" s="18">
        <v>0</v>
      </c>
      <c r="H30" s="32">
        <f t="shared" si="1"/>
        <v>0</v>
      </c>
      <c r="I30" s="32">
        <f t="shared" si="2"/>
        <v>0.29304544449171516</v>
      </c>
      <c r="J30" s="33">
        <f t="shared" si="5"/>
        <v>28.413686297916701</v>
      </c>
      <c r="K30" s="33">
        <f t="shared" si="3"/>
        <v>7.1034215744791753</v>
      </c>
      <c r="L30" s="17">
        <v>11</v>
      </c>
      <c r="M30" s="34">
        <f t="shared" si="6"/>
        <v>0.36363636363636365</v>
      </c>
      <c r="N30" s="17">
        <v>5</v>
      </c>
      <c r="O30" s="35">
        <f t="shared" ref="O30:P30" si="38">D30/7</f>
        <v>0.5714285714285714</v>
      </c>
      <c r="P30" s="35">
        <f t="shared" si="38"/>
        <v>0</v>
      </c>
      <c r="Q30" s="30">
        <f t="shared" si="8"/>
        <v>8</v>
      </c>
      <c r="R30" s="30"/>
      <c r="S30" s="22">
        <v>1.6603773584905659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35</v>
      </c>
      <c r="AB30" s="41">
        <f t="shared" si="11"/>
        <v>-0.69</v>
      </c>
      <c r="AC30" s="42">
        <v>2.7777777777777776E-2</v>
      </c>
      <c r="AD30" s="40">
        <f t="shared" si="12"/>
        <v>-0.15333333333333332</v>
      </c>
      <c r="AE30" s="26">
        <v>-5.98</v>
      </c>
      <c r="AF30" s="26">
        <v>-7.4822450921874903</v>
      </c>
      <c r="AG30" s="26">
        <v>0</v>
      </c>
    </row>
    <row r="31" spans="1:33" ht="15.75" customHeight="1" x14ac:dyDescent="0.2">
      <c r="A31" s="15" t="s">
        <v>92</v>
      </c>
      <c r="B31" s="43" t="s">
        <v>750</v>
      </c>
      <c r="C31" s="16">
        <f t="shared" si="4"/>
        <v>0</v>
      </c>
      <c r="D31" s="17">
        <v>1</v>
      </c>
      <c r="E31" s="17">
        <v>0</v>
      </c>
      <c r="F31" s="18">
        <v>0</v>
      </c>
      <c r="G31" s="44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-13.500578425520834</v>
      </c>
      <c r="K31" s="33">
        <f t="shared" si="3"/>
        <v>-13.500578425520834</v>
      </c>
      <c r="L31" s="17">
        <v>3</v>
      </c>
      <c r="M31" s="34">
        <f t="shared" si="6"/>
        <v>0.33333333333333331</v>
      </c>
      <c r="N31" s="17">
        <v>4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28</v>
      </c>
      <c r="R31" s="30"/>
      <c r="S31" s="22">
        <v>1.8297872340425501</v>
      </c>
      <c r="T31" s="15">
        <v>144</v>
      </c>
      <c r="U31" s="23">
        <v>48</v>
      </c>
      <c r="V31" s="1" t="s">
        <v>825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2.7777777777777776E-2</v>
      </c>
      <c r="AD31" s="40">
        <f t="shared" si="12"/>
        <v>-3.833333333333333E-2</v>
      </c>
      <c r="AE31" s="45">
        <v>-5.98</v>
      </c>
      <c r="AF31" s="45">
        <v>-7.4822450921874992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4"/>
        <v>21.99</v>
      </c>
      <c r="D32" s="57">
        <v>2</v>
      </c>
      <c r="E32" s="57">
        <v>0</v>
      </c>
      <c r="F32" s="58">
        <v>43.98</v>
      </c>
      <c r="G32" s="58">
        <v>0</v>
      </c>
      <c r="H32" s="32">
        <f t="shared" si="1"/>
        <v>0</v>
      </c>
      <c r="I32" s="32">
        <f t="shared" si="2"/>
        <v>0.23605827987626987</v>
      </c>
      <c r="J32" s="33">
        <f t="shared" si="5"/>
        <v>10.381843148958348</v>
      </c>
      <c r="K32" s="33">
        <f t="shared" si="3"/>
        <v>5.1909215744791739</v>
      </c>
      <c r="L32" s="57">
        <v>3</v>
      </c>
      <c r="M32" s="34">
        <f t="shared" si="6"/>
        <v>0.66666666666666663</v>
      </c>
      <c r="N32" s="57">
        <v>14</v>
      </c>
      <c r="O32" s="35">
        <f t="shared" si="39"/>
        <v>0.2857142857142857</v>
      </c>
      <c r="P32" s="35">
        <f t="shared" si="39"/>
        <v>0</v>
      </c>
      <c r="Q32" s="30">
        <f t="shared" si="8"/>
        <v>49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2.7777777777777776E-2</v>
      </c>
      <c r="AD32" s="40">
        <f t="shared" si="12"/>
        <v>-7.6666666666666661E-2</v>
      </c>
      <c r="AE32" s="63">
        <v>-5.98</v>
      </c>
      <c r="AF32" s="63">
        <v>-7.4822450921874903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1:33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1:33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2.164062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Braided Drawer Handles - 10 Pack of Kitchen Cabinet Hardware")</f>
        <v>Oil Rubbed Bronze Kitchen Cabinet Knobs - Round Braided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Info!B1:BJ5000""),2,FALSE),"""")"),"B08LDSZ6MK")</f>
        <v>B08LDSZ6MK</v>
      </c>
      <c r="B2" s="3" t="s">
        <v>751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10.526742994117647</v>
      </c>
      <c r="D3" s="5">
        <f>SUM(D4:D99702)</f>
        <v>42</v>
      </c>
      <c r="E3" s="5"/>
      <c r="F3" s="6">
        <f t="shared" ref="F3:G3" si="0">SUM(F4:F99702)</f>
        <v>737.58999999999992</v>
      </c>
      <c r="G3" s="6">
        <f t="shared" si="0"/>
        <v>-106.03000000000002</v>
      </c>
      <c r="H3" s="7">
        <f>G3/F3*-1</f>
        <v>0.14375194891470874</v>
      </c>
      <c r="I3" s="8">
        <f>J3/F3</f>
        <v>0.1907248396102513</v>
      </c>
      <c r="J3" s="6">
        <f>SUM(J4:J99702)</f>
        <v>140.67673444812525</v>
      </c>
      <c r="K3" s="6">
        <f>J3/D3</f>
        <v>3.3494460582886965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7</v>
      </c>
      <c r="X3" s="7">
        <f>W3/D3</f>
        <v>0.16666666666666666</v>
      </c>
      <c r="Y3" s="6"/>
      <c r="Z3" s="5"/>
      <c r="AA3" s="5"/>
      <c r="AB3" s="5"/>
      <c r="AC3" s="5"/>
      <c r="AD3" s="6">
        <f>SUM(AD4:AD99702)</f>
        <v>-1.6577239218749997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Info!B2:BZ3000""),37,FALSE)),"""")*-1"),-4.697731545)</f>
        <v>-4.6977315449999999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5</v>
      </c>
      <c r="E27" s="17">
        <v>0</v>
      </c>
      <c r="F27" s="18">
        <v>89.949999999999989</v>
      </c>
      <c r="G27" s="18">
        <v>-34.020000000000003</v>
      </c>
      <c r="H27" s="32">
        <f t="shared" ref="H27:H32" si="2">G27/F27*-1</f>
        <v>0.37821011673151761</v>
      </c>
      <c r="I27" s="32">
        <f t="shared" ref="I27:I32" si="3">J27/F27</f>
        <v>-3.3300145480127517E-2</v>
      </c>
      <c r="J27" s="33">
        <f t="shared" ref="J27:J32" si="4">F27*0.85+G27+AF27*D27+D27*AE27+AG27+AD27</f>
        <v>-2.9953480859374699</v>
      </c>
      <c r="K27" s="33">
        <f t="shared" ref="K27:K32" si="5">J27/D27</f>
        <v>-0.59906961718749396</v>
      </c>
      <c r="L27" s="17">
        <v>21</v>
      </c>
      <c r="M27" s="34">
        <f t="shared" ref="M27:M32" si="6">IFERROR(D27/L27,"-")</f>
        <v>0.23809523809523808</v>
      </c>
      <c r="N27" s="17">
        <v>35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49</v>
      </c>
      <c r="R27" s="30"/>
      <c r="S27" s="22">
        <v>0.33333333333333331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0.2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2.8601171874999998E-2</v>
      </c>
      <c r="AD27" s="40">
        <f t="shared" ref="AD27:AD32" si="11">IFERROR(AB27*AC27*D27*2,0)</f>
        <v>-0.19734808593749997</v>
      </c>
      <c r="AE27" s="26">
        <v>-4.25</v>
      </c>
      <c r="AF27" s="26">
        <v>-4.7970999999999897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16.790666666666667</v>
      </c>
      <c r="D28" s="17">
        <v>15</v>
      </c>
      <c r="E28" s="17">
        <v>0</v>
      </c>
      <c r="F28" s="18">
        <v>251.86</v>
      </c>
      <c r="G28" s="18">
        <v>-69.990000000000009</v>
      </c>
      <c r="H28" s="32">
        <f t="shared" si="2"/>
        <v>0.27789247994917815</v>
      </c>
      <c r="I28" s="32">
        <f t="shared" si="3"/>
        <v>3.0939632105882867E-2</v>
      </c>
      <c r="J28" s="33">
        <f t="shared" si="4"/>
        <v>7.7924557421876592</v>
      </c>
      <c r="K28" s="33">
        <f t="shared" si="5"/>
        <v>0.5194970494791773</v>
      </c>
      <c r="L28" s="17">
        <v>60</v>
      </c>
      <c r="M28" s="34">
        <f t="shared" si="6"/>
        <v>0.25</v>
      </c>
      <c r="N28" s="17">
        <v>22</v>
      </c>
      <c r="O28" s="35">
        <f t="shared" ref="O28:P28" si="12">D28/7</f>
        <v>2.1428571428571428</v>
      </c>
      <c r="P28" s="35">
        <f t="shared" si="12"/>
        <v>0</v>
      </c>
      <c r="Q28" s="30">
        <f t="shared" si="8"/>
        <v>10</v>
      </c>
      <c r="R28" s="30"/>
      <c r="S28" s="22">
        <v>1.285714285714286</v>
      </c>
      <c r="T28" s="29" t="s">
        <v>33</v>
      </c>
      <c r="U28" s="23" t="s">
        <v>33</v>
      </c>
      <c r="V28" s="1" t="s">
        <v>339</v>
      </c>
      <c r="W28" s="15">
        <v>6</v>
      </c>
      <c r="X28" s="39">
        <f t="shared" si="9"/>
        <v>0.4</v>
      </c>
      <c r="Y28" s="40">
        <f t="shared" ref="Y28:Y32" si="13">IFERROR(G28/(W28+Z28)*-1,0)</f>
        <v>7.7766666666666673</v>
      </c>
      <c r="Z28" s="15">
        <v>3</v>
      </c>
      <c r="AA28" s="29" t="s">
        <v>35</v>
      </c>
      <c r="AB28" s="41">
        <f t="shared" si="10"/>
        <v>-0.69</v>
      </c>
      <c r="AC28" s="42">
        <v>2.8601171874999998E-2</v>
      </c>
      <c r="AD28" s="40">
        <f t="shared" si="11"/>
        <v>-0.59204425781249992</v>
      </c>
      <c r="AE28" s="26">
        <v>-4.25</v>
      </c>
      <c r="AF28" s="26">
        <v>-4.7970999999999897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8</v>
      </c>
      <c r="E29" s="17">
        <v>0</v>
      </c>
      <c r="F29" s="18">
        <v>143.91999999999999</v>
      </c>
      <c r="G29" s="18">
        <v>-2.02</v>
      </c>
      <c r="H29" s="32">
        <f t="shared" si="2"/>
        <v>1.4035575319622014E-2</v>
      </c>
      <c r="I29" s="32">
        <f t="shared" si="3"/>
        <v>0.33087439593176815</v>
      </c>
      <c r="J29" s="33">
        <f t="shared" si="4"/>
        <v>47.619443062500068</v>
      </c>
      <c r="K29" s="33">
        <f t="shared" si="5"/>
        <v>5.9524303828125085</v>
      </c>
      <c r="L29" s="17">
        <v>50</v>
      </c>
      <c r="M29" s="34">
        <f t="shared" si="6"/>
        <v>0.16</v>
      </c>
      <c r="N29" s="17">
        <v>12</v>
      </c>
      <c r="O29" s="35">
        <f t="shared" ref="O29:P29" si="14">D29/7</f>
        <v>1.1428571428571428</v>
      </c>
      <c r="P29" s="35">
        <f t="shared" si="14"/>
        <v>0</v>
      </c>
      <c r="Q29" s="30">
        <f t="shared" si="8"/>
        <v>10</v>
      </c>
      <c r="R29" s="30"/>
      <c r="S29" s="22">
        <v>5.3571428571428568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2.8601171874999998E-2</v>
      </c>
      <c r="AD29" s="40">
        <f t="shared" si="11"/>
        <v>-0.31575693749999995</v>
      </c>
      <c r="AE29" s="26">
        <v>-4.25</v>
      </c>
      <c r="AF29" s="26">
        <v>-4.7970999999999897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17.989999999999998</v>
      </c>
      <c r="D30" s="17">
        <v>9</v>
      </c>
      <c r="E30" s="17">
        <v>0</v>
      </c>
      <c r="F30" s="18">
        <v>161.91</v>
      </c>
      <c r="G30" s="18">
        <v>0</v>
      </c>
      <c r="H30" s="32">
        <f t="shared" si="2"/>
        <v>0</v>
      </c>
      <c r="I30" s="32">
        <f t="shared" si="3"/>
        <v>0.3504335096060312</v>
      </c>
      <c r="J30" s="33">
        <f t="shared" si="4"/>
        <v>56.738689540312514</v>
      </c>
      <c r="K30" s="33">
        <f t="shared" si="5"/>
        <v>6.3042988378125013</v>
      </c>
      <c r="L30" s="17">
        <v>30</v>
      </c>
      <c r="M30" s="34">
        <f t="shared" si="6"/>
        <v>0.3</v>
      </c>
      <c r="N30" s="17">
        <v>7</v>
      </c>
      <c r="O30" s="35">
        <f t="shared" ref="O30:P30" si="15">D30/7</f>
        <v>1.2857142857142858</v>
      </c>
      <c r="P30" s="35">
        <f t="shared" si="15"/>
        <v>0</v>
      </c>
      <c r="Q30" s="30">
        <f t="shared" si="8"/>
        <v>5</v>
      </c>
      <c r="R30" s="30"/>
      <c r="S30" s="22">
        <v>6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2.8601171874999998E-2</v>
      </c>
      <c r="AD30" s="40">
        <f t="shared" si="11"/>
        <v>-0.35522655468749992</v>
      </c>
      <c r="AE30" s="26">
        <v>-4.25</v>
      </c>
      <c r="AF30" s="26">
        <v>-4.6977315449999999</v>
      </c>
      <c r="AG30" s="26">
        <v>0</v>
      </c>
    </row>
    <row r="31" spans="1:33" ht="15.75" customHeight="1" x14ac:dyDescent="0.2">
      <c r="A31" s="15" t="s">
        <v>92</v>
      </c>
      <c r="B31" s="15"/>
      <c r="C31" s="16">
        <f t="shared" si="1"/>
        <v>17.989999999999998</v>
      </c>
      <c r="D31" s="17">
        <v>5</v>
      </c>
      <c r="E31" s="17">
        <v>0</v>
      </c>
      <c r="F31" s="18">
        <v>89.949999999999989</v>
      </c>
      <c r="G31" s="44">
        <v>0</v>
      </c>
      <c r="H31" s="32">
        <f t="shared" si="2"/>
        <v>0</v>
      </c>
      <c r="I31" s="32">
        <f t="shared" si="3"/>
        <v>0.35043350960603104</v>
      </c>
      <c r="J31" s="33">
        <f t="shared" si="4"/>
        <v>31.521494189062487</v>
      </c>
      <c r="K31" s="33">
        <f t="shared" si="5"/>
        <v>6.3042988378124978</v>
      </c>
      <c r="L31" s="17">
        <v>28</v>
      </c>
      <c r="M31" s="34">
        <f t="shared" si="6"/>
        <v>0.17857142857142858</v>
      </c>
      <c r="N31" s="17">
        <v>0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0</v>
      </c>
      <c r="R31" s="30"/>
      <c r="S31" s="22">
        <v>3.3777777777777702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2.8601171874999998E-2</v>
      </c>
      <c r="AD31" s="40">
        <f t="shared" si="11"/>
        <v>-0.19734808593749997</v>
      </c>
      <c r="AE31" s="45">
        <v>-4.25</v>
      </c>
      <c r="AF31" s="45">
        <v>-4.6977315449999999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1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16"/>
        <v>0</v>
      </c>
      <c r="P32" s="35">
        <f t="shared" si="16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2.8601171874999998E-2</v>
      </c>
      <c r="AD32" s="40">
        <f t="shared" si="11"/>
        <v>0</v>
      </c>
      <c r="AE32" s="63">
        <v>-4.25</v>
      </c>
      <c r="AF32" s="63">
        <v>-4.6977315449999999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Braided Drawer Handles - 25 Pack of Kitchen Cabinet Hardware")</f>
        <v>Oil Rubbed Bronze Kitchen Cabinet Knobs - Round Braided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Info!B1:BJ5000""),2,FALSE),"""")"),"B08LDX7G5C")</f>
        <v>B08LDX7G5C</v>
      </c>
      <c r="B2" s="3" t="s">
        <v>752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20.412262454411767</v>
      </c>
      <c r="D3" s="5">
        <f>SUM(D4:D99702)</f>
        <v>99</v>
      </c>
      <c r="E3" s="5"/>
      <c r="F3" s="6">
        <f t="shared" ref="F3:G3" si="0">SUM(F4:F99702)</f>
        <v>2969.0099999999998</v>
      </c>
      <c r="G3" s="6">
        <f t="shared" si="0"/>
        <v>-228.18</v>
      </c>
      <c r="H3" s="7">
        <f>G3/F3*-1</f>
        <v>7.6853900795214578E-2</v>
      </c>
      <c r="I3" s="8">
        <f>J3/F3</f>
        <v>0.18900935451922984</v>
      </c>
      <c r="J3" s="6">
        <f>SUM(J4:J99702)</f>
        <v>561.17066366113852</v>
      </c>
      <c r="K3" s="6">
        <f>J3/D3</f>
        <v>5.6683905420317018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21</v>
      </c>
      <c r="X3" s="7">
        <f>W3/D3</f>
        <v>0.21212121212121213</v>
      </c>
      <c r="Y3" s="6"/>
      <c r="Z3" s="5"/>
      <c r="AA3" s="5"/>
      <c r="AB3" s="5"/>
      <c r="AC3" s="5"/>
      <c r="AD3" s="6">
        <f>SUM(AD4:AD99702)</f>
        <v>-11.031879993749998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Info!B2:BZ3000""),37,FALSE)),"""")*-1"),-11.67042308625)</f>
        <v>-11.67042308625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4</v>
      </c>
      <c r="E27" s="17">
        <v>0</v>
      </c>
      <c r="F27" s="18">
        <v>119.96</v>
      </c>
      <c r="G27" s="18">
        <v>-37.82</v>
      </c>
      <c r="H27" s="32">
        <f t="shared" ref="H27:H32" si="2">G27/F27*-1</f>
        <v>0.31527175725241752</v>
      </c>
      <c r="I27" s="32">
        <f t="shared" ref="I27:I32" si="3">J27/F27</f>
        <v>-5.0852676479279844E-2</v>
      </c>
      <c r="J27" s="33">
        <f t="shared" ref="J27:J32" si="4">F27*0.85+G27+AF27*D27+D27*AE27+AG27+AD27</f>
        <v>-6.1002870704544101</v>
      </c>
      <c r="K27" s="33">
        <f t="shared" ref="K27:K32" si="5">J27/D27</f>
        <v>-1.5250717676136025</v>
      </c>
      <c r="L27" s="17">
        <v>31</v>
      </c>
      <c r="M27" s="34">
        <f t="shared" ref="M27:M32" si="6">IFERROR(D27/L27,"-")</f>
        <v>0.12903225806451613</v>
      </c>
      <c r="N27" s="17">
        <v>92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161</v>
      </c>
      <c r="R27" s="30"/>
      <c r="S27" s="22">
        <v>6.3829787234042562E-2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0.25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8.0748645833333327E-2</v>
      </c>
      <c r="AD27" s="40">
        <f t="shared" ref="AD27:AD32" si="11">IFERROR(AB27*AC27*D27*2,0)</f>
        <v>-0.44573252499999994</v>
      </c>
      <c r="AE27" s="26">
        <v>-5.68</v>
      </c>
      <c r="AF27" s="26">
        <v>-11.770138636363599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29.990000000000002</v>
      </c>
      <c r="D28" s="17">
        <v>27</v>
      </c>
      <c r="E28" s="17">
        <v>0</v>
      </c>
      <c r="F28" s="18">
        <v>809.73</v>
      </c>
      <c r="G28" s="18">
        <v>-102.78</v>
      </c>
      <c r="H28" s="32">
        <f t="shared" si="2"/>
        <v>0.12693119928865176</v>
      </c>
      <c r="I28" s="32">
        <f t="shared" si="3"/>
        <v>0.13748788148448596</v>
      </c>
      <c r="J28" s="33">
        <f t="shared" si="4"/>
        <v>111.32806227443281</v>
      </c>
      <c r="K28" s="33">
        <f t="shared" si="5"/>
        <v>4.1232615657197336</v>
      </c>
      <c r="L28" s="17">
        <v>68</v>
      </c>
      <c r="M28" s="34">
        <f t="shared" si="6"/>
        <v>0.39705882352941174</v>
      </c>
      <c r="N28" s="17">
        <v>68</v>
      </c>
      <c r="O28" s="35">
        <f t="shared" ref="O28:P28" si="12">D28/7</f>
        <v>3.8571428571428572</v>
      </c>
      <c r="P28" s="35">
        <f t="shared" si="12"/>
        <v>0</v>
      </c>
      <c r="Q28" s="30">
        <f t="shared" si="8"/>
        <v>17</v>
      </c>
      <c r="R28" s="30"/>
      <c r="S28" s="22">
        <v>0.6</v>
      </c>
      <c r="T28" s="29" t="s">
        <v>33</v>
      </c>
      <c r="U28" s="23" t="s">
        <v>33</v>
      </c>
      <c r="V28" s="1" t="s">
        <v>339</v>
      </c>
      <c r="W28" s="15">
        <v>13</v>
      </c>
      <c r="X28" s="39">
        <f t="shared" si="9"/>
        <v>0.48148148148148145</v>
      </c>
      <c r="Y28" s="40">
        <f t="shared" ref="Y28:Y32" si="13">IFERROR(G28/(W28+Z28)*-1,0)</f>
        <v>6.8520000000000003</v>
      </c>
      <c r="Z28" s="15">
        <v>2</v>
      </c>
      <c r="AA28" s="29" t="s">
        <v>35</v>
      </c>
      <c r="AB28" s="41">
        <f t="shared" si="10"/>
        <v>-0.69</v>
      </c>
      <c r="AC28" s="42">
        <v>8.0748645833333327E-2</v>
      </c>
      <c r="AD28" s="40">
        <f t="shared" si="11"/>
        <v>-3.0086945437499995</v>
      </c>
      <c r="AE28" s="26">
        <v>-5.68</v>
      </c>
      <c r="AF28" s="26">
        <v>-11.770138636363599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25</v>
      </c>
      <c r="E29" s="17">
        <v>0</v>
      </c>
      <c r="F29" s="18">
        <v>749.75</v>
      </c>
      <c r="G29" s="18">
        <v>-47.919999999999987</v>
      </c>
      <c r="H29" s="32">
        <f t="shared" si="2"/>
        <v>6.391463821273756E-2</v>
      </c>
      <c r="I29" s="32">
        <f t="shared" si="3"/>
        <v>0.20050444256040026</v>
      </c>
      <c r="J29" s="33">
        <f t="shared" si="4"/>
        <v>150.32820580966009</v>
      </c>
      <c r="K29" s="33">
        <f t="shared" si="5"/>
        <v>6.0131282323864035</v>
      </c>
      <c r="L29" s="17">
        <v>100</v>
      </c>
      <c r="M29" s="34">
        <f t="shared" si="6"/>
        <v>0.25</v>
      </c>
      <c r="N29" s="17">
        <v>43</v>
      </c>
      <c r="O29" s="35">
        <f t="shared" ref="O29:P29" si="14">D29/7</f>
        <v>3.5714285714285716</v>
      </c>
      <c r="P29" s="35">
        <f t="shared" si="14"/>
        <v>0</v>
      </c>
      <c r="Q29" s="30">
        <f t="shared" si="8"/>
        <v>12</v>
      </c>
      <c r="R29" s="30"/>
      <c r="S29" s="22">
        <v>2.76</v>
      </c>
      <c r="T29" s="29" t="s">
        <v>33</v>
      </c>
      <c r="U29" s="23" t="s">
        <v>33</v>
      </c>
      <c r="V29" s="1" t="s">
        <v>33</v>
      </c>
      <c r="W29" s="15">
        <v>5</v>
      </c>
      <c r="X29" s="39">
        <f t="shared" si="9"/>
        <v>0.2</v>
      </c>
      <c r="Y29" s="40">
        <f t="shared" si="13"/>
        <v>6.8457142857142843</v>
      </c>
      <c r="Z29" s="15">
        <v>2</v>
      </c>
      <c r="AA29" s="29" t="s">
        <v>35</v>
      </c>
      <c r="AB29" s="41">
        <f t="shared" si="10"/>
        <v>-0.69</v>
      </c>
      <c r="AC29" s="42">
        <v>8.0748645833333327E-2</v>
      </c>
      <c r="AD29" s="40">
        <f t="shared" si="11"/>
        <v>-2.7858282812499997</v>
      </c>
      <c r="AE29" s="26">
        <v>-5.68</v>
      </c>
      <c r="AF29" s="26">
        <v>-11.770138636363599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29.990000000000002</v>
      </c>
      <c r="D30" s="17">
        <v>40</v>
      </c>
      <c r="E30" s="17">
        <v>0</v>
      </c>
      <c r="F30" s="18">
        <v>1199.6000000000001</v>
      </c>
      <c r="G30" s="18">
        <v>-30.55</v>
      </c>
      <c r="H30" s="32">
        <f t="shared" si="2"/>
        <v>2.5466822274091361E-2</v>
      </c>
      <c r="I30" s="32">
        <f t="shared" si="3"/>
        <v>0.2422772184894966</v>
      </c>
      <c r="J30" s="33">
        <f t="shared" si="4"/>
        <v>290.63575130000015</v>
      </c>
      <c r="K30" s="33">
        <f t="shared" si="5"/>
        <v>7.2658937825000036</v>
      </c>
      <c r="L30" s="17">
        <v>95</v>
      </c>
      <c r="M30" s="34">
        <f t="shared" si="6"/>
        <v>0.42105263157894735</v>
      </c>
      <c r="N30" s="17">
        <v>10</v>
      </c>
      <c r="O30" s="35">
        <f t="shared" ref="O30:P30" si="15">D30/7</f>
        <v>5.7142857142857144</v>
      </c>
      <c r="P30" s="35">
        <f t="shared" si="15"/>
        <v>0</v>
      </c>
      <c r="Q30" s="30">
        <f t="shared" si="8"/>
        <v>1</v>
      </c>
      <c r="R30" s="30"/>
      <c r="S30" s="22">
        <v>5.2285714285714286</v>
      </c>
      <c r="T30" s="29">
        <v>0</v>
      </c>
      <c r="U30" s="37" t="s">
        <v>33</v>
      </c>
      <c r="V30" s="38" t="s">
        <v>33</v>
      </c>
      <c r="W30" s="15">
        <v>2</v>
      </c>
      <c r="X30" s="39">
        <f t="shared" si="9"/>
        <v>0.05</v>
      </c>
      <c r="Y30" s="40">
        <f t="shared" si="13"/>
        <v>15.275</v>
      </c>
      <c r="Z30" s="15">
        <v>0</v>
      </c>
      <c r="AA30" s="29" t="s">
        <v>35</v>
      </c>
      <c r="AB30" s="41">
        <f t="shared" si="10"/>
        <v>-0.69</v>
      </c>
      <c r="AC30" s="42">
        <v>8.0748645833333327E-2</v>
      </c>
      <c r="AD30" s="40">
        <f t="shared" si="11"/>
        <v>-4.4573252499999994</v>
      </c>
      <c r="AE30" s="26">
        <v>-5.68</v>
      </c>
      <c r="AF30" s="26">
        <v>-11.67042308625</v>
      </c>
      <c r="AG30" s="26">
        <v>0</v>
      </c>
    </row>
    <row r="31" spans="1:33" ht="15.75" customHeight="1" x14ac:dyDescent="0.2">
      <c r="A31" s="15" t="s">
        <v>92</v>
      </c>
      <c r="B31" s="15"/>
      <c r="C31" s="16">
        <f t="shared" si="1"/>
        <v>29.99</v>
      </c>
      <c r="D31" s="17">
        <v>3</v>
      </c>
      <c r="E31" s="17">
        <v>0</v>
      </c>
      <c r="F31" s="18">
        <v>89.97</v>
      </c>
      <c r="G31" s="44">
        <v>-9.11</v>
      </c>
      <c r="H31" s="32">
        <f t="shared" si="2"/>
        <v>0.10125597421362675</v>
      </c>
      <c r="I31" s="32">
        <f t="shared" si="3"/>
        <v>0.16648806654996098</v>
      </c>
      <c r="J31" s="33">
        <f t="shared" si="4"/>
        <v>14.978931347499989</v>
      </c>
      <c r="K31" s="33">
        <f t="shared" si="5"/>
        <v>4.9929771158333294</v>
      </c>
      <c r="L31" s="17">
        <v>33</v>
      </c>
      <c r="M31" s="34">
        <f t="shared" si="6"/>
        <v>9.0909090909090912E-2</v>
      </c>
      <c r="N31" s="17">
        <v>0</v>
      </c>
      <c r="O31" s="35">
        <f t="shared" ref="O31:P32" si="16">D31/7</f>
        <v>0.42857142857142855</v>
      </c>
      <c r="P31" s="35">
        <f t="shared" si="16"/>
        <v>0</v>
      </c>
      <c r="Q31" s="30">
        <f t="shared" si="8"/>
        <v>0</v>
      </c>
      <c r="R31" s="30"/>
      <c r="S31" s="22" t="e">
        <v>#N/A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8.0748645833333327E-2</v>
      </c>
      <c r="AD31" s="40">
        <f t="shared" si="11"/>
        <v>-0.33429939374999995</v>
      </c>
      <c r="AE31" s="45">
        <v>-5.68</v>
      </c>
      <c r="AF31" s="45">
        <v>-11.67042308625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1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7">
        <v>0</v>
      </c>
      <c r="M32" s="34" t="str">
        <f t="shared" si="6"/>
        <v>-</v>
      </c>
      <c r="N32" s="57">
        <v>0</v>
      </c>
      <c r="O32" s="35">
        <f t="shared" si="16"/>
        <v>0</v>
      </c>
      <c r="P32" s="35">
        <f t="shared" si="16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8.0748645833333327E-2</v>
      </c>
      <c r="AD32" s="40">
        <f t="shared" si="11"/>
        <v>0</v>
      </c>
      <c r="AE32" s="63">
        <v>-5.68</v>
      </c>
      <c r="AF32" s="63">
        <v>-11.67042308625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Round Braided Drawer Handles - 10 Pack of Kitchen Cabinet Hardware")</f>
        <v>Brushed Gold Kitchen Cabinet Knobs - Round Braided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Info!B1:BJ5000""),2,FALSE),"""")"),"B08LDXMJ8K")</f>
        <v>B08LDXMJ8K</v>
      </c>
      <c r="B2" s="3" t="s">
        <v>753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11.350272405882352</v>
      </c>
      <c r="D3" s="5">
        <f>SUM(D4:D99702)</f>
        <v>16</v>
      </c>
      <c r="E3" s="5"/>
      <c r="F3" s="6">
        <f t="shared" ref="F3:G3" si="0">SUM(F4:F99702)</f>
        <v>266.83999999999997</v>
      </c>
      <c r="G3" s="6">
        <f t="shared" si="0"/>
        <v>-120.74000000000001</v>
      </c>
      <c r="H3" s="7">
        <f>G3/F3*-1</f>
        <v>0.45248088742317499</v>
      </c>
      <c r="I3" s="8">
        <f>J3/F3</f>
        <v>-0.18639963549317928</v>
      </c>
      <c r="J3" s="6">
        <f>SUM(J4:J99702)</f>
        <v>-49.738878734999957</v>
      </c>
      <c r="K3" s="6">
        <f>J3/D3</f>
        <v>-3.1086799209374973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3</v>
      </c>
      <c r="X3" s="7">
        <f>W3/D3</f>
        <v>0.1875</v>
      </c>
      <c r="Y3" s="6"/>
      <c r="Z3" s="5"/>
      <c r="AA3" s="5"/>
      <c r="AB3" s="5"/>
      <c r="AC3" s="5"/>
      <c r="AD3" s="6">
        <f>SUM(AD4:AD99702)</f>
        <v>-0.65422637499999992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Info!B2:BZ3000""),37,FALSE)),"""")*-1"),-4.697731545)</f>
        <v>-4.6977315449999999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3</v>
      </c>
      <c r="E27" s="17">
        <v>0</v>
      </c>
      <c r="F27" s="18">
        <v>53.97</v>
      </c>
      <c r="G27" s="18">
        <v>-36.67</v>
      </c>
      <c r="H27" s="32">
        <f t="shared" ref="H27:H32" si="2">G27/F27*-1</f>
        <v>0.67945154715582734</v>
      </c>
      <c r="I27" s="32">
        <f t="shared" ref="I27:I32" si="3">J27/F27</f>
        <v>-0.37353098842528215</v>
      </c>
      <c r="J27" s="33">
        <f t="shared" ref="J27:J32" si="4">F27*0.85+G27+AF27*D27+D27*AE27+AG27+AD27</f>
        <v>-20.159467445312476</v>
      </c>
      <c r="K27" s="33">
        <f t="shared" ref="K27:K32" si="5">J27/D27</f>
        <v>-6.7198224817708256</v>
      </c>
      <c r="L27" s="17">
        <v>26</v>
      </c>
      <c r="M27" s="34">
        <f t="shared" ref="M27:M32" si="6">IFERROR(D27/L27,"-")</f>
        <v>0.11538461538461539</v>
      </c>
      <c r="N27" s="17">
        <v>38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88</v>
      </c>
      <c r="R27" s="30"/>
      <c r="S27" s="22">
        <v>7.6923076923076927E-2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0.33333333333333331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2.9629817708333332E-2</v>
      </c>
      <c r="AD27" s="40">
        <f t="shared" ref="AD27:AD32" si="11">IFERROR(AB27*AC27*D27*2,0)</f>
        <v>-0.12266744531249998</v>
      </c>
      <c r="AE27" s="26">
        <v>-4.95</v>
      </c>
      <c r="AF27" s="26">
        <v>-4.7970999999999897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4</v>
      </c>
      <c r="E28" s="17">
        <v>0</v>
      </c>
      <c r="F28" s="18">
        <v>71.959999999999994</v>
      </c>
      <c r="G28" s="18">
        <v>-69.000000000000014</v>
      </c>
      <c r="H28" s="32">
        <f t="shared" si="2"/>
        <v>0.95886603668704862</v>
      </c>
      <c r="I28" s="32">
        <f t="shared" si="3"/>
        <v>-0.65294547795650348</v>
      </c>
      <c r="J28" s="33">
        <f t="shared" si="4"/>
        <v>-46.985956593749989</v>
      </c>
      <c r="K28" s="33">
        <f t="shared" si="5"/>
        <v>-11.746489148437497</v>
      </c>
      <c r="L28" s="17">
        <v>26</v>
      </c>
      <c r="M28" s="34">
        <f t="shared" si="6"/>
        <v>0.15384615384615385</v>
      </c>
      <c r="N28" s="17">
        <v>30</v>
      </c>
      <c r="O28" s="35">
        <f t="shared" ref="O28:P28" si="12">D28/7</f>
        <v>0.5714285714285714</v>
      </c>
      <c r="P28" s="35">
        <f t="shared" si="12"/>
        <v>0</v>
      </c>
      <c r="Q28" s="30">
        <f t="shared" si="8"/>
        <v>52</v>
      </c>
      <c r="R28" s="30"/>
      <c r="S28" s="22">
        <v>0.4285714285714286</v>
      </c>
      <c r="T28" s="29" t="s">
        <v>33</v>
      </c>
      <c r="U28" s="23" t="s">
        <v>33</v>
      </c>
      <c r="V28" s="1" t="s">
        <v>339</v>
      </c>
      <c r="W28" s="15">
        <v>2</v>
      </c>
      <c r="X28" s="39">
        <f t="shared" si="9"/>
        <v>0.5</v>
      </c>
      <c r="Y28" s="40">
        <f t="shared" ref="Y28:Y32" si="13">IFERROR(G28/(W28+Z28)*-1,0)</f>
        <v>17.250000000000004</v>
      </c>
      <c r="Z28" s="15">
        <v>2</v>
      </c>
      <c r="AA28" s="29" t="s">
        <v>35</v>
      </c>
      <c r="AB28" s="41">
        <f t="shared" si="10"/>
        <v>-0.69</v>
      </c>
      <c r="AC28" s="42">
        <v>2.9629817708333332E-2</v>
      </c>
      <c r="AD28" s="40">
        <f t="shared" si="11"/>
        <v>-0.16355659374999998</v>
      </c>
      <c r="AE28" s="26">
        <v>-4.95</v>
      </c>
      <c r="AF28" s="26">
        <v>-4.7970999999999897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1</v>
      </c>
      <c r="E29" s="17">
        <v>0</v>
      </c>
      <c r="F29" s="18">
        <v>17.989999999999998</v>
      </c>
      <c r="G29" s="18">
        <v>-1.25</v>
      </c>
      <c r="H29" s="32">
        <f t="shared" si="2"/>
        <v>6.9483046136742638E-2</v>
      </c>
      <c r="I29" s="32">
        <f t="shared" si="3"/>
        <v>0.23643751259380258</v>
      </c>
      <c r="J29" s="33">
        <f t="shared" si="4"/>
        <v>4.253510851562508</v>
      </c>
      <c r="K29" s="33">
        <f t="shared" si="5"/>
        <v>4.253510851562508</v>
      </c>
      <c r="L29" s="17">
        <v>23</v>
      </c>
      <c r="M29" s="34">
        <f t="shared" si="6"/>
        <v>4.3478260869565216E-2</v>
      </c>
      <c r="N29" s="17">
        <v>32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224</v>
      </c>
      <c r="R29" s="30"/>
      <c r="S29" s="22">
        <v>0.75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2.9629817708333332E-2</v>
      </c>
      <c r="AD29" s="40">
        <f t="shared" si="11"/>
        <v>-4.0889148437499995E-2</v>
      </c>
      <c r="AE29" s="26">
        <v>-4.95</v>
      </c>
      <c r="AF29" s="26">
        <v>-4.7970999999999897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16.323333333333334</v>
      </c>
      <c r="D30" s="17">
        <v>3</v>
      </c>
      <c r="E30" s="17">
        <v>0</v>
      </c>
      <c r="F30" s="18">
        <v>48.97</v>
      </c>
      <c r="G30" s="18">
        <v>-13.82</v>
      </c>
      <c r="H30" s="32">
        <f t="shared" si="2"/>
        <v>0.28221360016336533</v>
      </c>
      <c r="I30" s="32">
        <f t="shared" si="3"/>
        <v>-2.5757853386001714E-2</v>
      </c>
      <c r="J30" s="33">
        <f t="shared" si="4"/>
        <v>-1.2613620803125039</v>
      </c>
      <c r="K30" s="33">
        <f t="shared" si="5"/>
        <v>-0.4204540267708346</v>
      </c>
      <c r="L30" s="17">
        <v>11</v>
      </c>
      <c r="M30" s="34">
        <f t="shared" si="6"/>
        <v>0.27272727272727271</v>
      </c>
      <c r="N30" s="17">
        <v>29</v>
      </c>
      <c r="O30" s="35">
        <f t="shared" ref="O30:P30" si="15">D30/7</f>
        <v>0.42857142857142855</v>
      </c>
      <c r="P30" s="35">
        <f t="shared" si="15"/>
        <v>0</v>
      </c>
      <c r="Q30" s="30">
        <f t="shared" si="8"/>
        <v>67</v>
      </c>
      <c r="R30" s="30"/>
      <c r="S30" s="22">
        <v>0.84375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2.9629817708333332E-2</v>
      </c>
      <c r="AD30" s="40">
        <f t="shared" si="11"/>
        <v>-0.12266744531249998</v>
      </c>
      <c r="AE30" s="26">
        <v>-4.95</v>
      </c>
      <c r="AF30" s="26">
        <v>-4.6977315449999999</v>
      </c>
      <c r="AG30" s="26">
        <v>0</v>
      </c>
    </row>
    <row r="31" spans="1:33" ht="15.75" customHeight="1" x14ac:dyDescent="0.2">
      <c r="A31" s="15" t="s">
        <v>92</v>
      </c>
      <c r="B31" s="49" t="s">
        <v>754</v>
      </c>
      <c r="C31" s="16">
        <f t="shared" si="1"/>
        <v>14.99</v>
      </c>
      <c r="D31" s="17">
        <v>4</v>
      </c>
      <c r="E31" s="17">
        <v>0</v>
      </c>
      <c r="F31" s="18">
        <v>59.96</v>
      </c>
      <c r="G31" s="44">
        <v>0</v>
      </c>
      <c r="H31" s="32">
        <f t="shared" si="2"/>
        <v>0</v>
      </c>
      <c r="I31" s="32">
        <f t="shared" si="3"/>
        <v>0.20366106114492996</v>
      </c>
      <c r="J31" s="33">
        <f t="shared" si="4"/>
        <v>12.211517226250001</v>
      </c>
      <c r="K31" s="33">
        <f t="shared" si="5"/>
        <v>3.0528793065625002</v>
      </c>
      <c r="L31" s="17">
        <v>10</v>
      </c>
      <c r="M31" s="34">
        <f t="shared" si="6"/>
        <v>0.4</v>
      </c>
      <c r="N31" s="17">
        <v>25</v>
      </c>
      <c r="O31" s="35">
        <f t="shared" ref="O31:P32" si="16">D31/7</f>
        <v>0.5714285714285714</v>
      </c>
      <c r="P31" s="35">
        <f t="shared" si="16"/>
        <v>0</v>
      </c>
      <c r="Q31" s="30">
        <f t="shared" si="8"/>
        <v>43</v>
      </c>
      <c r="R31" s="30"/>
      <c r="S31" s="22">
        <v>0.75362318840579701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2.9629817708333332E-2</v>
      </c>
      <c r="AD31" s="40">
        <f t="shared" si="11"/>
        <v>-0.16355659374999998</v>
      </c>
      <c r="AE31" s="45">
        <v>-4.95</v>
      </c>
      <c r="AF31" s="45">
        <v>-4.6977315449999999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13.99</v>
      </c>
      <c r="D32" s="57">
        <v>1</v>
      </c>
      <c r="E32" s="57">
        <v>0</v>
      </c>
      <c r="F32" s="58">
        <v>13.99</v>
      </c>
      <c r="G32" s="58">
        <v>0</v>
      </c>
      <c r="H32" s="32">
        <f t="shared" si="2"/>
        <v>0</v>
      </c>
      <c r="I32" s="32">
        <f t="shared" si="3"/>
        <v>0.15746099403591854</v>
      </c>
      <c r="J32" s="33">
        <f t="shared" si="4"/>
        <v>2.2028793065625005</v>
      </c>
      <c r="K32" s="33">
        <f t="shared" si="5"/>
        <v>2.2028793065625005</v>
      </c>
      <c r="L32" s="57">
        <v>8</v>
      </c>
      <c r="M32" s="34">
        <f t="shared" si="6"/>
        <v>0.125</v>
      </c>
      <c r="N32" s="57">
        <v>24</v>
      </c>
      <c r="O32" s="35">
        <f t="shared" si="16"/>
        <v>0.14285714285714285</v>
      </c>
      <c r="P32" s="35">
        <f t="shared" si="16"/>
        <v>0</v>
      </c>
      <c r="Q32" s="30">
        <f t="shared" si="8"/>
        <v>168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1.049180327868853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2.9629817708333332E-2</v>
      </c>
      <c r="AD32" s="40">
        <f t="shared" si="11"/>
        <v>-4.0889148437499995E-2</v>
      </c>
      <c r="AE32" s="63">
        <v>-4.95</v>
      </c>
      <c r="AF32" s="63">
        <v>-4.6977315449999999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Round Braided Drawer Handles - 25 Pack of Kitchen Cabinet Hardware")</f>
        <v>Brushed Gold Kitchen Cabinet Knobs - Round Braided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Info!B1:BJ5000""),2,FALSE),"""")"),"B08LDWVF7W")</f>
        <v>B08LDWVF7W</v>
      </c>
      <c r="B2" s="3" t="s">
        <v>755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20.412262454411767</v>
      </c>
      <c r="D3" s="5">
        <f>SUM(D4:D99702)</f>
        <v>11</v>
      </c>
      <c r="E3" s="5"/>
      <c r="F3" s="6">
        <f t="shared" ref="F3:G3" si="0">SUM(F4:F99702)</f>
        <v>291.89</v>
      </c>
      <c r="G3" s="6">
        <f t="shared" si="0"/>
        <v>-35.92</v>
      </c>
      <c r="H3" s="7">
        <f>G3/F3*-1</f>
        <v>0.12306005687073898</v>
      </c>
      <c r="I3" s="8">
        <f>J3/F3</f>
        <v>6.7171561728405244E-2</v>
      </c>
      <c r="J3" s="6">
        <f>SUM(J4:J99702)</f>
        <v>19.606707152904207</v>
      </c>
      <c r="K3" s="6">
        <f>J3/D3</f>
        <v>1.7824279229912916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-1.2265611477777778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Info!B2:BZ3000""),37,FALSE)),"""")*-1"),-11.67042308625)</f>
        <v>-11.67042308625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1</v>
      </c>
      <c r="E27" s="17">
        <v>0</v>
      </c>
      <c r="F27" s="18">
        <v>29.99</v>
      </c>
      <c r="G27" s="18">
        <v>-12.42</v>
      </c>
      <c r="H27" s="32">
        <f t="shared" ref="H27:H32" si="2">G27/F27*-1</f>
        <v>0.41413804601533849</v>
      </c>
      <c r="I27" s="32">
        <f t="shared" ref="I27:I32" si="3">J27/F27</f>
        <v>-0.14972138030185028</v>
      </c>
      <c r="J27" s="33">
        <f t="shared" ref="J27:J32" si="4">F27*0.85+G27+AF27*D27+D27*AE27+AG27+AD27</f>
        <v>-4.4901441952524896</v>
      </c>
      <c r="K27" s="33">
        <f t="shared" ref="K27:K32" si="5">J27/D27</f>
        <v>-4.4901441952524896</v>
      </c>
      <c r="L27" s="17">
        <v>18</v>
      </c>
      <c r="M27" s="34">
        <f t="shared" ref="M27:M32" si="6">IFERROR(D27/L27,"-")</f>
        <v>5.5555555555555552E-2</v>
      </c>
      <c r="N27" s="17">
        <v>47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329</v>
      </c>
      <c r="R27" s="30"/>
      <c r="S27" s="22">
        <v>6.3829787234042562E-2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8.0801129629629639E-2</v>
      </c>
      <c r="AD27" s="40">
        <f t="shared" ref="AD27:AD32" si="11">IFERROR(AB27*AC27*D27*2,0)</f>
        <v>-0.1115055588888889</v>
      </c>
      <c r="AE27" s="26">
        <v>-5.68</v>
      </c>
      <c r="AF27" s="26">
        <v>-11.770138636363599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2</v>
      </c>
      <c r="E28" s="17">
        <v>0</v>
      </c>
      <c r="F28" s="18">
        <v>59.98</v>
      </c>
      <c r="G28" s="18">
        <v>-21.14</v>
      </c>
      <c r="H28" s="32">
        <f t="shared" si="2"/>
        <v>0.35245081693897967</v>
      </c>
      <c r="I28" s="32">
        <f t="shared" si="3"/>
        <v>-8.8034151225491492E-2</v>
      </c>
      <c r="J28" s="33">
        <f t="shared" si="4"/>
        <v>-5.2802883905049791</v>
      </c>
      <c r="K28" s="33">
        <f t="shared" si="5"/>
        <v>-2.6401441952524896</v>
      </c>
      <c r="L28" s="17">
        <v>25</v>
      </c>
      <c r="M28" s="34">
        <f t="shared" si="6"/>
        <v>0.08</v>
      </c>
      <c r="N28" s="17">
        <v>40</v>
      </c>
      <c r="O28" s="35">
        <f t="shared" ref="O28:P28" si="12">D28/7</f>
        <v>0.2857142857142857</v>
      </c>
      <c r="P28" s="35">
        <f t="shared" si="12"/>
        <v>0</v>
      </c>
      <c r="Q28" s="30">
        <f t="shared" si="8"/>
        <v>140</v>
      </c>
      <c r="R28" s="30"/>
      <c r="S28" s="22">
        <v>0.14634146341463419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8.0801129629629639E-2</v>
      </c>
      <c r="AD28" s="40">
        <f t="shared" si="11"/>
        <v>-0.2230111177777778</v>
      </c>
      <c r="AE28" s="26">
        <v>-5.68</v>
      </c>
      <c r="AF28" s="26">
        <v>-11.770138636363599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27.99</v>
      </c>
      <c r="D29" s="17">
        <v>2</v>
      </c>
      <c r="E29" s="17">
        <v>0</v>
      </c>
      <c r="F29" s="18">
        <v>55.98</v>
      </c>
      <c r="G29" s="18">
        <v>0</v>
      </c>
      <c r="H29" s="32">
        <f t="shared" si="2"/>
        <v>0</v>
      </c>
      <c r="I29" s="32">
        <f t="shared" si="3"/>
        <v>0.22257434100562742</v>
      </c>
      <c r="J29" s="33">
        <f t="shared" si="4"/>
        <v>12.459711609495022</v>
      </c>
      <c r="K29" s="33">
        <f t="shared" si="5"/>
        <v>6.229855804747511</v>
      </c>
      <c r="L29" s="17">
        <v>21</v>
      </c>
      <c r="M29" s="34">
        <f t="shared" si="6"/>
        <v>9.5238095238095233E-2</v>
      </c>
      <c r="N29" s="17">
        <v>43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150</v>
      </c>
      <c r="R29" s="30"/>
      <c r="S29" s="22">
        <v>0.34090909090909088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8.0801129629629639E-2</v>
      </c>
      <c r="AD29" s="40">
        <f t="shared" si="11"/>
        <v>-0.2230111177777778</v>
      </c>
      <c r="AE29" s="26">
        <v>-5.68</v>
      </c>
      <c r="AF29" s="26">
        <v>-11.770138636363599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27.99</v>
      </c>
      <c r="D30" s="17">
        <v>1</v>
      </c>
      <c r="E30" s="17">
        <v>0</v>
      </c>
      <c r="F30" s="18">
        <v>27.99</v>
      </c>
      <c r="G30" s="18">
        <v>-0.97</v>
      </c>
      <c r="H30" s="32">
        <f t="shared" si="2"/>
        <v>3.4655234012147193E-2</v>
      </c>
      <c r="I30" s="32">
        <f t="shared" si="3"/>
        <v>0.19148164897681713</v>
      </c>
      <c r="J30" s="33">
        <f t="shared" si="4"/>
        <v>5.359571354861111</v>
      </c>
      <c r="K30" s="33">
        <f t="shared" si="5"/>
        <v>5.359571354861111</v>
      </c>
      <c r="L30" s="17">
        <v>13</v>
      </c>
      <c r="M30" s="34">
        <f t="shared" si="6"/>
        <v>7.6923076923076927E-2</v>
      </c>
      <c r="N30" s="17">
        <v>42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294</v>
      </c>
      <c r="R30" s="30"/>
      <c r="S30" s="22">
        <v>0.41860465116279072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8.0801129629629639E-2</v>
      </c>
      <c r="AD30" s="40">
        <f t="shared" si="11"/>
        <v>-0.1115055588888889</v>
      </c>
      <c r="AE30" s="26">
        <v>-5.68</v>
      </c>
      <c r="AF30" s="26">
        <v>-11.67042308625</v>
      </c>
      <c r="AG30" s="26">
        <v>0</v>
      </c>
    </row>
    <row r="31" spans="1:33" ht="15.75" customHeight="1" x14ac:dyDescent="0.2">
      <c r="A31" s="15" t="s">
        <v>92</v>
      </c>
      <c r="B31" s="53" t="s">
        <v>756</v>
      </c>
      <c r="C31" s="16">
        <f t="shared" si="1"/>
        <v>25.99</v>
      </c>
      <c r="D31" s="17">
        <v>2</v>
      </c>
      <c r="E31" s="17">
        <v>0</v>
      </c>
      <c r="F31" s="18">
        <v>51.98</v>
      </c>
      <c r="G31" s="44">
        <v>-1.19</v>
      </c>
      <c r="H31" s="32">
        <f t="shared" si="2"/>
        <v>2.2893420546363986E-2</v>
      </c>
      <c r="I31" s="32">
        <f t="shared" si="3"/>
        <v>0.15523552731285528</v>
      </c>
      <c r="J31" s="33">
        <f t="shared" si="4"/>
        <v>8.0691427097222164</v>
      </c>
      <c r="K31" s="33">
        <f t="shared" si="5"/>
        <v>4.0345713548611082</v>
      </c>
      <c r="L31" s="17">
        <v>17</v>
      </c>
      <c r="M31" s="34">
        <f t="shared" si="6"/>
        <v>0.11764705882352941</v>
      </c>
      <c r="N31" s="17">
        <v>40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140</v>
      </c>
      <c r="R31" s="30"/>
      <c r="S31" s="22">
        <v>0.31111111111111101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8.0801129629629639E-2</v>
      </c>
      <c r="AD31" s="40">
        <f t="shared" si="11"/>
        <v>-0.2230111177777778</v>
      </c>
      <c r="AE31" s="45">
        <v>-5.68</v>
      </c>
      <c r="AF31" s="45">
        <v>-11.67042308625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21.99</v>
      </c>
      <c r="D32" s="57">
        <v>3</v>
      </c>
      <c r="E32" s="57">
        <v>0</v>
      </c>
      <c r="F32" s="58">
        <v>65.97</v>
      </c>
      <c r="G32" s="58">
        <v>-0.2</v>
      </c>
      <c r="H32" s="32">
        <f t="shared" si="2"/>
        <v>3.031681067151736E-3</v>
      </c>
      <c r="I32" s="32">
        <f t="shared" si="3"/>
        <v>5.288334189151625E-2</v>
      </c>
      <c r="J32" s="33">
        <f t="shared" si="4"/>
        <v>3.488714064583327</v>
      </c>
      <c r="K32" s="33">
        <f t="shared" si="5"/>
        <v>1.1629046881944423</v>
      </c>
      <c r="L32" s="57">
        <v>16</v>
      </c>
      <c r="M32" s="34">
        <f t="shared" si="6"/>
        <v>0.1875</v>
      </c>
      <c r="N32" s="57">
        <v>37</v>
      </c>
      <c r="O32" s="35">
        <f t="shared" si="16"/>
        <v>0.42857142857142855</v>
      </c>
      <c r="P32" s="35">
        <f t="shared" si="16"/>
        <v>0</v>
      </c>
      <c r="Q32" s="30">
        <f t="shared" si="8"/>
        <v>86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0.51764705882352946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8.0801129629629639E-2</v>
      </c>
      <c r="AD32" s="40">
        <f t="shared" si="11"/>
        <v>-0.33451667666666668</v>
      </c>
      <c r="AE32" s="63">
        <v>-5.68</v>
      </c>
      <c r="AF32" s="63">
        <v>-11.67042308625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Braided Drawer Handles - 10 Pack of Kitchen Cabinet Hardware")</f>
        <v>Flat Black Kitchen Cabinet Knobs - Round Braided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Info!B1:BJ5000""),2,FALSE),"""")"),"B08LDW4R4S")</f>
        <v>B08LDW4R4S</v>
      </c>
      <c r="B2" s="3" t="s">
        <v>757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10.263801817647048</v>
      </c>
      <c r="D3" s="5">
        <f>SUM(D4:D99702)</f>
        <v>14</v>
      </c>
      <c r="E3" s="5"/>
      <c r="F3" s="6">
        <f t="shared" ref="F3:G3" si="0">SUM(F4:F99702)</f>
        <v>244.85999999999999</v>
      </c>
      <c r="G3" s="6">
        <f t="shared" si="0"/>
        <v>-223.57</v>
      </c>
      <c r="H3" s="7">
        <f>G3/F3*-1</f>
        <v>0.91305235644858285</v>
      </c>
      <c r="I3" s="8">
        <f>J3/F3</f>
        <v>-0.56946984215384955</v>
      </c>
      <c r="J3" s="6">
        <f>SUM(J4:J99702)</f>
        <v>-139.44038554979159</v>
      </c>
      <c r="K3" s="6">
        <f>J3/D3</f>
        <v>-9.9600275392708273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8</v>
      </c>
      <c r="X3" s="7">
        <f>W3/D3</f>
        <v>0.5714285714285714</v>
      </c>
      <c r="Y3" s="6"/>
      <c r="Z3" s="5"/>
      <c r="AA3" s="5"/>
      <c r="AB3" s="5"/>
      <c r="AC3" s="5"/>
      <c r="AD3" s="6">
        <f>SUM(AD4:AD99702)</f>
        <v>-0.57035400479166654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Info!B2:BZ3000""),37,FALSE)),"""")*-1"),-4.47423154499999)</f>
        <v>-4.4742315449999897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4</v>
      </c>
      <c r="E27" s="17">
        <v>0</v>
      </c>
      <c r="F27" s="18">
        <v>71.959999999999994</v>
      </c>
      <c r="G27" s="18">
        <v>-53.45</v>
      </c>
      <c r="H27" s="32">
        <f t="shared" ref="H27:H32" si="2">G27/F27*-1</f>
        <v>0.7427737632017789</v>
      </c>
      <c r="I27" s="32">
        <f t="shared" ref="I27:I32" si="3">J27/F27</f>
        <v>-0.38551081555146344</v>
      </c>
      <c r="J27" s="33">
        <f t="shared" ref="J27:J32" si="4">F27*0.85+G27+AF27*D27+D27*AE27+AG27+AD27</f>
        <v>-27.741358287083308</v>
      </c>
      <c r="K27" s="33">
        <f t="shared" ref="K27:K32" si="5">J27/D27</f>
        <v>-6.935339571770827</v>
      </c>
      <c r="L27" s="17">
        <v>28</v>
      </c>
      <c r="M27" s="34">
        <f t="shared" ref="M27:M32" si="6">IFERROR(D27/L27,"-")</f>
        <v>0.14285714285714285</v>
      </c>
      <c r="N27" s="17">
        <v>118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206</v>
      </c>
      <c r="R27" s="30"/>
      <c r="S27" s="22">
        <v>0.05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0.75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2.9521428819444442E-2</v>
      </c>
      <c r="AD27" s="40">
        <f t="shared" ref="AD27:AD32" si="11">IFERROR(AB27*AC27*D27*2,0)</f>
        <v>-0.16295828708333329</v>
      </c>
      <c r="AE27" s="26">
        <v>-4.25</v>
      </c>
      <c r="AF27" s="26">
        <v>-4.5735999999999901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4</v>
      </c>
      <c r="E28" s="17">
        <v>0</v>
      </c>
      <c r="F28" s="18">
        <v>71.959999999999994</v>
      </c>
      <c r="G28" s="18">
        <v>-80.56</v>
      </c>
      <c r="H28" s="32">
        <f t="shared" si="2"/>
        <v>1.1195108393551974</v>
      </c>
      <c r="I28" s="32">
        <f t="shared" si="3"/>
        <v>-0.76224789170488205</v>
      </c>
      <c r="J28" s="33">
        <f t="shared" si="4"/>
        <v>-54.851358287083308</v>
      </c>
      <c r="K28" s="33">
        <f t="shared" si="5"/>
        <v>-13.712839571770827</v>
      </c>
      <c r="L28" s="17">
        <v>33</v>
      </c>
      <c r="M28" s="34">
        <f t="shared" si="6"/>
        <v>0.12121212121212122</v>
      </c>
      <c r="N28" s="17">
        <v>114</v>
      </c>
      <c r="O28" s="35">
        <f t="shared" ref="O28:P28" si="12">D28/7</f>
        <v>0.5714285714285714</v>
      </c>
      <c r="P28" s="35">
        <f t="shared" si="12"/>
        <v>0</v>
      </c>
      <c r="Q28" s="30">
        <f t="shared" si="8"/>
        <v>199</v>
      </c>
      <c r="R28" s="30"/>
      <c r="S28" s="22">
        <v>0.15517241379310351</v>
      </c>
      <c r="T28" s="29" t="s">
        <v>33</v>
      </c>
      <c r="U28" s="23" t="s">
        <v>33</v>
      </c>
      <c r="V28" s="1" t="s">
        <v>339</v>
      </c>
      <c r="W28" s="15">
        <v>3</v>
      </c>
      <c r="X28" s="39">
        <f t="shared" si="9"/>
        <v>0.75</v>
      </c>
      <c r="Y28" s="40">
        <f t="shared" ref="Y28:Y32" si="13">IFERROR(G28/(W28+Z28)*-1,0)</f>
        <v>7.3236363636363642</v>
      </c>
      <c r="Z28" s="15">
        <v>8</v>
      </c>
      <c r="AA28" s="29" t="s">
        <v>35</v>
      </c>
      <c r="AB28" s="41">
        <f t="shared" si="10"/>
        <v>-0.69</v>
      </c>
      <c r="AC28" s="42">
        <v>2.9521428819444442E-2</v>
      </c>
      <c r="AD28" s="40">
        <f t="shared" si="11"/>
        <v>-0.16295828708333329</v>
      </c>
      <c r="AE28" s="26">
        <v>-4.25</v>
      </c>
      <c r="AF28" s="26">
        <v>-4.5735999999999901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5</v>
      </c>
      <c r="E29" s="17">
        <v>0</v>
      </c>
      <c r="F29" s="18">
        <v>84.949999999999989</v>
      </c>
      <c r="G29" s="18">
        <v>-50.92</v>
      </c>
      <c r="H29" s="32">
        <f t="shared" si="2"/>
        <v>0.59941141848145973</v>
      </c>
      <c r="I29" s="32">
        <f t="shared" si="3"/>
        <v>-0.27115006308245015</v>
      </c>
      <c r="J29" s="33">
        <f t="shared" si="4"/>
        <v>-23.034197858854139</v>
      </c>
      <c r="K29" s="33">
        <f t="shared" si="5"/>
        <v>-4.6068395717708279</v>
      </c>
      <c r="L29" s="17">
        <v>35</v>
      </c>
      <c r="M29" s="34">
        <f t="shared" si="6"/>
        <v>0.14285714285714285</v>
      </c>
      <c r="N29" s="17">
        <v>109</v>
      </c>
      <c r="O29" s="35">
        <f t="shared" ref="O29:P29" si="14">D29/7</f>
        <v>0.7142857142857143</v>
      </c>
      <c r="P29" s="35">
        <f t="shared" si="14"/>
        <v>0</v>
      </c>
      <c r="Q29" s="30">
        <f t="shared" si="8"/>
        <v>152</v>
      </c>
      <c r="R29" s="30"/>
      <c r="S29" s="22">
        <v>0.35454545454545461</v>
      </c>
      <c r="T29" s="29" t="s">
        <v>33</v>
      </c>
      <c r="U29" s="23" t="s">
        <v>33</v>
      </c>
      <c r="V29" s="1" t="s">
        <v>33</v>
      </c>
      <c r="W29" s="15">
        <v>2</v>
      </c>
      <c r="X29" s="39">
        <f t="shared" si="9"/>
        <v>0.4</v>
      </c>
      <c r="Y29" s="40">
        <f t="shared" si="13"/>
        <v>10.184000000000001</v>
      </c>
      <c r="Z29" s="15">
        <v>3</v>
      </c>
      <c r="AA29" s="29" t="s">
        <v>35</v>
      </c>
      <c r="AB29" s="41">
        <f t="shared" si="10"/>
        <v>-0.69</v>
      </c>
      <c r="AC29" s="42">
        <v>2.9521428819444442E-2</v>
      </c>
      <c r="AD29" s="40">
        <f t="shared" si="11"/>
        <v>-0.20369785885416661</v>
      </c>
      <c r="AE29" s="26">
        <v>-4.25</v>
      </c>
      <c r="AF29" s="26">
        <v>-4.5735999999999901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-33.54</v>
      </c>
      <c r="H30" s="32" t="e">
        <f t="shared" si="2"/>
        <v>#DIV/0!</v>
      </c>
      <c r="I30" s="32" t="e">
        <f t="shared" si="3"/>
        <v>#DIV/0!</v>
      </c>
      <c r="J30" s="33">
        <f t="shared" si="4"/>
        <v>-33.54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107</v>
      </c>
      <c r="O30" s="35">
        <f t="shared" ref="O30:P30" si="15">D30/7</f>
        <v>0</v>
      </c>
      <c r="P30" s="35">
        <f t="shared" si="15"/>
        <v>0</v>
      </c>
      <c r="Q30" s="30" t="e">
        <f t="shared" si="8"/>
        <v>#DIV/0!</v>
      </c>
      <c r="R30" s="30"/>
      <c r="S30" s="22">
        <v>0.3611111111111111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2.9521428819444442E-2</v>
      </c>
      <c r="AD30" s="40">
        <f t="shared" si="11"/>
        <v>0</v>
      </c>
      <c r="AE30" s="26">
        <v>-4.25</v>
      </c>
      <c r="AF30" s="26">
        <v>-4.4742315449999897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-5.0999999999999996</v>
      </c>
      <c r="H31" s="32" t="e">
        <f t="shared" si="2"/>
        <v>#DIV/0!</v>
      </c>
      <c r="I31" s="32" t="e">
        <f t="shared" si="3"/>
        <v>#DIV/0!</v>
      </c>
      <c r="J31" s="33">
        <f t="shared" si="4"/>
        <v>-5.0999999999999996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106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0.22608695652173899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2.9521428819444442E-2</v>
      </c>
      <c r="AD31" s="40">
        <f t="shared" si="11"/>
        <v>0</v>
      </c>
      <c r="AE31" s="45">
        <v>-4.25</v>
      </c>
      <c r="AF31" s="45">
        <v>-4.4742315449999994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15.99</v>
      </c>
      <c r="D32" s="57">
        <v>1</v>
      </c>
      <c r="E32" s="57">
        <v>0</v>
      </c>
      <c r="F32" s="58">
        <v>15.99</v>
      </c>
      <c r="G32" s="58">
        <v>0</v>
      </c>
      <c r="H32" s="32">
        <f t="shared" si="2"/>
        <v>0</v>
      </c>
      <c r="I32" s="32">
        <f t="shared" si="3"/>
        <v>0.30184670939519553</v>
      </c>
      <c r="J32" s="33">
        <f t="shared" si="4"/>
        <v>4.8265288832291766</v>
      </c>
      <c r="K32" s="33">
        <f t="shared" si="5"/>
        <v>4.8265288832291766</v>
      </c>
      <c r="L32" s="57">
        <v>8</v>
      </c>
      <c r="M32" s="34">
        <f t="shared" si="6"/>
        <v>0.125</v>
      </c>
      <c r="N32" s="57">
        <v>105</v>
      </c>
      <c r="O32" s="35">
        <f t="shared" si="16"/>
        <v>0.14285714285714285</v>
      </c>
      <c r="P32" s="35">
        <f t="shared" si="16"/>
        <v>0</v>
      </c>
      <c r="Q32" s="30">
        <f t="shared" si="8"/>
        <v>735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0.25112107623318392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2.9521428819444442E-2</v>
      </c>
      <c r="AD32" s="40">
        <f t="shared" si="11"/>
        <v>-4.0739571770833323E-2</v>
      </c>
      <c r="AE32" s="63">
        <v>-4.25</v>
      </c>
      <c r="AF32" s="63">
        <v>-4.4742315449999897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8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Braided Drawer Handles - 25 Pack of Kitchen Cabinet Hardware")</f>
        <v>Flat Black Kitchen Cabinet Knobs - Round Braided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Info!B1:BJ5000""),2,FALSE),"""")"),"B08LDG47FY")</f>
        <v>B08LDG47FY</v>
      </c>
      <c r="B2" s="3" t="s">
        <v>758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19.95211539558812</v>
      </c>
      <c r="D3" s="5">
        <f>SUM(D4:D99702)</f>
        <v>22</v>
      </c>
      <c r="E3" s="5"/>
      <c r="F3" s="6">
        <f t="shared" ref="F3:G3" si="0">SUM(F4:F99702)</f>
        <v>647.78</v>
      </c>
      <c r="G3" s="6">
        <f t="shared" si="0"/>
        <v>-86.76</v>
      </c>
      <c r="H3" s="7">
        <f>G3/F3*-1</f>
        <v>0.13393436043101054</v>
      </c>
      <c r="I3" s="8">
        <f>J3/F3</f>
        <v>0.13320780312023855</v>
      </c>
      <c r="J3" s="6">
        <f>SUM(J4:J99702)</f>
        <v>86.289350705228131</v>
      </c>
      <c r="K3" s="6">
        <f>J3/D3</f>
        <v>3.922243213874006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4</v>
      </c>
      <c r="X3" s="7">
        <f>W3/D3</f>
        <v>0.18181818181818182</v>
      </c>
      <c r="Y3" s="6"/>
      <c r="Z3" s="5"/>
      <c r="AA3" s="5"/>
      <c r="AB3" s="5"/>
      <c r="AC3" s="5"/>
      <c r="AD3" s="6">
        <f>SUM(AD4:AD99702)</f>
        <v>-2.464780395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Info!B2:BZ3000""),37,FALSE)),"""")*-1"),-11.2792980862499)</f>
        <v>-11.2792980862499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3</v>
      </c>
      <c r="E27" s="17">
        <v>0</v>
      </c>
      <c r="F27" s="18">
        <v>89.97</v>
      </c>
      <c r="G27" s="18">
        <v>-37.619999999999997</v>
      </c>
      <c r="H27" s="32">
        <f t="shared" ref="H27:H32" si="2">G27/F27*-1</f>
        <v>0.41813937979326438</v>
      </c>
      <c r="I27" s="32">
        <f t="shared" ref="I27:I32" si="3">J27/F27</f>
        <v>-0.14069853647427813</v>
      </c>
      <c r="J27" s="33">
        <f t="shared" ref="J27:J32" si="4">F27*0.85+G27+AF27*D27+D27*AE27+AG27+AD27</f>
        <v>-12.658647326590804</v>
      </c>
      <c r="K27" s="33">
        <f t="shared" ref="K27:K32" si="5">J27/D27</f>
        <v>-4.2195491088636015</v>
      </c>
      <c r="L27" s="17">
        <v>25</v>
      </c>
      <c r="M27" s="34">
        <f t="shared" ref="M27:M32" si="6">IFERROR(D27/L27,"-")</f>
        <v>0.12</v>
      </c>
      <c r="N27" s="17">
        <v>201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469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0.66666666666666663</v>
      </c>
      <c r="Y27" s="40"/>
      <c r="Z27" s="15">
        <v>4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8.1185125000000011E-2</v>
      </c>
      <c r="AD27" s="40">
        <f t="shared" ref="AD27:AD32" si="11">IFERROR(AB27*AC27*D27*2,0)</f>
        <v>-0.33610641750000003</v>
      </c>
      <c r="AE27" s="26">
        <v>-5.68</v>
      </c>
      <c r="AF27" s="26">
        <v>-11.379013636363601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12</v>
      </c>
      <c r="E28" s="17">
        <v>0</v>
      </c>
      <c r="F28" s="18">
        <v>359.88</v>
      </c>
      <c r="G28" s="18">
        <v>-35.5</v>
      </c>
      <c r="H28" s="32">
        <f t="shared" si="2"/>
        <v>9.8643992441925094E-2</v>
      </c>
      <c r="I28" s="32">
        <f t="shared" si="3"/>
        <v>0.17879685087706115</v>
      </c>
      <c r="J28" s="33">
        <f t="shared" si="4"/>
        <v>64.345410693636765</v>
      </c>
      <c r="K28" s="33">
        <f t="shared" si="5"/>
        <v>5.3621175578030638</v>
      </c>
      <c r="L28" s="17">
        <v>34</v>
      </c>
      <c r="M28" s="34">
        <f t="shared" si="6"/>
        <v>0.35294117647058826</v>
      </c>
      <c r="N28" s="17">
        <v>189</v>
      </c>
      <c r="O28" s="35">
        <f t="shared" ref="O28:P28" si="12">D28/7</f>
        <v>1.7142857142857142</v>
      </c>
      <c r="P28" s="35">
        <f t="shared" si="12"/>
        <v>0</v>
      </c>
      <c r="Q28" s="30">
        <f t="shared" si="8"/>
        <v>110</v>
      </c>
      <c r="R28" s="30"/>
      <c r="S28" s="22">
        <v>0.15463917525773191</v>
      </c>
      <c r="T28" s="29" t="s">
        <v>33</v>
      </c>
      <c r="U28" s="23" t="s">
        <v>33</v>
      </c>
      <c r="V28" s="1" t="s">
        <v>339</v>
      </c>
      <c r="W28" s="15">
        <v>2</v>
      </c>
      <c r="X28" s="39">
        <f t="shared" si="9"/>
        <v>0.16666666666666666</v>
      </c>
      <c r="Y28" s="40">
        <f t="shared" ref="Y28:Y32" si="13">IFERROR(G28/(W28+Z28)*-1,0)</f>
        <v>11.833333333333334</v>
      </c>
      <c r="Z28" s="15">
        <v>1</v>
      </c>
      <c r="AA28" s="29" t="s">
        <v>35</v>
      </c>
      <c r="AB28" s="41">
        <f t="shared" si="10"/>
        <v>-0.69</v>
      </c>
      <c r="AC28" s="42">
        <v>8.1185125000000011E-2</v>
      </c>
      <c r="AD28" s="40">
        <f t="shared" si="11"/>
        <v>-1.3444256700000001</v>
      </c>
      <c r="AE28" s="26">
        <v>-5.68</v>
      </c>
      <c r="AF28" s="26">
        <v>-11.379013636363601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5</v>
      </c>
      <c r="E29" s="17">
        <v>0</v>
      </c>
      <c r="F29" s="18">
        <v>149.94999999999999</v>
      </c>
      <c r="G29" s="18">
        <v>-12.95</v>
      </c>
      <c r="H29" s="32">
        <f t="shared" si="2"/>
        <v>8.6362120706902301E-2</v>
      </c>
      <c r="I29" s="32">
        <f t="shared" si="3"/>
        <v>0.19107872261208389</v>
      </c>
      <c r="J29" s="33">
        <f t="shared" si="4"/>
        <v>28.652254455681977</v>
      </c>
      <c r="K29" s="33">
        <f t="shared" si="5"/>
        <v>5.7304508911363952</v>
      </c>
      <c r="L29" s="17">
        <v>33</v>
      </c>
      <c r="M29" s="34">
        <f t="shared" si="6"/>
        <v>0.15151515151515152</v>
      </c>
      <c r="N29" s="17">
        <v>183</v>
      </c>
      <c r="O29" s="35">
        <f t="shared" ref="O29:P29" si="14">D29/7</f>
        <v>0.7142857142857143</v>
      </c>
      <c r="P29" s="35">
        <f t="shared" si="14"/>
        <v>0</v>
      </c>
      <c r="Q29" s="30">
        <f t="shared" si="8"/>
        <v>256</v>
      </c>
      <c r="R29" s="30"/>
      <c r="S29" s="22">
        <v>0.30978260869565222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8.1185125000000011E-2</v>
      </c>
      <c r="AD29" s="40">
        <f t="shared" si="11"/>
        <v>-0.56017736250000005</v>
      </c>
      <c r="AE29" s="26">
        <v>-5.68</v>
      </c>
      <c r="AF29" s="26">
        <v>-11.379013636363601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-0.69</v>
      </c>
      <c r="H30" s="32" t="e">
        <f t="shared" si="2"/>
        <v>#DIV/0!</v>
      </c>
      <c r="I30" s="32" t="e">
        <f t="shared" si="3"/>
        <v>#DIV/0!</v>
      </c>
      <c r="J30" s="33">
        <f t="shared" si="4"/>
        <v>-0.69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183</v>
      </c>
      <c r="O30" s="35">
        <f t="shared" ref="O30:P30" si="15">D30/7</f>
        <v>0</v>
      </c>
      <c r="P30" s="35">
        <f t="shared" si="15"/>
        <v>0</v>
      </c>
      <c r="Q30" s="30" t="e">
        <f t="shared" si="8"/>
        <v>#DIV/0!</v>
      </c>
      <c r="R30" s="30"/>
      <c r="S30" s="22">
        <v>0.32786885245901642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8.1185125000000011E-2</v>
      </c>
      <c r="AD30" s="40">
        <f t="shared" si="11"/>
        <v>0</v>
      </c>
      <c r="AE30" s="26">
        <v>-5.68</v>
      </c>
      <c r="AF30" s="26">
        <v>-11.2792980862499</v>
      </c>
      <c r="AG30" s="26">
        <v>0</v>
      </c>
    </row>
    <row r="31" spans="1:33" ht="15.75" customHeight="1" x14ac:dyDescent="0.2">
      <c r="A31" s="15" t="s">
        <v>92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183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0.20671834625322899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8.1185125000000011E-2</v>
      </c>
      <c r="AD31" s="40">
        <f t="shared" si="11"/>
        <v>0</v>
      </c>
      <c r="AE31" s="45">
        <v>-5.68</v>
      </c>
      <c r="AF31" s="45">
        <v>-11.279298086249998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23.99</v>
      </c>
      <c r="D32" s="57">
        <v>2</v>
      </c>
      <c r="E32" s="57">
        <v>0</v>
      </c>
      <c r="F32" s="58">
        <v>47.98</v>
      </c>
      <c r="G32" s="58">
        <v>0</v>
      </c>
      <c r="H32" s="32">
        <f t="shared" si="2"/>
        <v>0</v>
      </c>
      <c r="I32" s="32">
        <f t="shared" si="3"/>
        <v>0.13839793419133375</v>
      </c>
      <c r="J32" s="33">
        <f t="shared" si="4"/>
        <v>6.6403328825001937</v>
      </c>
      <c r="K32" s="33">
        <f t="shared" si="5"/>
        <v>3.3201664412500969</v>
      </c>
      <c r="L32" s="57">
        <v>20</v>
      </c>
      <c r="M32" s="34">
        <f t="shared" si="6"/>
        <v>0.1</v>
      </c>
      <c r="N32" s="57">
        <v>181</v>
      </c>
      <c r="O32" s="35">
        <f t="shared" si="16"/>
        <v>0.2857142857142857</v>
      </c>
      <c r="P32" s="35">
        <f t="shared" si="16"/>
        <v>0</v>
      </c>
      <c r="Q32" s="30">
        <f t="shared" si="8"/>
        <v>633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0.22222222222222221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8.1185125000000011E-2</v>
      </c>
      <c r="AD32" s="40">
        <f t="shared" si="11"/>
        <v>-0.22407094500000002</v>
      </c>
      <c r="AE32" s="63">
        <v>-5.68</v>
      </c>
      <c r="AF32" s="63">
        <v>-11.2792980862499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Braided Drawer Handles - 10 Pack of Kitchen Cabinet Hardware")</f>
        <v>Satin Nickel Kitchen Cabinet Knobs - Round Braided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Info!B1:BJ5000""),2,FALSE),"""")"),"B08LDVG97H")</f>
        <v>B08LDVG97H</v>
      </c>
      <c r="B2" s="3" t="s">
        <v>759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10.526742994117647</v>
      </c>
      <c r="D3" s="5">
        <f>SUM(D4:D99702)</f>
        <v>24</v>
      </c>
      <c r="E3" s="5"/>
      <c r="F3" s="6">
        <f t="shared" ref="F3:G3" si="0">SUM(F4:F99702)</f>
        <v>391.75999999999993</v>
      </c>
      <c r="G3" s="6">
        <f t="shared" si="0"/>
        <v>-105.66</v>
      </c>
      <c r="H3" s="7">
        <f>G3/F3*-1</f>
        <v>0.2697059424137227</v>
      </c>
      <c r="I3" s="8">
        <f>J3/F3</f>
        <v>2.7052818313508455E-2</v>
      </c>
      <c r="J3" s="6">
        <f>SUM(J4:J99702)</f>
        <v>10.598212102500071</v>
      </c>
      <c r="K3" s="6">
        <f>J3/D3</f>
        <v>0.44159217093750297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5</v>
      </c>
      <c r="X3" s="7">
        <f>W3/D3</f>
        <v>0.20833333333333334</v>
      </c>
      <c r="Y3" s="6"/>
      <c r="Z3" s="5"/>
      <c r="AA3" s="5"/>
      <c r="AB3" s="5"/>
      <c r="AC3" s="5"/>
      <c r="AD3" s="6">
        <f>SUM(AD4:AD99702)</f>
        <v>-0.89917781249999973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Info!B2:BZ3000""),37,FALSE)),"""")*-1"),-4.697731545)</f>
        <v>-4.6977315449999999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hidden="1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29"/>
      <c r="U27" s="37"/>
      <c r="V27" s="38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customHeight="1" x14ac:dyDescent="0.2">
      <c r="A28" s="15" t="s">
        <v>87</v>
      </c>
      <c r="B28" s="15"/>
      <c r="C28" s="16">
        <f t="shared" ref="C28:C32" si="1">IFERROR(F28/D28," - ")</f>
        <v>17.989999999999998</v>
      </c>
      <c r="D28" s="17">
        <v>8</v>
      </c>
      <c r="E28" s="17">
        <v>0</v>
      </c>
      <c r="F28" s="18">
        <v>143.91999999999999</v>
      </c>
      <c r="G28" s="18">
        <v>-20.32</v>
      </c>
      <c r="H28" s="32">
        <f t="shared" ref="H28:H32" si="2">G28/F28*-1</f>
        <v>0.14118954974986106</v>
      </c>
      <c r="I28" s="32">
        <f t="shared" ref="I28:I32" si="3">J28/F28</f>
        <v>0.20383180977279083</v>
      </c>
      <c r="J28" s="33">
        <f t="shared" ref="J28:J32" si="4">F28*0.85+G28+AF28*D28+D28*AE28+AG28+AD28</f>
        <v>29.335474062500055</v>
      </c>
      <c r="K28" s="33">
        <f t="shared" ref="K28:K32" si="5">J28/D28</f>
        <v>3.6669342578125068</v>
      </c>
      <c r="L28" s="17">
        <v>34</v>
      </c>
      <c r="M28" s="34">
        <f t="shared" ref="M28:M32" si="6">IFERROR(D28/L28,"-")</f>
        <v>0.23529411764705882</v>
      </c>
      <c r="N28" s="17">
        <v>72</v>
      </c>
      <c r="O28" s="35">
        <f t="shared" ref="O28:P28" si="7">D28/7</f>
        <v>1.1428571428571428</v>
      </c>
      <c r="P28" s="35">
        <f t="shared" si="7"/>
        <v>0</v>
      </c>
      <c r="Q28" s="30">
        <f t="shared" ref="Q28:Q32" si="8">ROUNDDOWN(N28/(O28+P28),0)</f>
        <v>63</v>
      </c>
      <c r="R28" s="30"/>
      <c r="S28" s="22">
        <v>0.20270270270270269</v>
      </c>
      <c r="T28" s="29" t="s">
        <v>33</v>
      </c>
      <c r="U28" s="23" t="s">
        <v>33</v>
      </c>
      <c r="V28" s="1" t="s">
        <v>339</v>
      </c>
      <c r="W28" s="15">
        <v>3</v>
      </c>
      <c r="X28" s="39">
        <f t="shared" ref="X28:X32" si="9">IFERROR(W28/D28,0)</f>
        <v>0.375</v>
      </c>
      <c r="Y28" s="40">
        <f t="shared" ref="Y28:Y32" si="10">IFERROR(G28/(W28+Z28)*-1,0)</f>
        <v>4.0640000000000001</v>
      </c>
      <c r="Z28" s="15">
        <v>2</v>
      </c>
      <c r="AA28" s="29" t="s">
        <v>35</v>
      </c>
      <c r="AB28" s="41">
        <f t="shared" ref="AB28:AB32" si="11">IF(OR(AA28="UsLargeStandardSize",AA28="UsSmallStandardSize"),-0.69,-0.48)</f>
        <v>-0.69</v>
      </c>
      <c r="AC28" s="42">
        <v>2.7149088541666665E-2</v>
      </c>
      <c r="AD28" s="40">
        <f t="shared" ref="AD28:AD32" si="12">IFERROR(AB28*AC28*D28*2,0)</f>
        <v>-0.29972593749999993</v>
      </c>
      <c r="AE28" s="26">
        <v>-4.25</v>
      </c>
      <c r="AF28" s="26">
        <v>-4.7970999999999897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3</v>
      </c>
      <c r="E29" s="17">
        <v>0</v>
      </c>
      <c r="F29" s="18">
        <v>53.97</v>
      </c>
      <c r="G29" s="18">
        <v>-43.570000000000007</v>
      </c>
      <c r="H29" s="32">
        <f t="shared" si="2"/>
        <v>0.80730035204743389</v>
      </c>
      <c r="I29" s="32">
        <f t="shared" si="3"/>
        <v>-0.46227899252478188</v>
      </c>
      <c r="J29" s="33">
        <f t="shared" si="4"/>
        <v>-24.949197226562479</v>
      </c>
      <c r="K29" s="33">
        <f t="shared" si="5"/>
        <v>-8.3163990755208257</v>
      </c>
      <c r="L29" s="17">
        <v>24</v>
      </c>
      <c r="M29" s="34">
        <f t="shared" si="6"/>
        <v>0.125</v>
      </c>
      <c r="N29" s="17">
        <v>68</v>
      </c>
      <c r="O29" s="35">
        <f t="shared" ref="O29:P29" si="13">D29/7</f>
        <v>0.42857142857142855</v>
      </c>
      <c r="P29" s="35">
        <f t="shared" si="13"/>
        <v>0</v>
      </c>
      <c r="Q29" s="30">
        <f t="shared" si="8"/>
        <v>158</v>
      </c>
      <c r="R29" s="30"/>
      <c r="S29" s="22">
        <v>0.38571428571428568</v>
      </c>
      <c r="T29" s="29" t="s">
        <v>33</v>
      </c>
      <c r="U29" s="23" t="s">
        <v>33</v>
      </c>
      <c r="V29" s="1" t="s">
        <v>33</v>
      </c>
      <c r="W29" s="15">
        <v>1</v>
      </c>
      <c r="X29" s="39">
        <f t="shared" si="9"/>
        <v>0.33333333333333331</v>
      </c>
      <c r="Y29" s="40">
        <f t="shared" si="10"/>
        <v>10.892500000000002</v>
      </c>
      <c r="Z29" s="15">
        <v>3</v>
      </c>
      <c r="AA29" s="29" t="s">
        <v>35</v>
      </c>
      <c r="AB29" s="41">
        <f t="shared" si="11"/>
        <v>-0.69</v>
      </c>
      <c r="AC29" s="42">
        <v>2.7149088541666665E-2</v>
      </c>
      <c r="AD29" s="40">
        <f t="shared" si="12"/>
        <v>-0.11239722656249998</v>
      </c>
      <c r="AE29" s="26">
        <v>-4.25</v>
      </c>
      <c r="AF29" s="26">
        <v>-4.7970999999999897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16.489999999999998</v>
      </c>
      <c r="D30" s="17">
        <v>4</v>
      </c>
      <c r="E30" s="17">
        <v>0</v>
      </c>
      <c r="F30" s="18">
        <v>65.959999999999994</v>
      </c>
      <c r="G30" s="18">
        <v>-33.64</v>
      </c>
      <c r="H30" s="32">
        <f t="shared" si="2"/>
        <v>0.51000606428138273</v>
      </c>
      <c r="I30" s="32">
        <f t="shared" si="3"/>
        <v>-0.20489371056322023</v>
      </c>
      <c r="J30" s="33">
        <f t="shared" si="4"/>
        <v>-13.514789148750005</v>
      </c>
      <c r="K30" s="33">
        <f t="shared" si="5"/>
        <v>-3.3786972871875012</v>
      </c>
      <c r="L30" s="17">
        <v>17</v>
      </c>
      <c r="M30" s="34">
        <f t="shared" si="6"/>
        <v>0.23529411764705882</v>
      </c>
      <c r="N30" s="17">
        <v>64</v>
      </c>
      <c r="O30" s="35">
        <f t="shared" ref="O30:P30" si="14">D30/7</f>
        <v>0.5714285714285714</v>
      </c>
      <c r="P30" s="35">
        <f t="shared" si="14"/>
        <v>0</v>
      </c>
      <c r="Q30" s="30">
        <f t="shared" si="8"/>
        <v>112</v>
      </c>
      <c r="R30" s="30"/>
      <c r="S30" s="22">
        <v>0.48529411764705882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0"/>
        <v>8.41</v>
      </c>
      <c r="Z30" s="15">
        <v>4</v>
      </c>
      <c r="AA30" s="29" t="s">
        <v>35</v>
      </c>
      <c r="AB30" s="41">
        <f t="shared" si="11"/>
        <v>-0.69</v>
      </c>
      <c r="AC30" s="42">
        <v>2.7149088541666665E-2</v>
      </c>
      <c r="AD30" s="40">
        <f t="shared" si="12"/>
        <v>-0.14986296874999996</v>
      </c>
      <c r="AE30" s="26">
        <v>-4.25</v>
      </c>
      <c r="AF30" s="26">
        <v>-4.6977315449999999</v>
      </c>
      <c r="AG30" s="26">
        <v>0</v>
      </c>
    </row>
    <row r="31" spans="1:33" ht="15.75" customHeight="1" x14ac:dyDescent="0.2">
      <c r="A31" s="15" t="s">
        <v>92</v>
      </c>
      <c r="B31" s="49" t="s">
        <v>32</v>
      </c>
      <c r="C31" s="16">
        <f t="shared" si="1"/>
        <v>14.39</v>
      </c>
      <c r="D31" s="17">
        <v>5</v>
      </c>
      <c r="E31" s="17">
        <v>0</v>
      </c>
      <c r="F31" s="18">
        <v>71.95</v>
      </c>
      <c r="G31" s="44">
        <v>-8.1300000000000008</v>
      </c>
      <c r="H31" s="32">
        <f t="shared" si="2"/>
        <v>0.11299513551077138</v>
      </c>
      <c r="I31" s="32">
        <f t="shared" si="3"/>
        <v>0.11259921562282831</v>
      </c>
      <c r="J31" s="33">
        <f t="shared" si="4"/>
        <v>8.1015135640624969</v>
      </c>
      <c r="K31" s="33">
        <f t="shared" si="5"/>
        <v>1.6203027128124994</v>
      </c>
      <c r="L31" s="17">
        <v>24</v>
      </c>
      <c r="M31" s="34">
        <f t="shared" si="6"/>
        <v>0.20833333333333334</v>
      </c>
      <c r="N31" s="17">
        <v>60</v>
      </c>
      <c r="O31" s="35">
        <f t="shared" ref="O31:P32" si="15">D31/7</f>
        <v>0.7142857142857143</v>
      </c>
      <c r="P31" s="35">
        <f t="shared" si="15"/>
        <v>0</v>
      </c>
      <c r="Q31" s="30">
        <f t="shared" si="8"/>
        <v>84</v>
      </c>
      <c r="R31" s="30"/>
      <c r="S31" s="22">
        <v>0.447552447552447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0.2</v>
      </c>
      <c r="Y31" s="40">
        <f t="shared" si="10"/>
        <v>2.7100000000000004</v>
      </c>
      <c r="Z31" s="15">
        <v>2</v>
      </c>
      <c r="AA31" s="15" t="s">
        <v>35</v>
      </c>
      <c r="AB31" s="41">
        <f t="shared" si="11"/>
        <v>-0.69</v>
      </c>
      <c r="AC31" s="28">
        <v>2.7149088541666665E-2</v>
      </c>
      <c r="AD31" s="40">
        <f t="shared" si="12"/>
        <v>-0.18732871093749995</v>
      </c>
      <c r="AE31" s="45">
        <v>-4.25</v>
      </c>
      <c r="AF31" s="45">
        <v>-4.6977315449999999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13.99</v>
      </c>
      <c r="D32" s="57">
        <v>4</v>
      </c>
      <c r="E32" s="57">
        <v>0</v>
      </c>
      <c r="F32" s="58">
        <v>55.96</v>
      </c>
      <c r="G32" s="58">
        <v>0</v>
      </c>
      <c r="H32" s="32">
        <f t="shared" si="2"/>
        <v>0</v>
      </c>
      <c r="I32" s="32">
        <f t="shared" si="3"/>
        <v>0.20774143765636174</v>
      </c>
      <c r="J32" s="33">
        <f t="shared" si="4"/>
        <v>11.625210851250003</v>
      </c>
      <c r="K32" s="33">
        <f t="shared" si="5"/>
        <v>2.9063027128125007</v>
      </c>
      <c r="L32" s="57">
        <v>13</v>
      </c>
      <c r="M32" s="34">
        <f t="shared" si="6"/>
        <v>0.30769230769230771</v>
      </c>
      <c r="N32" s="57">
        <v>56</v>
      </c>
      <c r="O32" s="35">
        <f t="shared" si="15"/>
        <v>0.5714285714285714</v>
      </c>
      <c r="P32" s="35">
        <f t="shared" si="15"/>
        <v>0</v>
      </c>
      <c r="Q32" s="30">
        <f t="shared" si="8"/>
        <v>98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0.70229007633587781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2.7149088541666665E-2</v>
      </c>
      <c r="AD32" s="40">
        <f t="shared" si="12"/>
        <v>-0.14986296874999996</v>
      </c>
      <c r="AE32" s="63">
        <v>-4.25</v>
      </c>
      <c r="AF32" s="63">
        <v>-4.6977315449999999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Braided Drawer Handles - 25 Pack of Kitchen Cabinet Hardware")</f>
        <v>Satin Nickel Kitchen Cabinet Knobs - Round Braided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Info!B1:BJ5000""),2,FALSE),"""")"),"B08LDWB9M9")</f>
        <v>B08LDWB9M9</v>
      </c>
      <c r="B2" s="3" t="s">
        <v>760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20.412262454411767</v>
      </c>
      <c r="D3" s="5">
        <f>SUM(D4:D99702)</f>
        <v>55</v>
      </c>
      <c r="E3" s="5"/>
      <c r="F3" s="6">
        <f t="shared" ref="F3:G3" si="0">SUM(F4:F99702)</f>
        <v>1592.45</v>
      </c>
      <c r="G3" s="6">
        <f t="shared" si="0"/>
        <v>-188.98</v>
      </c>
      <c r="H3" s="7">
        <f>G3/F3*-1</f>
        <v>0.11867248579233255</v>
      </c>
      <c r="I3" s="8">
        <f>J3/F3</f>
        <v>0.12511388781558799</v>
      </c>
      <c r="J3" s="6">
        <f>SUM(J4:J99702)</f>
        <v>199.2376106519331</v>
      </c>
      <c r="K3" s="6">
        <f>J3/D3</f>
        <v>3.6225020118533289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14</v>
      </c>
      <c r="X3" s="7">
        <f>W3/D3</f>
        <v>0.25454545454545452</v>
      </c>
      <c r="Y3" s="6"/>
      <c r="Z3" s="5"/>
      <c r="AA3" s="5"/>
      <c r="AB3" s="5"/>
      <c r="AC3" s="5"/>
      <c r="AD3" s="6">
        <f>SUM(AD4:AD99702)</f>
        <v>-6.1524286999999989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Info!B2:BZ3000""),37,FALSE)),"""")*-1"),-11.67042308625)</f>
        <v>-11.67042308625</v>
      </c>
      <c r="AG3" s="6">
        <f>SUM(AG4:AG99702)</f>
        <v>-1.1499999999999999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6</v>
      </c>
      <c r="E27" s="17">
        <v>0</v>
      </c>
      <c r="F27" s="18">
        <v>179.94</v>
      </c>
      <c r="G27" s="18">
        <v>-51.35</v>
      </c>
      <c r="H27" s="32">
        <f t="shared" ref="H27:H32" si="2">G27/F27*-1</f>
        <v>0.2853729020784706</v>
      </c>
      <c r="I27" s="32">
        <f t="shared" ref="I27:I32" si="3">J27/F27</f>
        <v>-2.096813303424257E-2</v>
      </c>
      <c r="J27" s="33">
        <f t="shared" ref="J27:J32" si="4">F27*0.85+G27+AF27*D27+D27*AE27+AG27+AD27</f>
        <v>-3.7730058581816084</v>
      </c>
      <c r="K27" s="33">
        <f t="shared" ref="K27:K32" si="5">J27/D27</f>
        <v>-0.62883430969693477</v>
      </c>
      <c r="L27" s="17">
        <v>31</v>
      </c>
      <c r="M27" s="34">
        <f t="shared" ref="M27:M32" si="6">IFERROR(D27/L27,"-")</f>
        <v>0.19354838709677419</v>
      </c>
      <c r="N27" s="17">
        <v>198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231</v>
      </c>
      <c r="R27" s="30"/>
      <c r="S27" s="22">
        <v>0.06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0.5</v>
      </c>
      <c r="Y27" s="40"/>
      <c r="Z27" s="15">
        <v>3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8.1059666666666655E-2</v>
      </c>
      <c r="AD27" s="40">
        <f t="shared" ref="AD27:AD32" si="11">IFERROR(AB27*AC27*D27*2,0)</f>
        <v>-0.67117403999999992</v>
      </c>
      <c r="AE27" s="26">
        <v>-5.68</v>
      </c>
      <c r="AF27" s="26">
        <v>-11.770138636363599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20</v>
      </c>
      <c r="E28" s="17">
        <v>0</v>
      </c>
      <c r="F28" s="18">
        <v>599.79999999999995</v>
      </c>
      <c r="G28" s="18">
        <v>-62.25</v>
      </c>
      <c r="H28" s="32">
        <f t="shared" si="2"/>
        <v>0.10378459486495499</v>
      </c>
      <c r="I28" s="32">
        <f t="shared" si="3"/>
        <v>0.16062017417927305</v>
      </c>
      <c r="J28" s="33">
        <f t="shared" si="4"/>
        <v>96.339980472727959</v>
      </c>
      <c r="K28" s="33">
        <f t="shared" si="5"/>
        <v>4.8169990236363978</v>
      </c>
      <c r="L28" s="17">
        <v>60</v>
      </c>
      <c r="M28" s="34">
        <f t="shared" si="6"/>
        <v>0.33333333333333331</v>
      </c>
      <c r="N28" s="17">
        <v>155</v>
      </c>
      <c r="O28" s="35">
        <f t="shared" ref="O28:P28" si="12">D28/7</f>
        <v>2.8571428571428572</v>
      </c>
      <c r="P28" s="35">
        <f t="shared" si="12"/>
        <v>0</v>
      </c>
      <c r="Q28" s="30">
        <f t="shared" si="8"/>
        <v>54</v>
      </c>
      <c r="R28" s="30"/>
      <c r="S28" s="22">
        <v>0.33333333333333331</v>
      </c>
      <c r="T28" s="29" t="s">
        <v>33</v>
      </c>
      <c r="U28" s="23" t="s">
        <v>33</v>
      </c>
      <c r="V28" s="1" t="s">
        <v>339</v>
      </c>
      <c r="W28" s="15">
        <v>7</v>
      </c>
      <c r="X28" s="39">
        <f t="shared" si="9"/>
        <v>0.35</v>
      </c>
      <c r="Y28" s="40">
        <f t="shared" ref="Y28:Y32" si="13">IFERROR(G28/(W28+Z28)*-1,0)</f>
        <v>5.6590909090909092</v>
      </c>
      <c r="Z28" s="15">
        <v>4</v>
      </c>
      <c r="AA28" s="29" t="s">
        <v>35</v>
      </c>
      <c r="AB28" s="41">
        <f t="shared" si="10"/>
        <v>-0.69</v>
      </c>
      <c r="AC28" s="42">
        <v>8.1059666666666655E-2</v>
      </c>
      <c r="AD28" s="40">
        <f t="shared" si="11"/>
        <v>-2.2372467999999994</v>
      </c>
      <c r="AE28" s="26">
        <v>-5.68</v>
      </c>
      <c r="AF28" s="26">
        <v>-11.770138636363599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12</v>
      </c>
      <c r="E29" s="17">
        <v>0</v>
      </c>
      <c r="F29" s="18">
        <v>359.88</v>
      </c>
      <c r="G29" s="18">
        <v>-36.409999999999997</v>
      </c>
      <c r="H29" s="32">
        <f t="shared" si="2"/>
        <v>0.1011726130932533</v>
      </c>
      <c r="I29" s="32">
        <f t="shared" si="3"/>
        <v>0.16323215595097462</v>
      </c>
      <c r="J29" s="33">
        <f t="shared" si="4"/>
        <v>58.743988283636746</v>
      </c>
      <c r="K29" s="33">
        <f t="shared" si="5"/>
        <v>4.8953323569697291</v>
      </c>
      <c r="L29" s="17">
        <v>46</v>
      </c>
      <c r="M29" s="34">
        <f t="shared" si="6"/>
        <v>0.2608695652173913</v>
      </c>
      <c r="N29" s="17">
        <v>166</v>
      </c>
      <c r="O29" s="35">
        <f t="shared" ref="O29:P29" si="14">D29/7</f>
        <v>1.7142857142857142</v>
      </c>
      <c r="P29" s="35">
        <f t="shared" si="14"/>
        <v>0</v>
      </c>
      <c r="Q29" s="30">
        <f t="shared" si="8"/>
        <v>96</v>
      </c>
      <c r="R29" s="30"/>
      <c r="S29" s="22">
        <v>0.62130177514792895</v>
      </c>
      <c r="T29" s="29" t="s">
        <v>33</v>
      </c>
      <c r="U29" s="23" t="s">
        <v>33</v>
      </c>
      <c r="V29" s="1" t="s">
        <v>33</v>
      </c>
      <c r="W29" s="15">
        <v>3</v>
      </c>
      <c r="X29" s="39">
        <f t="shared" si="9"/>
        <v>0.25</v>
      </c>
      <c r="Y29" s="40">
        <f t="shared" si="13"/>
        <v>9.1024999999999991</v>
      </c>
      <c r="Z29" s="15">
        <v>1</v>
      </c>
      <c r="AA29" s="29" t="s">
        <v>35</v>
      </c>
      <c r="AB29" s="41">
        <f t="shared" si="10"/>
        <v>-0.69</v>
      </c>
      <c r="AC29" s="42">
        <v>8.1059666666666655E-2</v>
      </c>
      <c r="AD29" s="40">
        <f t="shared" si="11"/>
        <v>-1.3423480799999998</v>
      </c>
      <c r="AE29" s="26">
        <v>-5.68</v>
      </c>
      <c r="AF29" s="26">
        <v>-11.770138636363599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29.99</v>
      </c>
      <c r="D30" s="17">
        <v>4</v>
      </c>
      <c r="E30" s="17">
        <v>1</v>
      </c>
      <c r="F30" s="18">
        <v>119.96</v>
      </c>
      <c r="G30" s="18">
        <v>-30.89</v>
      </c>
      <c r="H30" s="32">
        <f t="shared" si="2"/>
        <v>0.2575025008336112</v>
      </c>
      <c r="I30" s="32">
        <f t="shared" si="3"/>
        <v>1.0227228201066963E-2</v>
      </c>
      <c r="J30" s="33">
        <f t="shared" si="4"/>
        <v>1.2268582949999929</v>
      </c>
      <c r="K30" s="33">
        <f t="shared" si="5"/>
        <v>0.30671457374999822</v>
      </c>
      <c r="L30" s="17">
        <v>36</v>
      </c>
      <c r="M30" s="34">
        <f t="shared" si="6"/>
        <v>0.1111111111111111</v>
      </c>
      <c r="N30" s="17">
        <v>161</v>
      </c>
      <c r="O30" s="35">
        <f t="shared" ref="O30:P30" si="15">D30/7</f>
        <v>0.5714285714285714</v>
      </c>
      <c r="P30" s="35">
        <f t="shared" si="15"/>
        <v>0.14285714285714285</v>
      </c>
      <c r="Q30" s="30">
        <f t="shared" si="8"/>
        <v>225</v>
      </c>
      <c r="R30" s="30"/>
      <c r="S30" s="22">
        <v>0.68674698795180722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0.25</v>
      </c>
      <c r="Y30" s="40">
        <f t="shared" si="13"/>
        <v>5.1483333333333334</v>
      </c>
      <c r="Z30" s="15">
        <v>5</v>
      </c>
      <c r="AA30" s="29" t="s">
        <v>35</v>
      </c>
      <c r="AB30" s="41">
        <f t="shared" si="10"/>
        <v>-0.69</v>
      </c>
      <c r="AC30" s="42">
        <v>8.1059666666666655E-2</v>
      </c>
      <c r="AD30" s="40">
        <f t="shared" si="11"/>
        <v>-0.44744935999999991</v>
      </c>
      <c r="AE30" s="26">
        <v>-5.68</v>
      </c>
      <c r="AF30" s="26">
        <v>-11.67042308625</v>
      </c>
      <c r="AG30" s="26">
        <v>0</v>
      </c>
    </row>
    <row r="31" spans="1:33" ht="15.75" customHeight="1" x14ac:dyDescent="0.2">
      <c r="A31" s="15" t="s">
        <v>92</v>
      </c>
      <c r="B31" s="49" t="s">
        <v>761</v>
      </c>
      <c r="C31" s="16">
        <f t="shared" si="1"/>
        <v>28.49</v>
      </c>
      <c r="D31" s="17">
        <v>4</v>
      </c>
      <c r="E31" s="17">
        <v>0</v>
      </c>
      <c r="F31" s="18">
        <v>113.96</v>
      </c>
      <c r="G31" s="44">
        <v>-8.08</v>
      </c>
      <c r="H31" s="32">
        <f t="shared" si="2"/>
        <v>7.0902070902070902E-2</v>
      </c>
      <c r="I31" s="32">
        <f t="shared" si="3"/>
        <v>0.1661710977097226</v>
      </c>
      <c r="J31" s="33">
        <f t="shared" si="4"/>
        <v>18.936858294999986</v>
      </c>
      <c r="K31" s="33">
        <f t="shared" si="5"/>
        <v>4.7342145737499965</v>
      </c>
      <c r="L31" s="17">
        <v>31</v>
      </c>
      <c r="M31" s="34">
        <f t="shared" si="6"/>
        <v>0.12903225806451613</v>
      </c>
      <c r="N31" s="17">
        <v>157</v>
      </c>
      <c r="O31" s="35">
        <f t="shared" ref="O31:P32" si="16">D31/7</f>
        <v>0.5714285714285714</v>
      </c>
      <c r="P31" s="35">
        <f t="shared" si="16"/>
        <v>0</v>
      </c>
      <c r="Q31" s="30">
        <f t="shared" si="8"/>
        <v>274</v>
      </c>
      <c r="R31" s="30"/>
      <c r="S31" s="22">
        <v>0.495867768595041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8.08</v>
      </c>
      <c r="Z31" s="15">
        <v>1</v>
      </c>
      <c r="AA31" s="15" t="s">
        <v>35</v>
      </c>
      <c r="AB31" s="41">
        <f t="shared" si="10"/>
        <v>-0.69</v>
      </c>
      <c r="AC31" s="28">
        <v>8.1059666666666655E-2</v>
      </c>
      <c r="AD31" s="40">
        <f t="shared" si="11"/>
        <v>-0.44744935999999991</v>
      </c>
      <c r="AE31" s="45">
        <v>-5.68</v>
      </c>
      <c r="AF31" s="45">
        <v>-11.67042308625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24.323333333333334</v>
      </c>
      <c r="D32" s="57">
        <v>9</v>
      </c>
      <c r="E32" s="57">
        <v>0</v>
      </c>
      <c r="F32" s="58">
        <v>218.91</v>
      </c>
      <c r="G32" s="58">
        <v>0</v>
      </c>
      <c r="H32" s="32">
        <f t="shared" si="2"/>
        <v>0</v>
      </c>
      <c r="I32" s="32">
        <f t="shared" si="3"/>
        <v>0.12682349442122334</v>
      </c>
      <c r="J32" s="33">
        <f t="shared" si="4"/>
        <v>27.76293116375</v>
      </c>
      <c r="K32" s="33">
        <f t="shared" si="5"/>
        <v>3.0847701293055554</v>
      </c>
      <c r="L32" s="57">
        <v>41</v>
      </c>
      <c r="M32" s="34">
        <f t="shared" si="6"/>
        <v>0.21951219512195122</v>
      </c>
      <c r="N32" s="57">
        <v>151</v>
      </c>
      <c r="O32" s="35">
        <f t="shared" si="16"/>
        <v>1.2857142857142858</v>
      </c>
      <c r="P32" s="35">
        <f t="shared" si="16"/>
        <v>0</v>
      </c>
      <c r="Q32" s="30">
        <f t="shared" si="8"/>
        <v>117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0.6135693215339233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8.1059666666666655E-2</v>
      </c>
      <c r="AD32" s="40">
        <f t="shared" si="11"/>
        <v>-1.0067610599999999</v>
      </c>
      <c r="AE32" s="63">
        <v>-5.68</v>
      </c>
      <c r="AF32" s="63">
        <v>-11.67042308625</v>
      </c>
      <c r="AG32" s="63">
        <v>-1.1499999999999999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Circular Cone Drawer Handles - 10 Pack of Kitchen Cabinet Hardware")</f>
        <v>Brushed Gold Kitchen Cabinet Knobs - Circular Cone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Info!B1:BJ5000""),2,FALSE),"""")"),"B08LDWMZWK")</f>
        <v>B08LDWMZWK</v>
      </c>
      <c r="B2" s="3" t="s">
        <v>762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8.8888018176470478</v>
      </c>
      <c r="D3" s="5">
        <f>SUM(D4:D99702)</f>
        <v>18</v>
      </c>
      <c r="E3" s="5"/>
      <c r="F3" s="6">
        <f t="shared" ref="F3:G3" si="0">SUM(F4:F99702)</f>
        <v>269.82</v>
      </c>
      <c r="G3" s="6">
        <f t="shared" si="0"/>
        <v>-185.1</v>
      </c>
      <c r="H3" s="7">
        <f>G3/F3*-1</f>
        <v>0.68601289748721372</v>
      </c>
      <c r="I3" s="8">
        <f>J3/F3</f>
        <v>-0.34645676222574268</v>
      </c>
      <c r="J3" s="6">
        <f>SUM(J4:J99702)</f>
        <v>-93.480963583749883</v>
      </c>
      <c r="K3" s="6">
        <f>J3/D3</f>
        <v>-5.1933868657638822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9</v>
      </c>
      <c r="X3" s="7">
        <f>W3/D3</f>
        <v>0.5</v>
      </c>
      <c r="Y3" s="6"/>
      <c r="Z3" s="5"/>
      <c r="AA3" s="5"/>
      <c r="AB3" s="5"/>
      <c r="AC3" s="5"/>
      <c r="AD3" s="6">
        <f>SUM(AD4:AD99702)</f>
        <v>-0.46561122374999997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Info!B2:BZ3000""),37,FALSE)),"""")*-1"),-3.91548154499999)</f>
        <v>-3.9154815449999898</v>
      </c>
      <c r="AG3" s="6">
        <f>SUM(AG4:AG99702)</f>
        <v>-0.5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4</v>
      </c>
      <c r="E27" s="17">
        <v>0</v>
      </c>
      <c r="F27" s="18">
        <v>71.959999999999994</v>
      </c>
      <c r="G27" s="18">
        <v>-56.2</v>
      </c>
      <c r="H27" s="32">
        <f t="shared" ref="H27:H32" si="2">G27/F27*-1</f>
        <v>0.78098943857698733</v>
      </c>
      <c r="I27" s="32">
        <f t="shared" ref="I27:I32" si="3">J27/F27</f>
        <v>-0.35665465759912884</v>
      </c>
      <c r="J27" s="33">
        <f t="shared" ref="J27:J32" si="4">F27*0.85+G27+AF27*D27+D27*AE27+AG27+AD27</f>
        <v>-25.664869160833309</v>
      </c>
      <c r="K27" s="33">
        <f t="shared" ref="K27:K32" si="5">J27/D27</f>
        <v>-6.4162172902083272</v>
      </c>
      <c r="L27" s="17">
        <v>16</v>
      </c>
      <c r="M27" s="34">
        <f t="shared" ref="M27:M32" si="6">IFERROR(D27/L27,"-")</f>
        <v>0.25</v>
      </c>
      <c r="N27" s="17">
        <v>435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761</v>
      </c>
      <c r="R27" s="30"/>
      <c r="S27" s="22">
        <v>2.758620689655172E-2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0.75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1.8744413194444441E-2</v>
      </c>
      <c r="AD27" s="40">
        <f t="shared" ref="AD27:AD32" si="11">IFERROR(AB27*AC27*D27*2,0)</f>
        <v>-0.10346916083333331</v>
      </c>
      <c r="AE27" s="26">
        <v>-3.64</v>
      </c>
      <c r="AF27" s="26">
        <v>-3.9918499999999901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4</v>
      </c>
      <c r="E28" s="17">
        <v>0</v>
      </c>
      <c r="F28" s="18">
        <v>71.959999999999994</v>
      </c>
      <c r="G28" s="18">
        <v>-44.98</v>
      </c>
      <c r="H28" s="32">
        <f t="shared" si="2"/>
        <v>0.62506948304613674</v>
      </c>
      <c r="I28" s="32">
        <f t="shared" si="3"/>
        <v>-0.20073470206827823</v>
      </c>
      <c r="J28" s="33">
        <f t="shared" si="4"/>
        <v>-14.444869160833301</v>
      </c>
      <c r="K28" s="33">
        <f t="shared" si="5"/>
        <v>-3.6112172902083253</v>
      </c>
      <c r="L28" s="17">
        <v>18</v>
      </c>
      <c r="M28" s="34">
        <f t="shared" si="6"/>
        <v>0.22222222222222221</v>
      </c>
      <c r="N28" s="17">
        <v>418</v>
      </c>
      <c r="O28" s="35">
        <f t="shared" ref="O28:P28" si="12">D28/7</f>
        <v>0.5714285714285714</v>
      </c>
      <c r="P28" s="35">
        <f t="shared" si="12"/>
        <v>0</v>
      </c>
      <c r="Q28" s="30">
        <f t="shared" si="8"/>
        <v>731</v>
      </c>
      <c r="R28" s="30"/>
      <c r="S28" s="22">
        <v>4.1570438799076209E-2</v>
      </c>
      <c r="T28" s="29" t="s">
        <v>33</v>
      </c>
      <c r="U28" s="23" t="s">
        <v>33</v>
      </c>
      <c r="V28" s="1" t="s">
        <v>339</v>
      </c>
      <c r="W28" s="15">
        <v>4</v>
      </c>
      <c r="X28" s="39">
        <f t="shared" si="9"/>
        <v>1</v>
      </c>
      <c r="Y28" s="40">
        <f t="shared" ref="Y28:Y32" si="13">IFERROR(G28/(W28+Z28)*-1,0)</f>
        <v>7.4966666666666661</v>
      </c>
      <c r="Z28" s="15">
        <v>2</v>
      </c>
      <c r="AA28" s="29" t="s">
        <v>35</v>
      </c>
      <c r="AB28" s="41">
        <f t="shared" si="10"/>
        <v>-0.69</v>
      </c>
      <c r="AC28" s="42">
        <v>1.8744413194444441E-2</v>
      </c>
      <c r="AD28" s="40">
        <f t="shared" si="11"/>
        <v>-0.10346916083333331</v>
      </c>
      <c r="AE28" s="26">
        <v>-3.64</v>
      </c>
      <c r="AF28" s="26">
        <v>-3.9918499999999901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2</v>
      </c>
      <c r="E29" s="17">
        <v>0</v>
      </c>
      <c r="F29" s="18">
        <v>33.979999999999997</v>
      </c>
      <c r="G29" s="18">
        <v>-23.47</v>
      </c>
      <c r="H29" s="32">
        <f t="shared" si="2"/>
        <v>0.690700412007063</v>
      </c>
      <c r="I29" s="32">
        <f t="shared" si="3"/>
        <v>-0.29141949912938941</v>
      </c>
      <c r="J29" s="33">
        <f t="shared" si="4"/>
        <v>-9.9024345804166511</v>
      </c>
      <c r="K29" s="33">
        <f t="shared" si="5"/>
        <v>-4.9512172902083256</v>
      </c>
      <c r="L29" s="17">
        <v>19</v>
      </c>
      <c r="M29" s="34">
        <f t="shared" si="6"/>
        <v>0.10526315789473684</v>
      </c>
      <c r="N29" s="17">
        <v>424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1484</v>
      </c>
      <c r="R29" s="30"/>
      <c r="S29" s="22">
        <v>7.0754716981132074E-2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23.47</v>
      </c>
      <c r="Z29" s="15">
        <v>1</v>
      </c>
      <c r="AA29" s="29" t="s">
        <v>35</v>
      </c>
      <c r="AB29" s="41">
        <f t="shared" si="10"/>
        <v>-0.69</v>
      </c>
      <c r="AC29" s="42">
        <v>1.8744413194444441E-2</v>
      </c>
      <c r="AD29" s="40">
        <f t="shared" si="11"/>
        <v>-5.1734580416666655E-2</v>
      </c>
      <c r="AE29" s="26">
        <v>-3.64</v>
      </c>
      <c r="AF29" s="26">
        <v>-3.9918499999999901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12.99</v>
      </c>
      <c r="D30" s="17">
        <v>3</v>
      </c>
      <c r="E30" s="17">
        <v>0</v>
      </c>
      <c r="F30" s="18">
        <v>38.97</v>
      </c>
      <c r="G30" s="18">
        <v>-30.31</v>
      </c>
      <c r="H30" s="32">
        <f t="shared" si="2"/>
        <v>0.77777777777777779</v>
      </c>
      <c r="I30" s="32">
        <f t="shared" si="3"/>
        <v>-0.51140740327495438</v>
      </c>
      <c r="J30" s="33">
        <f t="shared" si="4"/>
        <v>-19.92954650562497</v>
      </c>
      <c r="K30" s="33">
        <f t="shared" si="5"/>
        <v>-6.6431821685416566</v>
      </c>
      <c r="L30" s="17">
        <v>17</v>
      </c>
      <c r="M30" s="34">
        <f t="shared" si="6"/>
        <v>0.17647058823529413</v>
      </c>
      <c r="N30" s="17">
        <v>426</v>
      </c>
      <c r="O30" s="35">
        <f t="shared" ref="O30:P30" si="15">D30/7</f>
        <v>0.42857142857142855</v>
      </c>
      <c r="P30" s="35">
        <f t="shared" si="15"/>
        <v>0</v>
      </c>
      <c r="Q30" s="30">
        <f t="shared" si="8"/>
        <v>994</v>
      </c>
      <c r="R30" s="30"/>
      <c r="S30" s="22">
        <v>7.7102803738317766E-2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0.33333333333333331</v>
      </c>
      <c r="Y30" s="40">
        <f t="shared" si="13"/>
        <v>15.154999999999999</v>
      </c>
      <c r="Z30" s="15">
        <v>1</v>
      </c>
      <c r="AA30" s="29" t="s">
        <v>35</v>
      </c>
      <c r="AB30" s="41">
        <f t="shared" si="10"/>
        <v>-0.69</v>
      </c>
      <c r="AC30" s="42">
        <v>1.8744413194444441E-2</v>
      </c>
      <c r="AD30" s="40">
        <f t="shared" si="11"/>
        <v>-7.7601870624999986E-2</v>
      </c>
      <c r="AE30" s="26">
        <v>-3.64</v>
      </c>
      <c r="AF30" s="26">
        <v>-3.9154815449999898</v>
      </c>
      <c r="AG30" s="26">
        <v>0</v>
      </c>
    </row>
    <row r="31" spans="1:33" ht="15.75" customHeight="1" x14ac:dyDescent="0.2">
      <c r="A31" s="15" t="s">
        <v>92</v>
      </c>
      <c r="B31" s="49" t="s">
        <v>763</v>
      </c>
      <c r="C31" s="16">
        <f t="shared" si="1"/>
        <v>10.99</v>
      </c>
      <c r="D31" s="17">
        <v>3</v>
      </c>
      <c r="E31" s="17">
        <v>0</v>
      </c>
      <c r="F31" s="18">
        <v>32.97</v>
      </c>
      <c r="G31" s="44">
        <v>-13.940000000000001</v>
      </c>
      <c r="H31" s="32">
        <f t="shared" si="2"/>
        <v>0.4228086138914165</v>
      </c>
      <c r="I31" s="32">
        <f t="shared" si="3"/>
        <v>-0.26264927223612378</v>
      </c>
      <c r="J31" s="33">
        <f t="shared" si="4"/>
        <v>-8.6595465056250003</v>
      </c>
      <c r="K31" s="33">
        <f t="shared" si="5"/>
        <v>-2.8865155018749999</v>
      </c>
      <c r="L31" s="17">
        <v>13</v>
      </c>
      <c r="M31" s="34">
        <f t="shared" si="6"/>
        <v>0.23076923076923078</v>
      </c>
      <c r="N31" s="17">
        <v>423</v>
      </c>
      <c r="O31" s="35">
        <f t="shared" ref="O31:P32" si="16">D31/7</f>
        <v>0.42857142857142855</v>
      </c>
      <c r="P31" s="35">
        <f t="shared" si="16"/>
        <v>0</v>
      </c>
      <c r="Q31" s="30">
        <f t="shared" si="8"/>
        <v>987</v>
      </c>
      <c r="R31" s="30"/>
      <c r="S31" s="22">
        <v>6.9524913093858595E-2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0.33333333333333331</v>
      </c>
      <c r="Y31" s="40">
        <f t="shared" si="13"/>
        <v>3.4850000000000003</v>
      </c>
      <c r="Z31" s="15">
        <v>3</v>
      </c>
      <c r="AA31" s="15" t="s">
        <v>35</v>
      </c>
      <c r="AB31" s="41">
        <f t="shared" si="10"/>
        <v>-0.69</v>
      </c>
      <c r="AC31" s="28">
        <v>1.8744413194444441E-2</v>
      </c>
      <c r="AD31" s="40">
        <f t="shared" si="11"/>
        <v>-7.7601870624999986E-2</v>
      </c>
      <c r="AE31" s="45">
        <v>-3.64</v>
      </c>
      <c r="AF31" s="45">
        <v>-3.9154815449999996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9.99</v>
      </c>
      <c r="D32" s="57">
        <v>2</v>
      </c>
      <c r="E32" s="57">
        <v>1</v>
      </c>
      <c r="F32" s="58">
        <v>19.98</v>
      </c>
      <c r="G32" s="58">
        <v>-16.2</v>
      </c>
      <c r="H32" s="32">
        <f t="shared" si="2"/>
        <v>0.81081081081081074</v>
      </c>
      <c r="I32" s="32">
        <f t="shared" si="3"/>
        <v>-0.74472961313396624</v>
      </c>
      <c r="J32" s="33">
        <f t="shared" si="4"/>
        <v>-14.879697670416647</v>
      </c>
      <c r="K32" s="33">
        <f t="shared" si="5"/>
        <v>-7.4398488352083234</v>
      </c>
      <c r="L32" s="57">
        <v>12</v>
      </c>
      <c r="M32" s="34">
        <f t="shared" si="6"/>
        <v>0.16666666666666666</v>
      </c>
      <c r="N32" s="57">
        <v>420</v>
      </c>
      <c r="O32" s="35">
        <f t="shared" si="16"/>
        <v>0.2857142857142857</v>
      </c>
      <c r="P32" s="35">
        <f t="shared" si="16"/>
        <v>0.14285714285714285</v>
      </c>
      <c r="Q32" s="30">
        <f t="shared" si="8"/>
        <v>980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8.4112149532710276E-2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1.8744413194444441E-2</v>
      </c>
      <c r="AD32" s="40">
        <f t="shared" si="11"/>
        <v>-5.1734580416666655E-2</v>
      </c>
      <c r="AE32" s="63">
        <v>-3.64</v>
      </c>
      <c r="AF32" s="63">
        <v>-3.9154815449999898</v>
      </c>
      <c r="AG32" s="63">
        <v>-0.5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39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Circular Cone Drawer Handles - 25 Pack of Kitchen Cabinet Hardware")</f>
        <v>Brushed Gold Kitchen Cabinet Knobs - Circular Cone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Info!B1:BJ5000""),2,FALSE),"""")"),"B08LDVQ93V")</f>
        <v>B08LDVQ93V</v>
      </c>
      <c r="B2" s="3" t="s">
        <v>764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17.594527160294</v>
      </c>
      <c r="D3" s="5">
        <f>SUM(D4:D99702)</f>
        <v>9</v>
      </c>
      <c r="E3" s="5"/>
      <c r="F3" s="6">
        <f t="shared" ref="F3:G3" si="0">SUM(F4:F99702)</f>
        <v>217.90999999999997</v>
      </c>
      <c r="G3" s="6">
        <f t="shared" si="0"/>
        <v>-99.72999999999999</v>
      </c>
      <c r="H3" s="7">
        <f>G3/F3*-1</f>
        <v>0.45766600890275805</v>
      </c>
      <c r="I3" s="8">
        <f>J3/F3</f>
        <v>-0.22820916062406826</v>
      </c>
      <c r="J3" s="6">
        <f>SUM(J4:J99702)</f>
        <v>-49.72905819159071</v>
      </c>
      <c r="K3" s="6">
        <f>J3/D3</f>
        <v>-5.5254509101767457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</v>
      </c>
      <c r="X3" s="7">
        <f>W3/D3</f>
        <v>0.1111111111111111</v>
      </c>
      <c r="Y3" s="6"/>
      <c r="Z3" s="5"/>
      <c r="AA3" s="5"/>
      <c r="AB3" s="5"/>
      <c r="AC3" s="5"/>
      <c r="AD3" s="6">
        <f>SUM(AD4:AD99702)</f>
        <v>-0.32527876499999991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Info!B2:BZ3000""),37,FALSE)),"""")*-1"),-10.0053480862499)</f>
        <v>-10.005348086249899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1</v>
      </c>
      <c r="E27" s="17">
        <v>0</v>
      </c>
      <c r="F27" s="18">
        <v>29.99</v>
      </c>
      <c r="G27" s="18">
        <v>-10.67</v>
      </c>
      <c r="H27" s="32">
        <f t="shared" ref="H27:H32" si="2">G27/F27*-1</f>
        <v>0.355785261753918</v>
      </c>
      <c r="I27" s="32">
        <f t="shared" ref="I27:I32" si="3">J27/F27</f>
        <v>-8.9931884416005713E-3</v>
      </c>
      <c r="J27" s="33">
        <f t="shared" ref="J27:J32" si="4">F27*0.85+G27+AF27*D27+D27*AE27+AG27+AD27</f>
        <v>-0.2697057213636011</v>
      </c>
      <c r="K27" s="33">
        <f t="shared" ref="K27:K32" si="5">J27/D27</f>
        <v>-0.2697057213636011</v>
      </c>
      <c r="L27" s="17">
        <v>7</v>
      </c>
      <c r="M27" s="34">
        <f t="shared" ref="M27:M32" si="6">IFERROR(D27/L27,"-")</f>
        <v>0.14285714285714285</v>
      </c>
      <c r="N27" s="17">
        <v>263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1841</v>
      </c>
      <c r="R27" s="30"/>
      <c r="S27" s="22">
        <v>1.140684410646388E-2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2.6189916666666663E-2</v>
      </c>
      <c r="AD27" s="40">
        <f t="shared" ref="AD27:AD32" si="11">IFERROR(AB27*AC27*D27*2,0)</f>
        <v>-3.614208499999999E-2</v>
      </c>
      <c r="AE27" s="26">
        <v>-4.95</v>
      </c>
      <c r="AF27" s="26">
        <v>-10.105063636363599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2</v>
      </c>
      <c r="E28" s="17">
        <v>0</v>
      </c>
      <c r="F28" s="18">
        <v>59.98</v>
      </c>
      <c r="G28" s="18">
        <v>-22.72</v>
      </c>
      <c r="H28" s="32">
        <f t="shared" si="2"/>
        <v>0.37879293097699235</v>
      </c>
      <c r="I28" s="32">
        <f t="shared" si="3"/>
        <v>-3.2000857664674913E-2</v>
      </c>
      <c r="J28" s="33">
        <f t="shared" si="4"/>
        <v>-1.9194114427272013</v>
      </c>
      <c r="K28" s="33">
        <f t="shared" si="5"/>
        <v>-0.95970572136360066</v>
      </c>
      <c r="L28" s="17">
        <v>2</v>
      </c>
      <c r="M28" s="34">
        <f t="shared" si="6"/>
        <v>1</v>
      </c>
      <c r="N28" s="17">
        <v>263</v>
      </c>
      <c r="O28" s="35">
        <f t="shared" ref="O28:P28" si="12">D28/7</f>
        <v>0.2857142857142857</v>
      </c>
      <c r="P28" s="35">
        <f t="shared" si="12"/>
        <v>0</v>
      </c>
      <c r="Q28" s="30">
        <f t="shared" si="8"/>
        <v>920</v>
      </c>
      <c r="R28" s="30"/>
      <c r="S28" s="22">
        <v>1.140684410646388E-2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2.6189916666666663E-2</v>
      </c>
      <c r="AD28" s="40">
        <f t="shared" si="11"/>
        <v>-7.2284169999999981E-2</v>
      </c>
      <c r="AE28" s="26">
        <v>-4.95</v>
      </c>
      <c r="AF28" s="26">
        <v>-10.105063636363599</v>
      </c>
      <c r="AG28" s="26">
        <v>0</v>
      </c>
    </row>
    <row r="29" spans="1:33" ht="15.75" customHeight="1" x14ac:dyDescent="0.2">
      <c r="A29" s="15" t="s">
        <v>90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-20.190000000000001</v>
      </c>
      <c r="H29" s="32" t="e">
        <f t="shared" si="2"/>
        <v>#DIV/0!</v>
      </c>
      <c r="I29" s="32" t="e">
        <f t="shared" si="3"/>
        <v>#DIV/0!</v>
      </c>
      <c r="J29" s="33">
        <f t="shared" si="4"/>
        <v>-20.190000000000001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249</v>
      </c>
      <c r="O29" s="35">
        <f t="shared" ref="O29:P29" si="14">D29/7</f>
        <v>0</v>
      </c>
      <c r="P29" s="35">
        <f t="shared" si="14"/>
        <v>0</v>
      </c>
      <c r="Q29" s="30" t="e">
        <f t="shared" si="8"/>
        <v>#DIV/0!</v>
      </c>
      <c r="R29" s="30"/>
      <c r="S29" s="22">
        <v>3.614457831325301E-2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20.190000000000001</v>
      </c>
      <c r="Z29" s="15">
        <v>1</v>
      </c>
      <c r="AA29" s="29" t="s">
        <v>35</v>
      </c>
      <c r="AB29" s="41">
        <f t="shared" si="10"/>
        <v>-0.69</v>
      </c>
      <c r="AC29" s="42">
        <v>2.6189916666666663E-2</v>
      </c>
      <c r="AD29" s="40">
        <f t="shared" si="11"/>
        <v>0</v>
      </c>
      <c r="AE29" s="26">
        <v>-4.95</v>
      </c>
      <c r="AF29" s="26">
        <v>-10.105063636363599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21.99</v>
      </c>
      <c r="D30" s="17">
        <v>1</v>
      </c>
      <c r="E30" s="17">
        <v>0</v>
      </c>
      <c r="F30" s="18">
        <v>21.99</v>
      </c>
      <c r="G30" s="18">
        <v>0</v>
      </c>
      <c r="H30" s="32">
        <f t="shared" si="2"/>
        <v>0</v>
      </c>
      <c r="I30" s="32">
        <f t="shared" si="3"/>
        <v>0.16825874619145514</v>
      </c>
      <c r="J30" s="33">
        <f t="shared" si="4"/>
        <v>3.7000098287500984</v>
      </c>
      <c r="K30" s="33">
        <f t="shared" si="5"/>
        <v>3.7000098287500984</v>
      </c>
      <c r="L30" s="17">
        <v>11</v>
      </c>
      <c r="M30" s="34">
        <f t="shared" si="6"/>
        <v>9.0909090909090912E-2</v>
      </c>
      <c r="N30" s="17">
        <v>260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1820</v>
      </c>
      <c r="R30" s="30"/>
      <c r="S30" s="22">
        <v>3.4482758620689648E-2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2.6189916666666663E-2</v>
      </c>
      <c r="AD30" s="40">
        <f t="shared" si="11"/>
        <v>-3.614208499999999E-2</v>
      </c>
      <c r="AE30" s="26">
        <v>-4.95</v>
      </c>
      <c r="AF30" s="26">
        <v>-10.005348086249899</v>
      </c>
      <c r="AG30" s="26">
        <v>0</v>
      </c>
    </row>
    <row r="31" spans="1:33" ht="15.75" customHeight="1" x14ac:dyDescent="0.2">
      <c r="A31" s="15" t="s">
        <v>92</v>
      </c>
      <c r="B31" s="53" t="s">
        <v>765</v>
      </c>
      <c r="C31" s="16">
        <f t="shared" si="1"/>
        <v>21.189999999999998</v>
      </c>
      <c r="D31" s="17">
        <v>5</v>
      </c>
      <c r="E31" s="17">
        <v>0</v>
      </c>
      <c r="F31" s="18">
        <v>105.94999999999999</v>
      </c>
      <c r="G31" s="44">
        <v>-36.21</v>
      </c>
      <c r="H31" s="32">
        <f t="shared" si="2"/>
        <v>0.34176498348277495</v>
      </c>
      <c r="I31" s="32">
        <f t="shared" si="3"/>
        <v>-0.19924446301321383</v>
      </c>
      <c r="J31" s="33">
        <f t="shared" si="4"/>
        <v>-21.109950856250002</v>
      </c>
      <c r="K31" s="33">
        <f t="shared" si="5"/>
        <v>-4.2219901712500008</v>
      </c>
      <c r="L31" s="17">
        <v>28</v>
      </c>
      <c r="M31" s="34">
        <f t="shared" si="6"/>
        <v>0.17857142857142858</v>
      </c>
      <c r="N31" s="17">
        <v>255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357</v>
      </c>
      <c r="R31" s="30"/>
      <c r="S31" s="22">
        <v>6.15384615384615E-2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0.2</v>
      </c>
      <c r="Y31" s="40">
        <f t="shared" si="13"/>
        <v>36.21</v>
      </c>
      <c r="Z31" s="15">
        <v>0</v>
      </c>
      <c r="AA31" s="15" t="s">
        <v>35</v>
      </c>
      <c r="AB31" s="41">
        <f t="shared" si="10"/>
        <v>-0.69</v>
      </c>
      <c r="AC31" s="28">
        <v>2.6189916666666663E-2</v>
      </c>
      <c r="AD31" s="40">
        <f t="shared" si="11"/>
        <v>-0.18071042499999995</v>
      </c>
      <c r="AE31" s="45">
        <v>-4.95</v>
      </c>
      <c r="AF31" s="45">
        <v>-10.005348086249999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1"/>
        <v xml:space="preserve"> - </v>
      </c>
      <c r="D32" s="57">
        <v>0</v>
      </c>
      <c r="E32" s="57">
        <v>0</v>
      </c>
      <c r="F32" s="58">
        <v>0</v>
      </c>
      <c r="G32" s="58">
        <v>-9.9400000000000013</v>
      </c>
      <c r="H32" s="32" t="e">
        <f t="shared" si="2"/>
        <v>#DIV/0!</v>
      </c>
      <c r="I32" s="32" t="e">
        <f t="shared" si="3"/>
        <v>#DIV/0!</v>
      </c>
      <c r="J32" s="33">
        <f t="shared" si="4"/>
        <v>-9.9400000000000013</v>
      </c>
      <c r="K32" s="33" t="e">
        <f t="shared" si="5"/>
        <v>#DIV/0!</v>
      </c>
      <c r="L32" s="57">
        <v>0</v>
      </c>
      <c r="M32" s="34" t="str">
        <f t="shared" si="6"/>
        <v>-</v>
      </c>
      <c r="N32" s="57">
        <v>255</v>
      </c>
      <c r="O32" s="35">
        <f t="shared" si="16"/>
        <v>0</v>
      </c>
      <c r="P32" s="35">
        <f t="shared" si="16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6.9498069498069498E-2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9.9400000000000013</v>
      </c>
      <c r="Z32" s="56">
        <v>1</v>
      </c>
      <c r="AA32" s="56" t="s">
        <v>35</v>
      </c>
      <c r="AB32" s="41">
        <f t="shared" si="10"/>
        <v>-0.69</v>
      </c>
      <c r="AC32" s="62">
        <v>2.6189916666666663E-2</v>
      </c>
      <c r="AD32" s="40">
        <f t="shared" si="11"/>
        <v>0</v>
      </c>
      <c r="AE32" s="63">
        <v>-4.95</v>
      </c>
      <c r="AF32" s="63">
        <v>-10.005348086249899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Circular Cone Drawer Handles - 10 Pack of Kitchen Cabinet Hardware")</f>
        <v>Flat Black Kitchen Cabinet Knobs - Circular Cone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Info!B1:BJ5000""),2,FALSE),"""")"),"B08LDW7GV6")</f>
        <v>B08LDW7GV6</v>
      </c>
      <c r="B2" s="3" t="s">
        <v>766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8.4286547588235301</v>
      </c>
      <c r="D3" s="5">
        <f>SUM(D4:D99702)</f>
        <v>23</v>
      </c>
      <c r="E3" s="5"/>
      <c r="F3" s="6">
        <f t="shared" ref="F3:G3" si="0">SUM(F4:F99702)</f>
        <v>361.77</v>
      </c>
      <c r="G3" s="6">
        <f t="shared" si="0"/>
        <v>-147.4</v>
      </c>
      <c r="H3" s="7">
        <f>G3/F3*-1</f>
        <v>0.40744119191751671</v>
      </c>
      <c r="I3" s="8">
        <f>J3/F3</f>
        <v>-1.9207837379411983E-2</v>
      </c>
      <c r="J3" s="6">
        <f>SUM(J4:J99702)</f>
        <v>-6.948819328749873</v>
      </c>
      <c r="K3" s="6">
        <f>J3/D3</f>
        <v>-0.30212257951086402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9</v>
      </c>
      <c r="X3" s="7">
        <f>W3/D3</f>
        <v>0.39130434782608697</v>
      </c>
      <c r="Y3" s="6"/>
      <c r="Z3" s="5"/>
      <c r="AA3" s="5"/>
      <c r="AB3" s="5"/>
      <c r="AC3" s="5"/>
      <c r="AD3" s="6">
        <f>SUM(AD4:AD99702)</f>
        <v>-0.52759196874999992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Info!B2:BZ3000""),37,FALSE)),"""")*-1"),-3.524356545)</f>
        <v>-3.5243565449999998</v>
      </c>
      <c r="AG3" s="6">
        <f>SUM(AG4:AG99702)</f>
        <v>-0.6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6</v>
      </c>
      <c r="E27" s="17">
        <v>0</v>
      </c>
      <c r="F27" s="18">
        <v>107.94</v>
      </c>
      <c r="G27" s="18">
        <v>-45.490000000000009</v>
      </c>
      <c r="H27" s="32">
        <f t="shared" ref="H27:H32" si="2">G27/F27*-1</f>
        <v>0.42143783583472311</v>
      </c>
      <c r="I27" s="32">
        <f t="shared" ref="I27:I32" si="3">J27/F27</f>
        <v>2.4832015770721819E-2</v>
      </c>
      <c r="J27" s="33">
        <f t="shared" ref="J27:J32" si="4">F27*0.85+G27+AF27*D27+D27*AE27+AG27+AD27</f>
        <v>2.6803677822917131</v>
      </c>
      <c r="K27" s="33">
        <f t="shared" ref="K27:K32" si="5">J27/D27</f>
        <v>0.4467279637152855</v>
      </c>
      <c r="L27" s="17">
        <v>22</v>
      </c>
      <c r="M27" s="34">
        <f t="shared" ref="M27:M32" si="6">IFERROR(D27/L27,"-")</f>
        <v>0.27272727272727271</v>
      </c>
      <c r="N27" s="17">
        <v>432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504</v>
      </c>
      <c r="R27" s="30"/>
      <c r="S27" s="22">
        <v>2.6946107784431138E-2</v>
      </c>
      <c r="T27" s="29">
        <v>0</v>
      </c>
      <c r="U27" s="37" t="s">
        <v>33</v>
      </c>
      <c r="V27" s="38" t="s">
        <v>33</v>
      </c>
      <c r="W27" s="15">
        <v>5</v>
      </c>
      <c r="X27" s="39">
        <f t="shared" ref="X27:X32" si="9">IFERROR(W27/D27,0)</f>
        <v>0.83333333333333337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1.6217659143518515E-2</v>
      </c>
      <c r="AD27" s="40">
        <f t="shared" ref="AD27:AD32" si="11">IFERROR(AB27*AC27*D27*2,0)</f>
        <v>-0.13428221770833329</v>
      </c>
      <c r="AE27" s="26">
        <v>-3.64</v>
      </c>
      <c r="AF27" s="26">
        <v>-3.60072499999999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4</v>
      </c>
      <c r="E28" s="17">
        <v>0</v>
      </c>
      <c r="F28" s="18">
        <v>71.959999999999994</v>
      </c>
      <c r="G28" s="18">
        <v>-51.52</v>
      </c>
      <c r="H28" s="32">
        <f t="shared" si="2"/>
        <v>0.71595330739299623</v>
      </c>
      <c r="I28" s="32">
        <f t="shared" si="3"/>
        <v>-0.26972545123448183</v>
      </c>
      <c r="J28" s="33">
        <f t="shared" si="4"/>
        <v>-19.40944347083331</v>
      </c>
      <c r="K28" s="33">
        <f t="shared" si="5"/>
        <v>-4.8523608677083274</v>
      </c>
      <c r="L28" s="17">
        <v>31</v>
      </c>
      <c r="M28" s="34">
        <f t="shared" si="6"/>
        <v>0.12903225806451613</v>
      </c>
      <c r="N28" s="17">
        <v>412</v>
      </c>
      <c r="O28" s="35">
        <f t="shared" ref="O28:P28" si="12">D28/7</f>
        <v>0.5714285714285714</v>
      </c>
      <c r="P28" s="35">
        <f t="shared" si="12"/>
        <v>0</v>
      </c>
      <c r="Q28" s="30">
        <f t="shared" si="8"/>
        <v>721</v>
      </c>
      <c r="R28" s="30"/>
      <c r="S28" s="22">
        <v>6.352941176470589E-2</v>
      </c>
      <c r="T28" s="29" t="s">
        <v>33</v>
      </c>
      <c r="U28" s="23" t="s">
        <v>33</v>
      </c>
      <c r="V28" s="1" t="s">
        <v>339</v>
      </c>
      <c r="W28" s="15">
        <v>2</v>
      </c>
      <c r="X28" s="39">
        <f t="shared" si="9"/>
        <v>0.5</v>
      </c>
      <c r="Y28" s="40">
        <f t="shared" ref="Y28:Y32" si="13">IFERROR(G28/(W28+Z28)*-1,0)</f>
        <v>12.88</v>
      </c>
      <c r="Z28" s="15">
        <v>2</v>
      </c>
      <c r="AA28" s="29" t="s">
        <v>35</v>
      </c>
      <c r="AB28" s="41">
        <f t="shared" si="10"/>
        <v>-0.69</v>
      </c>
      <c r="AC28" s="42">
        <v>1.6765121527777777E-2</v>
      </c>
      <c r="AD28" s="40">
        <f t="shared" si="11"/>
        <v>-9.2543470833333322E-2</v>
      </c>
      <c r="AE28" s="26">
        <v>-3.64</v>
      </c>
      <c r="AF28" s="26">
        <v>-3.60072499999999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15.99</v>
      </c>
      <c r="D29" s="17">
        <v>5</v>
      </c>
      <c r="E29" s="17">
        <v>0</v>
      </c>
      <c r="F29" s="18">
        <v>79.95</v>
      </c>
      <c r="G29" s="18">
        <v>-36.569999999999993</v>
      </c>
      <c r="H29" s="32">
        <f t="shared" si="2"/>
        <v>0.4574108818011256</v>
      </c>
      <c r="I29" s="32">
        <f t="shared" si="3"/>
        <v>-6.1686108049300976E-2</v>
      </c>
      <c r="J29" s="33">
        <f t="shared" si="4"/>
        <v>-4.931804338541613</v>
      </c>
      <c r="K29" s="33">
        <f t="shared" si="5"/>
        <v>-0.98636086770832265</v>
      </c>
      <c r="L29" s="17">
        <v>16</v>
      </c>
      <c r="M29" s="34">
        <f t="shared" si="6"/>
        <v>0.3125</v>
      </c>
      <c r="N29" s="17">
        <v>419</v>
      </c>
      <c r="O29" s="35">
        <f t="shared" ref="O29:P29" si="14">D29/7</f>
        <v>0.7142857142857143</v>
      </c>
      <c r="P29" s="35">
        <f t="shared" si="14"/>
        <v>0</v>
      </c>
      <c r="Q29" s="30">
        <f t="shared" si="8"/>
        <v>586</v>
      </c>
      <c r="R29" s="30"/>
      <c r="S29" s="22">
        <v>0.1073985680190931</v>
      </c>
      <c r="T29" s="29" t="s">
        <v>33</v>
      </c>
      <c r="U29" s="23" t="s">
        <v>33</v>
      </c>
      <c r="V29" s="1" t="s">
        <v>33</v>
      </c>
      <c r="W29" s="15">
        <v>2</v>
      </c>
      <c r="X29" s="39">
        <f t="shared" si="9"/>
        <v>0.4</v>
      </c>
      <c r="Y29" s="40">
        <f t="shared" si="13"/>
        <v>12.189999999999998</v>
      </c>
      <c r="Z29" s="15">
        <v>1</v>
      </c>
      <c r="AA29" s="29" t="s">
        <v>35</v>
      </c>
      <c r="AB29" s="41">
        <f t="shared" si="10"/>
        <v>-0.69</v>
      </c>
      <c r="AC29" s="42">
        <v>1.6765121527777777E-2</v>
      </c>
      <c r="AD29" s="40">
        <f t="shared" si="11"/>
        <v>-0.11567933854166665</v>
      </c>
      <c r="AE29" s="26">
        <v>-3.64</v>
      </c>
      <c r="AF29" s="26">
        <v>-3.60072499999999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13.99</v>
      </c>
      <c r="D30" s="17">
        <v>2</v>
      </c>
      <c r="E30" s="17">
        <v>0</v>
      </c>
      <c r="F30" s="18">
        <v>27.98</v>
      </c>
      <c r="G30" s="18">
        <v>-6.98</v>
      </c>
      <c r="H30" s="32">
        <f t="shared" si="2"/>
        <v>0.24946390278770553</v>
      </c>
      <c r="I30" s="32">
        <f t="shared" si="3"/>
        <v>8.6776811100190643E-2</v>
      </c>
      <c r="J30" s="33">
        <f t="shared" si="4"/>
        <v>2.4280151745833343</v>
      </c>
      <c r="K30" s="33">
        <f t="shared" si="5"/>
        <v>1.2140075872916671</v>
      </c>
      <c r="L30" s="17">
        <v>14</v>
      </c>
      <c r="M30" s="34">
        <f t="shared" si="6"/>
        <v>0.14285714285714285</v>
      </c>
      <c r="N30" s="17">
        <v>422</v>
      </c>
      <c r="O30" s="35">
        <f t="shared" ref="O30:P30" si="15">D30/7</f>
        <v>0.2857142857142857</v>
      </c>
      <c r="P30" s="35">
        <f t="shared" si="15"/>
        <v>0</v>
      </c>
      <c r="Q30" s="30">
        <f t="shared" si="8"/>
        <v>1477</v>
      </c>
      <c r="R30" s="30"/>
      <c r="S30" s="22">
        <v>0.12085308056872041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1.6765121527777777E-2</v>
      </c>
      <c r="AD30" s="40">
        <f t="shared" si="11"/>
        <v>-4.6271735416666661E-2</v>
      </c>
      <c r="AE30" s="26">
        <v>-3.64</v>
      </c>
      <c r="AF30" s="26">
        <v>-3.5243565449999998</v>
      </c>
      <c r="AG30" s="26">
        <v>0</v>
      </c>
    </row>
    <row r="31" spans="1:33" ht="15.75" customHeight="1" x14ac:dyDescent="0.2">
      <c r="A31" s="15" t="s">
        <v>92</v>
      </c>
      <c r="B31" s="49" t="s">
        <v>767</v>
      </c>
      <c r="C31" s="16">
        <f t="shared" si="1"/>
        <v>12.49</v>
      </c>
      <c r="D31" s="17">
        <v>4</v>
      </c>
      <c r="E31" s="17">
        <v>0</v>
      </c>
      <c r="F31" s="18">
        <v>49.96</v>
      </c>
      <c r="G31" s="44">
        <v>-0.66</v>
      </c>
      <c r="H31" s="32">
        <f t="shared" si="2"/>
        <v>1.3210568454763811E-2</v>
      </c>
      <c r="I31" s="32">
        <f t="shared" si="3"/>
        <v>0.26132967071990931</v>
      </c>
      <c r="J31" s="33">
        <f t="shared" si="4"/>
        <v>13.05603034916667</v>
      </c>
      <c r="K31" s="33">
        <f t="shared" si="5"/>
        <v>3.2640075872916676</v>
      </c>
      <c r="L31" s="17">
        <v>12</v>
      </c>
      <c r="M31" s="34">
        <f t="shared" si="6"/>
        <v>0.33333333333333331</v>
      </c>
      <c r="N31" s="17">
        <v>418</v>
      </c>
      <c r="O31" s="35">
        <f t="shared" ref="O31:P32" si="16">D31/7</f>
        <v>0.5714285714285714</v>
      </c>
      <c r="P31" s="35">
        <f t="shared" si="16"/>
        <v>0</v>
      </c>
      <c r="Q31" s="30">
        <f t="shared" si="8"/>
        <v>731</v>
      </c>
      <c r="R31" s="30"/>
      <c r="S31" s="22">
        <v>9.4364351245085104E-2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1.6765121527777777E-2</v>
      </c>
      <c r="AD31" s="40">
        <f t="shared" si="11"/>
        <v>-9.2543470833333322E-2</v>
      </c>
      <c r="AE31" s="45">
        <v>-3.64</v>
      </c>
      <c r="AF31" s="45">
        <v>-3.5243565449999998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11.99</v>
      </c>
      <c r="D32" s="57">
        <v>2</v>
      </c>
      <c r="E32" s="57">
        <v>0</v>
      </c>
      <c r="F32" s="58">
        <v>23.98</v>
      </c>
      <c r="G32" s="58">
        <v>-6.18</v>
      </c>
      <c r="H32" s="32">
        <f t="shared" si="2"/>
        <v>0.25771476230191825</v>
      </c>
      <c r="I32" s="32">
        <f t="shared" si="3"/>
        <v>-3.2192861777175445E-2</v>
      </c>
      <c r="J32" s="33">
        <f t="shared" si="4"/>
        <v>-0.77198482541666713</v>
      </c>
      <c r="K32" s="33">
        <f t="shared" si="5"/>
        <v>-0.38599241270833357</v>
      </c>
      <c r="L32" s="57">
        <v>13</v>
      </c>
      <c r="M32" s="34">
        <f t="shared" si="6"/>
        <v>0.15384615384615385</v>
      </c>
      <c r="N32" s="57">
        <v>416</v>
      </c>
      <c r="O32" s="35">
        <f t="shared" si="16"/>
        <v>0.2857142857142857</v>
      </c>
      <c r="P32" s="35">
        <f t="shared" si="16"/>
        <v>0</v>
      </c>
      <c r="Q32" s="30">
        <f t="shared" si="8"/>
        <v>1456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0.1038961038961039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6.18</v>
      </c>
      <c r="Z32" s="56">
        <v>1</v>
      </c>
      <c r="AA32" s="56" t="s">
        <v>35</v>
      </c>
      <c r="AB32" s="41">
        <f t="shared" si="10"/>
        <v>-0.69</v>
      </c>
      <c r="AC32" s="62">
        <v>1.6765121527777777E-2</v>
      </c>
      <c r="AD32" s="40">
        <f t="shared" si="11"/>
        <v>-4.6271735416666661E-2</v>
      </c>
      <c r="AE32" s="63">
        <v>-3.64</v>
      </c>
      <c r="AF32" s="63">
        <v>-3.5243565449999998</v>
      </c>
      <c r="AG32" s="63">
        <v>-0.6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Circular Cone Drawer Handles - 25 Pack of Kitchen Cabinet Hardware")</f>
        <v>Flat Black Kitchen Cabinet Knobs - Circular Cone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Info!B1:BJ5000""),2,FALSE),"""")"),"B08LDW8P66")</f>
        <v>B08LDW8P66</v>
      </c>
      <c r="B2" s="3" t="s">
        <v>768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16.437585983823528</v>
      </c>
      <c r="D3" s="5">
        <f>SUM(D4:D99702)</f>
        <v>10</v>
      </c>
      <c r="E3" s="5"/>
      <c r="F3" s="6">
        <f t="shared" ref="F3:G3" si="0">SUM(F4:F99702)</f>
        <v>237.9</v>
      </c>
      <c r="G3" s="6">
        <f t="shared" si="0"/>
        <v>-78.680000000000007</v>
      </c>
      <c r="H3" s="7">
        <f>G3/F3*-1</f>
        <v>0.33072719630096681</v>
      </c>
      <c r="I3" s="8">
        <f>J3/F3</f>
        <v>-7.7522827737441583E-2</v>
      </c>
      <c r="J3" s="6">
        <f>SUM(J4:J99702)</f>
        <v>-18.442680718737353</v>
      </c>
      <c r="K3" s="6">
        <f>J3/D3</f>
        <v>-1.8442680718737354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3</v>
      </c>
      <c r="X3" s="7">
        <f>W3/D3</f>
        <v>0.3</v>
      </c>
      <c r="Y3" s="6"/>
      <c r="Z3" s="5"/>
      <c r="AA3" s="5"/>
      <c r="AB3" s="5"/>
      <c r="AC3" s="5"/>
      <c r="AD3" s="6">
        <f>SUM(AD4:AD99702)</f>
        <v>-0.35990655555555556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Info!B2:BZ3000""),37,FALSE)),"""")*-1"),-9.02194808625)</f>
        <v>-9.0219480862499992</v>
      </c>
      <c r="AG3" s="6">
        <f>SUM(AG4:AG99702)</f>
        <v>-1.3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2</v>
      </c>
      <c r="E27" s="17">
        <v>0</v>
      </c>
      <c r="F27" s="18">
        <v>59.98</v>
      </c>
      <c r="G27" s="18">
        <v>-12.5</v>
      </c>
      <c r="H27" s="32">
        <f t="shared" ref="H27:H32" si="2">G27/F27*-1</f>
        <v>0.20840280093364455</v>
      </c>
      <c r="I27" s="32">
        <f t="shared" ref="I27:I32" si="3">J27/F27</f>
        <v>0.17118525202003376</v>
      </c>
      <c r="J27" s="33">
        <f t="shared" ref="J27:J32" si="4">F27*0.85+G27+AF27*D27+D27*AE27+AG27+AD27</f>
        <v>10.267691416161625</v>
      </c>
      <c r="K27" s="33">
        <f t="shared" ref="K27:K32" si="5">J27/D27</f>
        <v>5.1338457080808126</v>
      </c>
      <c r="L27" s="17">
        <v>9</v>
      </c>
      <c r="M27" s="34">
        <f t="shared" ref="M27:M32" si="6">IFERROR(D27/L27,"-")</f>
        <v>0.22222222222222221</v>
      </c>
      <c r="N27" s="17">
        <v>262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917</v>
      </c>
      <c r="R27" s="30"/>
      <c r="S27" s="22">
        <v>2.2900763358778629E-2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2.6080185185185185E-2</v>
      </c>
      <c r="AD27" s="40">
        <f t="shared" ref="AD27:AD32" si="11">IFERROR(AB27*AC27*D27*2,0)</f>
        <v>-7.1981311111111113E-2</v>
      </c>
      <c r="AE27" s="26">
        <v>-4.95</v>
      </c>
      <c r="AF27" s="26">
        <v>-9.1216636363636301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1</v>
      </c>
      <c r="E28" s="17">
        <v>0</v>
      </c>
      <c r="F28" s="18">
        <v>29.99</v>
      </c>
      <c r="G28" s="18">
        <v>-50.66</v>
      </c>
      <c r="H28" s="32">
        <f t="shared" si="2"/>
        <v>1.6892297432477492</v>
      </c>
      <c r="I28" s="32">
        <f t="shared" si="3"/>
        <v>-1.3096416902940711</v>
      </c>
      <c r="J28" s="33">
        <f t="shared" si="4"/>
        <v>-39.276154291919191</v>
      </c>
      <c r="K28" s="33">
        <f t="shared" si="5"/>
        <v>-39.276154291919191</v>
      </c>
      <c r="L28" s="17">
        <v>12</v>
      </c>
      <c r="M28" s="34">
        <f t="shared" si="6"/>
        <v>8.3333333333333329E-2</v>
      </c>
      <c r="N28" s="17">
        <v>225</v>
      </c>
      <c r="O28" s="35">
        <f t="shared" ref="O28:P28" si="12">D28/7</f>
        <v>0.14285714285714285</v>
      </c>
      <c r="P28" s="35">
        <f t="shared" si="12"/>
        <v>0</v>
      </c>
      <c r="Q28" s="30">
        <f t="shared" si="8"/>
        <v>1575</v>
      </c>
      <c r="R28" s="30"/>
      <c r="S28" s="22">
        <v>3.4482758620689648E-2</v>
      </c>
      <c r="T28" s="29" t="s">
        <v>33</v>
      </c>
      <c r="U28" s="23" t="s">
        <v>33</v>
      </c>
      <c r="V28" s="1" t="s">
        <v>339</v>
      </c>
      <c r="W28" s="15">
        <v>1</v>
      </c>
      <c r="X28" s="39">
        <f t="shared" si="9"/>
        <v>1</v>
      </c>
      <c r="Y28" s="40">
        <f t="shared" ref="Y28:Y32" si="13">IFERROR(G28/(W28+Z28)*-1,0)</f>
        <v>25.33</v>
      </c>
      <c r="Z28" s="15">
        <v>1</v>
      </c>
      <c r="AA28" s="29" t="s">
        <v>35</v>
      </c>
      <c r="AB28" s="41">
        <f t="shared" si="10"/>
        <v>-0.69</v>
      </c>
      <c r="AC28" s="42">
        <v>2.6080185185185185E-2</v>
      </c>
      <c r="AD28" s="40">
        <f t="shared" si="11"/>
        <v>-3.5990655555555556E-2</v>
      </c>
      <c r="AE28" s="26">
        <v>-4.95</v>
      </c>
      <c r="AF28" s="26">
        <v>-9.1216636363636301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25.99</v>
      </c>
      <c r="D29" s="17">
        <v>3</v>
      </c>
      <c r="E29" s="17">
        <v>0</v>
      </c>
      <c r="F29" s="18">
        <v>77.97</v>
      </c>
      <c r="G29" s="18">
        <v>0</v>
      </c>
      <c r="H29" s="32">
        <f t="shared" si="2"/>
        <v>0</v>
      </c>
      <c r="I29" s="32">
        <f t="shared" si="3"/>
        <v>0.30718913844097012</v>
      </c>
      <c r="J29" s="33">
        <f t="shared" si="4"/>
        <v>23.951537124242442</v>
      </c>
      <c r="K29" s="33">
        <f t="shared" si="5"/>
        <v>7.9838457080808141</v>
      </c>
      <c r="L29" s="17">
        <v>12</v>
      </c>
      <c r="M29" s="34">
        <f t="shared" si="6"/>
        <v>0.25</v>
      </c>
      <c r="N29" s="17">
        <v>234</v>
      </c>
      <c r="O29" s="35">
        <f t="shared" ref="O29:P29" si="14">D29/7</f>
        <v>0.42857142857142855</v>
      </c>
      <c r="P29" s="35">
        <f t="shared" si="14"/>
        <v>0</v>
      </c>
      <c r="Q29" s="30">
        <f t="shared" si="8"/>
        <v>546</v>
      </c>
      <c r="R29" s="30"/>
      <c r="S29" s="22">
        <v>7.3170731707317069E-2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2.6080185185185185E-2</v>
      </c>
      <c r="AD29" s="40">
        <f t="shared" si="11"/>
        <v>-0.10797196666666667</v>
      </c>
      <c r="AE29" s="26">
        <v>-4.95</v>
      </c>
      <c r="AF29" s="26">
        <v>-9.1216636363636301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23.99</v>
      </c>
      <c r="D30" s="17">
        <v>1</v>
      </c>
      <c r="E30" s="17">
        <v>0</v>
      </c>
      <c r="F30" s="18">
        <v>23.99</v>
      </c>
      <c r="G30" s="18">
        <v>-1.8</v>
      </c>
      <c r="H30" s="32">
        <f t="shared" si="2"/>
        <v>7.5031263026260953E-2</v>
      </c>
      <c r="I30" s="32">
        <f t="shared" si="3"/>
        <v>0.19106132797809261</v>
      </c>
      <c r="J30" s="33">
        <f t="shared" si="4"/>
        <v>4.5835612581944414</v>
      </c>
      <c r="K30" s="33">
        <f t="shared" si="5"/>
        <v>4.5835612581944414</v>
      </c>
      <c r="L30" s="17">
        <v>12</v>
      </c>
      <c r="M30" s="34">
        <f t="shared" si="6"/>
        <v>8.3333333333333329E-2</v>
      </c>
      <c r="N30" s="17">
        <v>245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1715</v>
      </c>
      <c r="R30" s="30"/>
      <c r="S30" s="22">
        <v>8.171206225680934E-2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1</v>
      </c>
      <c r="Y30" s="40">
        <f t="shared" si="13"/>
        <v>0.9</v>
      </c>
      <c r="Z30" s="15">
        <v>1</v>
      </c>
      <c r="AA30" s="29" t="s">
        <v>35</v>
      </c>
      <c r="AB30" s="41">
        <f t="shared" si="10"/>
        <v>-0.69</v>
      </c>
      <c r="AC30" s="42">
        <v>2.6080185185185185E-2</v>
      </c>
      <c r="AD30" s="40">
        <f t="shared" si="11"/>
        <v>-3.5990655555555556E-2</v>
      </c>
      <c r="AE30" s="26">
        <v>-4.95</v>
      </c>
      <c r="AF30" s="26">
        <v>-9.0219480862499992</v>
      </c>
      <c r="AG30" s="26">
        <v>0</v>
      </c>
    </row>
    <row r="31" spans="1:33" ht="15.75" customHeight="1" x14ac:dyDescent="0.2">
      <c r="A31" s="15" t="s">
        <v>92</v>
      </c>
      <c r="B31" s="49" t="s">
        <v>769</v>
      </c>
      <c r="C31" s="16">
        <f t="shared" si="1"/>
        <v>19.989999999999998</v>
      </c>
      <c r="D31" s="17">
        <v>1</v>
      </c>
      <c r="E31" s="17">
        <v>0</v>
      </c>
      <c r="F31" s="18">
        <v>19.989999999999998</v>
      </c>
      <c r="G31" s="44">
        <v>-5.9000000000000012</v>
      </c>
      <c r="H31" s="32">
        <f t="shared" si="2"/>
        <v>0.29514757378689355</v>
      </c>
      <c r="I31" s="32">
        <f t="shared" si="3"/>
        <v>-0.14589488453254421</v>
      </c>
      <c r="J31" s="33">
        <f t="shared" si="4"/>
        <v>-2.9164387418055586</v>
      </c>
      <c r="K31" s="33">
        <f t="shared" si="5"/>
        <v>-2.9164387418055586</v>
      </c>
      <c r="L31" s="17">
        <v>8</v>
      </c>
      <c r="M31" s="34">
        <f t="shared" si="6"/>
        <v>0.125</v>
      </c>
      <c r="N31" s="17">
        <v>244</v>
      </c>
      <c r="O31" s="35">
        <f t="shared" ref="O31:P32" si="16">D31/7</f>
        <v>0.14285714285714285</v>
      </c>
      <c r="P31" s="35">
        <f t="shared" si="16"/>
        <v>0</v>
      </c>
      <c r="Q31" s="30">
        <f t="shared" si="8"/>
        <v>1708</v>
      </c>
      <c r="R31" s="30"/>
      <c r="S31" s="22">
        <v>6.15384615384615E-2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1.966666666666667</v>
      </c>
      <c r="Z31" s="15">
        <v>3</v>
      </c>
      <c r="AA31" s="15" t="s">
        <v>35</v>
      </c>
      <c r="AB31" s="41">
        <f t="shared" si="10"/>
        <v>-0.69</v>
      </c>
      <c r="AC31" s="28">
        <v>2.6080185185185185E-2</v>
      </c>
      <c r="AD31" s="40">
        <f t="shared" si="11"/>
        <v>-3.5990655555555556E-2</v>
      </c>
      <c r="AE31" s="45">
        <v>-4.95</v>
      </c>
      <c r="AF31" s="45">
        <v>-9.0219480862499992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12.99</v>
      </c>
      <c r="D32" s="57">
        <v>2</v>
      </c>
      <c r="E32" s="57">
        <v>0</v>
      </c>
      <c r="F32" s="58">
        <v>25.98</v>
      </c>
      <c r="G32" s="58">
        <v>-7.82</v>
      </c>
      <c r="H32" s="32">
        <f t="shared" si="2"/>
        <v>0.30100076982294072</v>
      </c>
      <c r="I32" s="32">
        <f t="shared" si="3"/>
        <v>-0.57940252053930374</v>
      </c>
      <c r="J32" s="33">
        <f t="shared" si="4"/>
        <v>-15.052877483611113</v>
      </c>
      <c r="K32" s="33">
        <f t="shared" si="5"/>
        <v>-7.5264387418055563</v>
      </c>
      <c r="L32" s="57">
        <v>14</v>
      </c>
      <c r="M32" s="34">
        <f t="shared" si="6"/>
        <v>0.14285714285714285</v>
      </c>
      <c r="N32" s="57">
        <v>254</v>
      </c>
      <c r="O32" s="35">
        <f t="shared" si="16"/>
        <v>0.2857142857142857</v>
      </c>
      <c r="P32" s="35">
        <f t="shared" si="16"/>
        <v>0</v>
      </c>
      <c r="Q32" s="30">
        <f t="shared" si="8"/>
        <v>889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7.7519379844961239E-2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1</v>
      </c>
      <c r="X32" s="39">
        <f t="shared" si="9"/>
        <v>0.5</v>
      </c>
      <c r="Y32" s="40">
        <f t="shared" si="13"/>
        <v>2.6066666666666669</v>
      </c>
      <c r="Z32" s="56">
        <v>2</v>
      </c>
      <c r="AA32" s="56" t="s">
        <v>35</v>
      </c>
      <c r="AB32" s="41">
        <f t="shared" si="10"/>
        <v>-0.69</v>
      </c>
      <c r="AC32" s="62">
        <v>2.6080185185185185E-2</v>
      </c>
      <c r="AD32" s="40">
        <f t="shared" si="11"/>
        <v>-7.1981311111111113E-2</v>
      </c>
      <c r="AE32" s="63">
        <v>-4.95</v>
      </c>
      <c r="AF32" s="63">
        <v>-9.0219480862499992</v>
      </c>
      <c r="AG32" s="63">
        <v>-1.3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Circular Cone Drawer Handles - 10 Pack of Kitchen Cabinet Hardware")</f>
        <v>Satin Nickel Kitchen Cabinet Knobs - Circular Cone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Info!B1:BJ5000""),2,FALSE),"""")"),"B08LDXFQ9C")</f>
        <v>B08LDXFQ9C</v>
      </c>
      <c r="B2" s="3" t="s">
        <v>770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8.6653018176470589</v>
      </c>
      <c r="D3" s="5">
        <f>SUM(D4:D99702)</f>
        <v>35</v>
      </c>
      <c r="E3" s="5"/>
      <c r="F3" s="6">
        <f t="shared" ref="F3:G3" si="0">SUM(F4:F99702)</f>
        <v>507.65</v>
      </c>
      <c r="G3" s="6">
        <f t="shared" si="0"/>
        <v>-86.9</v>
      </c>
      <c r="H3" s="7">
        <f>G3/F3*-1</f>
        <v>0.17118093174431204</v>
      </c>
      <c r="I3" s="8">
        <f>J3/F3</f>
        <v>0.16682123652676553</v>
      </c>
      <c r="J3" s="6">
        <f>SUM(J4:J99702)</f>
        <v>84.686800722812521</v>
      </c>
      <c r="K3" s="6">
        <f>J3/D3</f>
        <v>2.4196228777946436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5</v>
      </c>
      <c r="X3" s="7">
        <f>W3/D3</f>
        <v>0.14285714285714285</v>
      </c>
      <c r="Y3" s="6"/>
      <c r="Z3" s="5"/>
      <c r="AA3" s="5"/>
      <c r="AB3" s="5"/>
      <c r="AC3" s="5"/>
      <c r="AD3" s="6">
        <f>SUM(AD4:AD99702)</f>
        <v>-0.74833801218749996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Info!B2:BZ3000""),37,FALSE)),"""")*-1"),-3.725506545)</f>
        <v>-3.725506545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17.990000000000002</v>
      </c>
      <c r="D27" s="17">
        <v>7</v>
      </c>
      <c r="E27" s="17">
        <v>0</v>
      </c>
      <c r="F27" s="18">
        <v>125.93</v>
      </c>
      <c r="G27" s="18">
        <v>-31.52</v>
      </c>
      <c r="H27" s="32">
        <f t="shared" ref="H27:H32" si="2">G27/F27*-1</f>
        <v>0.25029778448344314</v>
      </c>
      <c r="I27" s="32">
        <f t="shared" ref="I27:I32" si="3">J27/F27</f>
        <v>0.18484154081880819</v>
      </c>
      <c r="J27" s="33">
        <f t="shared" ref="J27:J32" si="4">F27*0.85+G27+AF27*D27+D27*AE27+AG27+AD27</f>
        <v>23.277095235312515</v>
      </c>
      <c r="K27" s="33">
        <f t="shared" ref="K27:K32" si="5">J27/D27</f>
        <v>3.3252993193303593</v>
      </c>
      <c r="L27" s="17">
        <v>21</v>
      </c>
      <c r="M27" s="34">
        <f t="shared" ref="M27:M32" si="6">IFERROR(D27/L27,"-")</f>
        <v>0.33333333333333331</v>
      </c>
      <c r="N27" s="17">
        <v>402</v>
      </c>
      <c r="O27" s="35">
        <f t="shared" ref="O27:P27" si="7">D27/7</f>
        <v>1</v>
      </c>
      <c r="P27" s="35">
        <f t="shared" si="7"/>
        <v>0</v>
      </c>
      <c r="Q27" s="30">
        <f t="shared" ref="Q27:Q32" si="8">ROUNDDOWN(N27/(O27+P27),0)</f>
        <v>402</v>
      </c>
      <c r="R27" s="30"/>
      <c r="S27" s="22">
        <v>3.4188034188034191E-2</v>
      </c>
      <c r="T27" s="29">
        <v>0</v>
      </c>
      <c r="U27" s="37" t="s">
        <v>33</v>
      </c>
      <c r="V27" s="38" t="s">
        <v>33</v>
      </c>
      <c r="W27" s="15">
        <v>4</v>
      </c>
      <c r="X27" s="39">
        <f t="shared" ref="X27:X32" si="9">IFERROR(W27/D27,0)</f>
        <v>0.5714285714285714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1.5556911458333331E-2</v>
      </c>
      <c r="AD27" s="40">
        <f t="shared" ref="AD27:AD32" si="11">IFERROR(AB27*AC27*D27*2,0)</f>
        <v>-0.15027976468749996</v>
      </c>
      <c r="AE27" s="26">
        <v>-3.64</v>
      </c>
      <c r="AF27" s="26">
        <v>-3.8018749999999999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17.990000000000002</v>
      </c>
      <c r="D28" s="17">
        <v>7</v>
      </c>
      <c r="E28" s="17">
        <v>0</v>
      </c>
      <c r="F28" s="18">
        <v>125.93</v>
      </c>
      <c r="G28" s="18">
        <v>-12.32</v>
      </c>
      <c r="H28" s="32">
        <f t="shared" si="2"/>
        <v>9.7832128960533629E-2</v>
      </c>
      <c r="I28" s="32">
        <f t="shared" si="3"/>
        <v>0.33731327275569772</v>
      </c>
      <c r="J28" s="33">
        <f t="shared" si="4"/>
        <v>42.477860438125013</v>
      </c>
      <c r="K28" s="33">
        <f t="shared" si="5"/>
        <v>6.0682657768750019</v>
      </c>
      <c r="L28" s="17">
        <v>19</v>
      </c>
      <c r="M28" s="34">
        <f t="shared" si="6"/>
        <v>0.36842105263157893</v>
      </c>
      <c r="N28" s="17">
        <v>366</v>
      </c>
      <c r="O28" s="35">
        <f t="shared" ref="O28:P28" si="12">D28/7</f>
        <v>1</v>
      </c>
      <c r="P28" s="35">
        <f t="shared" si="12"/>
        <v>0</v>
      </c>
      <c r="Q28" s="30">
        <f t="shared" si="8"/>
        <v>366</v>
      </c>
      <c r="R28" s="30"/>
      <c r="S28" s="22">
        <v>9.8734177215189886E-2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1.5477697916666665E-2</v>
      </c>
      <c r="AD28" s="40">
        <f t="shared" si="11"/>
        <v>-0.14951456187499998</v>
      </c>
      <c r="AE28" s="26">
        <v>-3.64</v>
      </c>
      <c r="AF28" s="26">
        <v>-3.8018749999999999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4</v>
      </c>
      <c r="E29" s="17">
        <v>0</v>
      </c>
      <c r="F29" s="18">
        <v>67.959999999999994</v>
      </c>
      <c r="G29" s="18">
        <v>-25.43</v>
      </c>
      <c r="H29" s="32">
        <f t="shared" si="2"/>
        <v>0.37419070041200708</v>
      </c>
      <c r="I29" s="32">
        <f t="shared" si="3"/>
        <v>3.6537126361094636E-2</v>
      </c>
      <c r="J29" s="33">
        <f t="shared" si="4"/>
        <v>2.4830631074999912</v>
      </c>
      <c r="K29" s="33">
        <f t="shared" si="5"/>
        <v>0.62076577687499779</v>
      </c>
      <c r="L29" s="17">
        <v>17</v>
      </c>
      <c r="M29" s="34">
        <f t="shared" si="6"/>
        <v>0.23529411764705882</v>
      </c>
      <c r="N29" s="17">
        <v>413</v>
      </c>
      <c r="O29" s="35">
        <f t="shared" ref="O29:P29" si="14">D29/7</f>
        <v>0.5714285714285714</v>
      </c>
      <c r="P29" s="35">
        <f t="shared" si="14"/>
        <v>0</v>
      </c>
      <c r="Q29" s="30">
        <f t="shared" si="8"/>
        <v>722</v>
      </c>
      <c r="R29" s="30"/>
      <c r="S29" s="22">
        <v>0.1217183770883055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25.43</v>
      </c>
      <c r="Z29" s="15">
        <v>1</v>
      </c>
      <c r="AA29" s="29" t="s">
        <v>35</v>
      </c>
      <c r="AB29" s="41">
        <f t="shared" si="10"/>
        <v>-0.69</v>
      </c>
      <c r="AC29" s="42">
        <v>1.5477697916666665E-2</v>
      </c>
      <c r="AD29" s="40">
        <f t="shared" si="11"/>
        <v>-8.5436892499999986E-2</v>
      </c>
      <c r="AE29" s="26">
        <v>-3.64</v>
      </c>
      <c r="AF29" s="26">
        <v>-3.8018749999999999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-2.35</v>
      </c>
      <c r="H30" s="32" t="e">
        <f t="shared" si="2"/>
        <v>#DIV/0!</v>
      </c>
      <c r="I30" s="32" t="e">
        <f t="shared" si="3"/>
        <v>#DIV/0!</v>
      </c>
      <c r="J30" s="33">
        <f t="shared" si="4"/>
        <v>-2.35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388</v>
      </c>
      <c r="O30" s="35">
        <f t="shared" ref="O30:P30" si="15">D30/7</f>
        <v>0</v>
      </c>
      <c r="P30" s="35">
        <f t="shared" si="15"/>
        <v>0</v>
      </c>
      <c r="Q30" s="30" t="e">
        <f t="shared" si="8"/>
        <v>#DIV/0!</v>
      </c>
      <c r="R30" s="30"/>
      <c r="S30" s="22">
        <v>0.13881748071979441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1.5477697916666665E-2</v>
      </c>
      <c r="AD30" s="40">
        <f t="shared" si="11"/>
        <v>0</v>
      </c>
      <c r="AE30" s="26">
        <v>-3.64</v>
      </c>
      <c r="AF30" s="26">
        <v>-3.725506545</v>
      </c>
      <c r="AG30" s="26">
        <v>0</v>
      </c>
    </row>
    <row r="31" spans="1:33" ht="15.75" customHeight="1" x14ac:dyDescent="0.2">
      <c r="A31" s="15" t="s">
        <v>92</v>
      </c>
      <c r="B31" s="49" t="s">
        <v>771</v>
      </c>
      <c r="C31" s="16">
        <f t="shared" si="1"/>
        <v>11.323333333333332</v>
      </c>
      <c r="D31" s="17">
        <v>12</v>
      </c>
      <c r="E31" s="17">
        <v>0</v>
      </c>
      <c r="F31" s="18">
        <v>135.88</v>
      </c>
      <c r="G31" s="44">
        <v>-7.0299999999999994</v>
      </c>
      <c r="H31" s="32">
        <f t="shared" si="2"/>
        <v>5.1736826611716219E-2</v>
      </c>
      <c r="I31" s="32">
        <f t="shared" si="3"/>
        <v>0.14590528983294077</v>
      </c>
      <c r="J31" s="33">
        <f t="shared" si="4"/>
        <v>19.825610782499989</v>
      </c>
      <c r="K31" s="33">
        <f t="shared" si="5"/>
        <v>1.6521342318749992</v>
      </c>
      <c r="L31" s="17">
        <v>22</v>
      </c>
      <c r="M31" s="34">
        <f t="shared" si="6"/>
        <v>0.54545454545454541</v>
      </c>
      <c r="N31" s="17">
        <v>411</v>
      </c>
      <c r="O31" s="35">
        <f t="shared" ref="O31:P32" si="16">D31/7</f>
        <v>1.7142857142857142</v>
      </c>
      <c r="P31" s="35">
        <f t="shared" si="16"/>
        <v>0</v>
      </c>
      <c r="Q31" s="30">
        <f t="shared" si="8"/>
        <v>239</v>
      </c>
      <c r="R31" s="30"/>
      <c r="S31" s="22">
        <v>0.108527131782945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8.3333333333333329E-2</v>
      </c>
      <c r="Y31" s="40">
        <f t="shared" si="13"/>
        <v>2.3433333333333333</v>
      </c>
      <c r="Z31" s="15">
        <v>2</v>
      </c>
      <c r="AA31" s="15" t="s">
        <v>35</v>
      </c>
      <c r="AB31" s="41">
        <f t="shared" si="10"/>
        <v>-0.69</v>
      </c>
      <c r="AC31" s="28">
        <v>1.5477697916666665E-2</v>
      </c>
      <c r="AD31" s="40">
        <f t="shared" si="11"/>
        <v>-0.25631067749999997</v>
      </c>
      <c r="AE31" s="45">
        <v>-3.64</v>
      </c>
      <c r="AF31" s="45">
        <v>-3.725506545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10.39</v>
      </c>
      <c r="D32" s="57">
        <v>5</v>
      </c>
      <c r="E32" s="57">
        <v>0</v>
      </c>
      <c r="F32" s="58">
        <v>51.95</v>
      </c>
      <c r="G32" s="58">
        <v>-8.25</v>
      </c>
      <c r="H32" s="32">
        <f t="shared" si="2"/>
        <v>0.1588065447545717</v>
      </c>
      <c r="I32" s="32">
        <f t="shared" si="3"/>
        <v>-1.97657139677575E-2</v>
      </c>
      <c r="J32" s="33">
        <f t="shared" si="4"/>
        <v>-1.0268288406250021</v>
      </c>
      <c r="K32" s="33">
        <f t="shared" si="5"/>
        <v>-0.20536576812500043</v>
      </c>
      <c r="L32" s="57">
        <v>20</v>
      </c>
      <c r="M32" s="34">
        <f t="shared" si="6"/>
        <v>0.25</v>
      </c>
      <c r="N32" s="57">
        <v>404</v>
      </c>
      <c r="O32" s="35">
        <f t="shared" si="16"/>
        <v>0.7142857142857143</v>
      </c>
      <c r="P32" s="35">
        <f t="shared" si="16"/>
        <v>0</v>
      </c>
      <c r="Q32" s="30">
        <f t="shared" si="8"/>
        <v>565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0.1693648816936488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1.5477697916666665E-2</v>
      </c>
      <c r="AD32" s="40">
        <f t="shared" si="11"/>
        <v>-0.10679611562499998</v>
      </c>
      <c r="AE32" s="63">
        <v>-3.64</v>
      </c>
      <c r="AF32" s="63">
        <v>-3.725506545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Circular Cone Drawer Handles - 25 Pack of Kitchen Cabinet Hardware")</f>
        <v>Satin Nickel Kitchen Cabinet Knobs - Circular Cone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Info!B1:BJ5000""),2,FALSE),"""")"),"B08LDXCGTR")</f>
        <v>B08LDXCGTR</v>
      </c>
      <c r="B2" s="3" t="s">
        <v>772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17.016056572058812</v>
      </c>
      <c r="D3" s="5">
        <f>SUM(D4:D99702)</f>
        <v>23</v>
      </c>
      <c r="E3" s="5"/>
      <c r="F3" s="6">
        <f t="shared" ref="F3:G3" si="0">SUM(F4:F99702)</f>
        <v>549.77</v>
      </c>
      <c r="G3" s="6">
        <f t="shared" si="0"/>
        <v>-164.92000000000002</v>
      </c>
      <c r="H3" s="7">
        <f>G3/F3*-1</f>
        <v>0.29997999163286471</v>
      </c>
      <c r="I3" s="8">
        <f>J3/F3</f>
        <v>-5.9870154582618573E-2</v>
      </c>
      <c r="J3" s="6">
        <f>SUM(J4:J99702)</f>
        <v>-32.914814884886212</v>
      </c>
      <c r="K3" s="6">
        <f>J3/D3</f>
        <v>-1.4310789080385309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0.2608695652173913</v>
      </c>
      <c r="Y3" s="6"/>
      <c r="Z3" s="5"/>
      <c r="AA3" s="5"/>
      <c r="AB3" s="5"/>
      <c r="AC3" s="5"/>
      <c r="AD3" s="6">
        <f>SUM(AD4:AD99702)</f>
        <v>-0.83825339999999993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Info!B2:BZ3000""),37,FALSE)),"""")*-1"),-9.51364808624999)</f>
        <v>-9.5136480862499901</v>
      </c>
      <c r="AG3" s="6">
        <f>SUM(AG4:AG99702)</f>
        <v>-0.8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2</v>
      </c>
      <c r="E27" s="17">
        <v>0</v>
      </c>
      <c r="F27" s="18">
        <v>59.98</v>
      </c>
      <c r="G27" s="18">
        <v>-38.770000000000003</v>
      </c>
      <c r="H27" s="32">
        <f t="shared" ref="H27:H32" si="2">G27/F27*-1</f>
        <v>0.64638212737579204</v>
      </c>
      <c r="I27" s="32">
        <f t="shared" ref="I27:I32" si="3">J27/F27</f>
        <v>-0.28320471611749354</v>
      </c>
      <c r="J27" s="33">
        <f t="shared" ref="J27:J32" si="4">F27*0.85+G27+AF27*D27+D27*AE27+AG27+AD27</f>
        <v>-16.986618872727263</v>
      </c>
      <c r="K27" s="33">
        <f t="shared" ref="K27:K32" si="5">J27/D27</f>
        <v>-8.4933094363636314</v>
      </c>
      <c r="L27" s="17">
        <v>18</v>
      </c>
      <c r="M27" s="34">
        <f t="shared" ref="M27:M32" si="6">IFERROR(D27/L27,"-")</f>
        <v>0.1111111111111111</v>
      </c>
      <c r="N27" s="17">
        <v>262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917</v>
      </c>
      <c r="R27" s="30"/>
      <c r="S27" s="22">
        <v>1.140684410646388E-2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2.6409999999999996E-2</v>
      </c>
      <c r="AD27" s="40">
        <f t="shared" ref="AD27:AD32" si="11">IFERROR(AB27*AC27*D27*2,0)</f>
        <v>-7.2891599999999987E-2</v>
      </c>
      <c r="AE27" s="26">
        <v>-4.95</v>
      </c>
      <c r="AF27" s="26">
        <v>-9.6133636363636299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1</v>
      </c>
      <c r="E28" s="17">
        <v>0</v>
      </c>
      <c r="F28" s="18">
        <v>29.99</v>
      </c>
      <c r="G28" s="18">
        <v>-7.9</v>
      </c>
      <c r="H28" s="32">
        <f t="shared" si="2"/>
        <v>0.26342114038012676</v>
      </c>
      <c r="I28" s="32">
        <f t="shared" si="3"/>
        <v>9.9756270878171599E-2</v>
      </c>
      <c r="J28" s="33">
        <f t="shared" si="4"/>
        <v>2.9916905636363662</v>
      </c>
      <c r="K28" s="33">
        <f t="shared" si="5"/>
        <v>2.9916905636363662</v>
      </c>
      <c r="L28" s="17">
        <v>12</v>
      </c>
      <c r="M28" s="34">
        <f t="shared" si="6"/>
        <v>8.3333333333333329E-2</v>
      </c>
      <c r="N28" s="17">
        <v>231</v>
      </c>
      <c r="O28" s="35">
        <f t="shared" ref="O28:P28" si="12">D28/7</f>
        <v>0.14285714285714285</v>
      </c>
      <c r="P28" s="35">
        <f t="shared" si="12"/>
        <v>0</v>
      </c>
      <c r="Q28" s="30">
        <f t="shared" si="8"/>
        <v>1617</v>
      </c>
      <c r="R28" s="30"/>
      <c r="S28" s="22">
        <v>3.6437246963562757E-2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7.9</v>
      </c>
      <c r="Z28" s="15">
        <v>1</v>
      </c>
      <c r="AA28" s="29" t="s">
        <v>35</v>
      </c>
      <c r="AB28" s="41">
        <f t="shared" si="10"/>
        <v>-0.69</v>
      </c>
      <c r="AC28" s="42">
        <v>2.6409999999999996E-2</v>
      </c>
      <c r="AD28" s="40">
        <f t="shared" si="11"/>
        <v>-3.6445799999999993E-2</v>
      </c>
      <c r="AE28" s="26">
        <v>-4.95</v>
      </c>
      <c r="AF28" s="26">
        <v>-9.6133636363636299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24.990000000000002</v>
      </c>
      <c r="D29" s="17">
        <v>7</v>
      </c>
      <c r="E29" s="17">
        <v>0</v>
      </c>
      <c r="F29" s="18">
        <v>174.93</v>
      </c>
      <c r="G29" s="18">
        <v>-35.590000000000003</v>
      </c>
      <c r="H29" s="32">
        <f t="shared" si="2"/>
        <v>0.20345280969530671</v>
      </c>
      <c r="I29" s="32">
        <f t="shared" si="3"/>
        <v>6.2321122422995499E-2</v>
      </c>
      <c r="J29" s="33">
        <f t="shared" si="4"/>
        <v>10.901833945454603</v>
      </c>
      <c r="K29" s="33">
        <f t="shared" si="5"/>
        <v>1.5574048493506576</v>
      </c>
      <c r="L29" s="17">
        <v>32</v>
      </c>
      <c r="M29" s="34">
        <f t="shared" si="6"/>
        <v>0.21875</v>
      </c>
      <c r="N29" s="17">
        <v>255</v>
      </c>
      <c r="O29" s="35">
        <f t="shared" ref="O29:P29" si="14">D29/7</f>
        <v>1</v>
      </c>
      <c r="P29" s="35">
        <f t="shared" si="14"/>
        <v>0</v>
      </c>
      <c r="Q29" s="30">
        <f t="shared" si="8"/>
        <v>255</v>
      </c>
      <c r="R29" s="30"/>
      <c r="S29" s="22">
        <v>9.3385214007782102E-2</v>
      </c>
      <c r="T29" s="29" t="s">
        <v>33</v>
      </c>
      <c r="U29" s="23" t="s">
        <v>33</v>
      </c>
      <c r="V29" s="1" t="s">
        <v>33</v>
      </c>
      <c r="W29" s="15">
        <v>4</v>
      </c>
      <c r="X29" s="39">
        <f t="shared" si="9"/>
        <v>0.5714285714285714</v>
      </c>
      <c r="Y29" s="40">
        <f t="shared" si="13"/>
        <v>8.8975000000000009</v>
      </c>
      <c r="Z29" s="15">
        <v>0</v>
      </c>
      <c r="AA29" s="29" t="s">
        <v>35</v>
      </c>
      <c r="AB29" s="41">
        <f t="shared" si="10"/>
        <v>-0.69</v>
      </c>
      <c r="AC29" s="42">
        <v>2.6409999999999996E-2</v>
      </c>
      <c r="AD29" s="40">
        <f t="shared" si="11"/>
        <v>-0.25512059999999998</v>
      </c>
      <c r="AE29" s="26">
        <v>-4.95</v>
      </c>
      <c r="AF29" s="26">
        <v>-9.6133636363636299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24.99</v>
      </c>
      <c r="D30" s="17">
        <v>5</v>
      </c>
      <c r="E30" s="17">
        <v>0</v>
      </c>
      <c r="F30" s="18">
        <v>124.94999999999999</v>
      </c>
      <c r="G30" s="18">
        <v>-31.09</v>
      </c>
      <c r="H30" s="32">
        <f t="shared" si="2"/>
        <v>0.24881952781112446</v>
      </c>
      <c r="I30" s="32">
        <f t="shared" si="3"/>
        <v>2.0944622398959837E-2</v>
      </c>
      <c r="J30" s="33">
        <f t="shared" si="4"/>
        <v>2.6170305687500313</v>
      </c>
      <c r="K30" s="33">
        <f t="shared" si="5"/>
        <v>0.52340611375000623</v>
      </c>
      <c r="L30" s="17">
        <v>29</v>
      </c>
      <c r="M30" s="34">
        <f t="shared" si="6"/>
        <v>0.17241379310344829</v>
      </c>
      <c r="N30" s="17">
        <v>251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351</v>
      </c>
      <c r="R30" s="30"/>
      <c r="S30" s="22">
        <v>0.14285714285714279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2.6409999999999996E-2</v>
      </c>
      <c r="AD30" s="40">
        <f t="shared" si="11"/>
        <v>-0.18222899999999997</v>
      </c>
      <c r="AE30" s="26">
        <v>-4.95</v>
      </c>
      <c r="AF30" s="26">
        <v>-9.5136480862499901</v>
      </c>
      <c r="AG30" s="26">
        <v>0</v>
      </c>
    </row>
    <row r="31" spans="1:33" ht="15.75" customHeight="1" x14ac:dyDescent="0.2">
      <c r="A31" s="15" t="s">
        <v>92</v>
      </c>
      <c r="B31" s="49" t="s">
        <v>773</v>
      </c>
      <c r="C31" s="16">
        <f t="shared" si="1"/>
        <v>23.99</v>
      </c>
      <c r="D31" s="17">
        <v>3</v>
      </c>
      <c r="E31" s="17">
        <v>0</v>
      </c>
      <c r="F31" s="18">
        <v>71.97</v>
      </c>
      <c r="G31" s="44">
        <v>-17.919999999999998</v>
      </c>
      <c r="H31" s="32">
        <f t="shared" si="2"/>
        <v>0.24899263582048073</v>
      </c>
      <c r="I31" s="32">
        <f t="shared" si="3"/>
        <v>-3.4150570897596233E-3</v>
      </c>
      <c r="J31" s="33">
        <f t="shared" si="4"/>
        <v>-0.24578165875000008</v>
      </c>
      <c r="K31" s="33">
        <f t="shared" si="5"/>
        <v>-8.1927219583333363E-2</v>
      </c>
      <c r="L31" s="17">
        <v>21</v>
      </c>
      <c r="M31" s="34">
        <f t="shared" si="6"/>
        <v>0.14285714285714285</v>
      </c>
      <c r="N31" s="17">
        <v>247</v>
      </c>
      <c r="O31" s="35">
        <f t="shared" ref="O31:P32" si="16">D31/7</f>
        <v>0.42857142857142855</v>
      </c>
      <c r="P31" s="35">
        <f t="shared" si="16"/>
        <v>0</v>
      </c>
      <c r="Q31" s="30">
        <f t="shared" si="8"/>
        <v>576</v>
      </c>
      <c r="R31" s="30"/>
      <c r="S31" s="22">
        <v>0.133072407045009</v>
      </c>
      <c r="T31" s="15" t="s">
        <v>33</v>
      </c>
      <c r="U31" s="23" t="s">
        <v>33</v>
      </c>
      <c r="V31" s="1" t="s">
        <v>339</v>
      </c>
      <c r="W31" s="15">
        <v>2</v>
      </c>
      <c r="X31" s="39">
        <f t="shared" si="9"/>
        <v>0.66666666666666663</v>
      </c>
      <c r="Y31" s="40">
        <f t="shared" si="13"/>
        <v>2.9866666666666664</v>
      </c>
      <c r="Z31" s="15">
        <v>4</v>
      </c>
      <c r="AA31" s="15" t="s">
        <v>35</v>
      </c>
      <c r="AB31" s="41">
        <f t="shared" si="10"/>
        <v>-0.69</v>
      </c>
      <c r="AC31" s="28">
        <v>2.6409999999999996E-2</v>
      </c>
      <c r="AD31" s="40">
        <f t="shared" si="11"/>
        <v>-0.10933739999999997</v>
      </c>
      <c r="AE31" s="45">
        <v>-4.95</v>
      </c>
      <c r="AF31" s="45">
        <v>-9.5136480862499972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17.59</v>
      </c>
      <c r="D32" s="57">
        <v>5</v>
      </c>
      <c r="E32" s="57">
        <v>0</v>
      </c>
      <c r="F32" s="58">
        <v>87.95</v>
      </c>
      <c r="G32" s="58">
        <v>-33.650000000000013</v>
      </c>
      <c r="H32" s="32">
        <f t="shared" si="2"/>
        <v>0.38260375213189324</v>
      </c>
      <c r="I32" s="32">
        <f t="shared" si="3"/>
        <v>-0.36603717374928879</v>
      </c>
      <c r="J32" s="33">
        <f t="shared" si="4"/>
        <v>-32.192969431249949</v>
      </c>
      <c r="K32" s="33">
        <f t="shared" si="5"/>
        <v>-6.4385938862499899</v>
      </c>
      <c r="L32" s="57">
        <v>33</v>
      </c>
      <c r="M32" s="34">
        <f t="shared" si="6"/>
        <v>0.15151515151515152</v>
      </c>
      <c r="N32" s="57">
        <v>241</v>
      </c>
      <c r="O32" s="35">
        <f t="shared" si="16"/>
        <v>0.7142857142857143</v>
      </c>
      <c r="P32" s="35">
        <f t="shared" si="16"/>
        <v>0</v>
      </c>
      <c r="Q32" s="30">
        <f t="shared" si="8"/>
        <v>337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0.15779092702169631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2.6409999999999996E-2</v>
      </c>
      <c r="AD32" s="40">
        <f t="shared" si="11"/>
        <v>-0.18222899999999997</v>
      </c>
      <c r="AE32" s="63">
        <v>-4.95</v>
      </c>
      <c r="AF32" s="63">
        <v>-9.5136480862499901</v>
      </c>
      <c r="AG32" s="63">
        <v>-0.8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Hexagon Drawer Handles - 10 Pack of Kitchen Cabinet Hardware")</f>
        <v>Brushed Gold Kitchen Cabinet Knobs - Hexagon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Info!B1:BJ5000""),2,FALSE),"""")"),"B08LDVXQP5")</f>
        <v>B08LDVXQP5</v>
      </c>
      <c r="B2" s="3" t="s">
        <v>774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10.298264705882353</v>
      </c>
      <c r="D3" s="5">
        <f>SUM(D4:D99702)</f>
        <v>55</v>
      </c>
      <c r="E3" s="5"/>
      <c r="F3" s="6">
        <f t="shared" ref="F3:G3" si="0">SUM(F4:F99702)</f>
        <v>1074.45</v>
      </c>
      <c r="G3" s="6">
        <f t="shared" si="0"/>
        <v>-87.330000000000013</v>
      </c>
      <c r="H3" s="7">
        <f>G3/F3*-1</f>
        <v>8.1278793801479829E-2</v>
      </c>
      <c r="I3" s="8">
        <f>J3/F3</f>
        <v>0.31661580719512178</v>
      </c>
      <c r="J3" s="6">
        <f>SUM(J4:J99702)</f>
        <v>340.18785404079858</v>
      </c>
      <c r="K3" s="6">
        <f>J3/D3</f>
        <v>6.1852337098327013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9</v>
      </c>
      <c r="X3" s="7">
        <f>W3/D3</f>
        <v>0.16363636363636364</v>
      </c>
      <c r="Y3" s="6"/>
      <c r="Z3" s="5"/>
      <c r="AA3" s="5"/>
      <c r="AB3" s="5"/>
      <c r="AC3" s="5"/>
      <c r="AD3" s="6">
        <f>SUM(AD4:AD99702)</f>
        <v>-2.070770959201389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Info!B2:BZ3000""),37,FALSE)),"""")*-1"),-4.503525)</f>
        <v>-4.5035249999999998</v>
      </c>
      <c r="AG3" s="6">
        <f>SUM(AG4:AG99702)</f>
        <v>-2.25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19.990000000000002</v>
      </c>
      <c r="D27" s="17">
        <v>10</v>
      </c>
      <c r="E27" s="17">
        <v>0</v>
      </c>
      <c r="F27" s="18">
        <v>199.9</v>
      </c>
      <c r="G27" s="18">
        <v>-39.520000000000003</v>
      </c>
      <c r="H27" s="32">
        <f t="shared" ref="H27:H32" si="2">G27/F27*-1</f>
        <v>0.19769884942471236</v>
      </c>
      <c r="I27" s="32">
        <f t="shared" ref="I27:I32" si="3">J27/F27</f>
        <v>0.21252249219227665</v>
      </c>
      <c r="J27" s="33">
        <f t="shared" ref="J27:J32" si="4">F27*0.85+G27+AF27*D27+D27*AE27+AG27+AD27</f>
        <v>42.483246189236105</v>
      </c>
      <c r="K27" s="33">
        <f t="shared" ref="K27:K32" si="5">J27/D27</f>
        <v>4.2483246189236104</v>
      </c>
      <c r="L27" s="17">
        <v>35</v>
      </c>
      <c r="M27" s="34">
        <f t="shared" ref="M27:M32" si="6">IFERROR(D27/L27,"-")</f>
        <v>0.2857142857142857</v>
      </c>
      <c r="N27" s="17">
        <v>73</v>
      </c>
      <c r="O27" s="35">
        <f t="shared" ref="O27:P27" si="7">D27/7</f>
        <v>1.4285714285714286</v>
      </c>
      <c r="P27" s="35">
        <f t="shared" si="7"/>
        <v>0</v>
      </c>
      <c r="Q27" s="30">
        <f t="shared" ref="Q27:Q32" si="8">ROUNDDOWN(N27/(O27+P27),0)</f>
        <v>51</v>
      </c>
      <c r="R27" s="30"/>
      <c r="S27" s="22">
        <v>0.28767123287671242</v>
      </c>
      <c r="T27" s="29">
        <v>0</v>
      </c>
      <c r="U27" s="37" t="s">
        <v>33</v>
      </c>
      <c r="V27" s="38" t="s">
        <v>33</v>
      </c>
      <c r="W27" s="15">
        <v>5</v>
      </c>
      <c r="X27" s="39">
        <f t="shared" ref="X27:X32" si="9">IFERROR(W27/D27,0)</f>
        <v>0.5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2.7282884837962967E-2</v>
      </c>
      <c r="AD27" s="40">
        <f t="shared" ref="AD27:AD32" si="11">IFERROR(AB27*AC27*D27*2,0)</f>
        <v>-0.37650381076388895</v>
      </c>
      <c r="AE27" s="26">
        <v>-4.25</v>
      </c>
      <c r="AF27" s="26">
        <v>-4.5035249999999998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19.989999999999998</v>
      </c>
      <c r="D28" s="17">
        <v>16</v>
      </c>
      <c r="E28" s="17">
        <v>0</v>
      </c>
      <c r="F28" s="18">
        <v>319.83999999999997</v>
      </c>
      <c r="G28" s="18">
        <v>-46.84</v>
      </c>
      <c r="H28" s="32">
        <f t="shared" si="2"/>
        <v>0.14644822411205605</v>
      </c>
      <c r="I28" s="32">
        <f t="shared" si="3"/>
        <v>0.26377311750493293</v>
      </c>
      <c r="J28" s="33">
        <f t="shared" si="4"/>
        <v>84.365193902777747</v>
      </c>
      <c r="K28" s="33">
        <f t="shared" si="5"/>
        <v>5.2728246189236092</v>
      </c>
      <c r="L28" s="17">
        <v>43</v>
      </c>
      <c r="M28" s="34">
        <f t="shared" si="6"/>
        <v>0.37209302325581395</v>
      </c>
      <c r="N28" s="17">
        <v>46</v>
      </c>
      <c r="O28" s="35">
        <f t="shared" ref="O28:P28" si="12">D28/7</f>
        <v>2.2857142857142856</v>
      </c>
      <c r="P28" s="35">
        <f t="shared" si="12"/>
        <v>0</v>
      </c>
      <c r="Q28" s="30">
        <f t="shared" si="8"/>
        <v>20</v>
      </c>
      <c r="R28" s="30"/>
      <c r="S28" s="22">
        <v>1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2.7282884837962967E-2</v>
      </c>
      <c r="AD28" s="40">
        <f t="shared" si="11"/>
        <v>-0.60240609722222227</v>
      </c>
      <c r="AE28" s="26">
        <v>-4.25</v>
      </c>
      <c r="AF28" s="26">
        <v>-4.5035249999999998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19.989999999999998</v>
      </c>
      <c r="D29" s="17">
        <v>11</v>
      </c>
      <c r="E29" s="17">
        <v>0</v>
      </c>
      <c r="F29" s="18">
        <v>219.89</v>
      </c>
      <c r="G29" s="18">
        <v>-0.82</v>
      </c>
      <c r="H29" s="32">
        <f t="shared" si="2"/>
        <v>3.7291372959206877E-3</v>
      </c>
      <c r="I29" s="32">
        <f t="shared" si="3"/>
        <v>0.40649220432106842</v>
      </c>
      <c r="J29" s="33">
        <f t="shared" si="4"/>
        <v>89.383570808159732</v>
      </c>
      <c r="K29" s="33">
        <f t="shared" si="5"/>
        <v>8.1257791643781569</v>
      </c>
      <c r="L29" s="17">
        <v>33</v>
      </c>
      <c r="M29" s="34">
        <f t="shared" si="6"/>
        <v>0.33333333333333331</v>
      </c>
      <c r="N29" s="17">
        <v>42</v>
      </c>
      <c r="O29" s="35">
        <f t="shared" ref="O29:P29" si="14">D29/7</f>
        <v>1.5714285714285714</v>
      </c>
      <c r="P29" s="35">
        <f t="shared" si="14"/>
        <v>0</v>
      </c>
      <c r="Q29" s="30">
        <f t="shared" si="8"/>
        <v>26</v>
      </c>
      <c r="R29" s="30"/>
      <c r="S29" s="22">
        <v>2.333333333333333</v>
      </c>
      <c r="T29" s="29" t="s">
        <v>33</v>
      </c>
      <c r="U29" s="23" t="s">
        <v>33</v>
      </c>
      <c r="V29" s="1" t="s">
        <v>33</v>
      </c>
      <c r="W29" s="15">
        <v>4</v>
      </c>
      <c r="X29" s="39">
        <f t="shared" si="9"/>
        <v>0.36363636363636365</v>
      </c>
      <c r="Y29" s="40">
        <f t="shared" si="13"/>
        <v>0.20499999999999999</v>
      </c>
      <c r="Z29" s="15">
        <v>0</v>
      </c>
      <c r="AA29" s="29" t="s">
        <v>35</v>
      </c>
      <c r="AB29" s="41">
        <f t="shared" si="10"/>
        <v>-0.69</v>
      </c>
      <c r="AC29" s="42">
        <v>2.7282884837962967E-2</v>
      </c>
      <c r="AD29" s="40">
        <f t="shared" si="11"/>
        <v>-0.4141541918402778</v>
      </c>
      <c r="AE29" s="26">
        <v>-4.25</v>
      </c>
      <c r="AF29" s="26">
        <v>-4.5035249999999998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19.989999999999998</v>
      </c>
      <c r="D30" s="17">
        <v>6</v>
      </c>
      <c r="E30" s="17">
        <v>0</v>
      </c>
      <c r="F30" s="18">
        <v>119.94</v>
      </c>
      <c r="G30" s="18">
        <v>-0.15</v>
      </c>
      <c r="H30" s="32">
        <f t="shared" si="2"/>
        <v>1.2506253126563281E-3</v>
      </c>
      <c r="I30" s="32">
        <f t="shared" si="3"/>
        <v>0.40897071630433274</v>
      </c>
      <c r="J30" s="33">
        <f t="shared" si="4"/>
        <v>49.051947713541665</v>
      </c>
      <c r="K30" s="33">
        <f t="shared" si="5"/>
        <v>8.1753246189236108</v>
      </c>
      <c r="L30" s="17">
        <v>34</v>
      </c>
      <c r="M30" s="34">
        <f t="shared" si="6"/>
        <v>0.17647058823529413</v>
      </c>
      <c r="N30" s="17">
        <v>37</v>
      </c>
      <c r="O30" s="35">
        <f t="shared" ref="O30:P30" si="15">D30/7</f>
        <v>0.8571428571428571</v>
      </c>
      <c r="P30" s="35">
        <f t="shared" si="15"/>
        <v>0</v>
      </c>
      <c r="Q30" s="30">
        <f t="shared" si="8"/>
        <v>43</v>
      </c>
      <c r="R30" s="30"/>
      <c r="S30" s="22">
        <v>3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2.7282884837962967E-2</v>
      </c>
      <c r="AD30" s="40">
        <f t="shared" si="11"/>
        <v>-0.22590228645833335</v>
      </c>
      <c r="AE30" s="26">
        <v>-4.25</v>
      </c>
      <c r="AF30" s="26">
        <v>-4.5035249999999998</v>
      </c>
      <c r="AG30" s="26">
        <v>0</v>
      </c>
    </row>
    <row r="31" spans="1:33" ht="15.75" customHeight="1" x14ac:dyDescent="0.2">
      <c r="A31" s="15" t="s">
        <v>92</v>
      </c>
      <c r="B31" s="49" t="s">
        <v>775</v>
      </c>
      <c r="C31" s="16">
        <f t="shared" si="1"/>
        <v>19.989999999999998</v>
      </c>
      <c r="D31" s="17">
        <v>2</v>
      </c>
      <c r="E31" s="17">
        <v>0</v>
      </c>
      <c r="F31" s="18">
        <v>39.979999999999997</v>
      </c>
      <c r="G31" s="44">
        <v>0</v>
      </c>
      <c r="H31" s="32">
        <f t="shared" si="2"/>
        <v>0</v>
      </c>
      <c r="I31" s="32">
        <f t="shared" si="3"/>
        <v>0.41022134161698898</v>
      </c>
      <c r="J31" s="33">
        <f t="shared" si="4"/>
        <v>16.400649237847219</v>
      </c>
      <c r="K31" s="33">
        <f t="shared" si="5"/>
        <v>8.2003246189236094</v>
      </c>
      <c r="L31" s="17">
        <v>24</v>
      </c>
      <c r="M31" s="34">
        <f t="shared" si="6"/>
        <v>8.3333333333333329E-2</v>
      </c>
      <c r="N31" s="17">
        <v>34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119</v>
      </c>
      <c r="R31" s="30"/>
      <c r="S31" s="22">
        <v>1.5042735042735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2.7282884837962967E-2</v>
      </c>
      <c r="AD31" s="40">
        <f t="shared" si="11"/>
        <v>-7.5300762152777784E-2</v>
      </c>
      <c r="AE31" s="45">
        <v>-4.25</v>
      </c>
      <c r="AF31" s="45">
        <v>-4.5035249999999998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17.490000000000002</v>
      </c>
      <c r="D32" s="57">
        <v>10</v>
      </c>
      <c r="E32" s="57">
        <v>0</v>
      </c>
      <c r="F32" s="58">
        <v>174.9</v>
      </c>
      <c r="G32" s="58">
        <v>0</v>
      </c>
      <c r="H32" s="32">
        <f t="shared" si="2"/>
        <v>0</v>
      </c>
      <c r="I32" s="32">
        <f t="shared" si="3"/>
        <v>0.33449540416944606</v>
      </c>
      <c r="J32" s="33">
        <f t="shared" si="4"/>
        <v>58.503246189236116</v>
      </c>
      <c r="K32" s="33">
        <f t="shared" si="5"/>
        <v>5.8503246189236116</v>
      </c>
      <c r="L32" s="57">
        <v>19</v>
      </c>
      <c r="M32" s="34">
        <f t="shared" si="6"/>
        <v>0.52631578947368418</v>
      </c>
      <c r="N32" s="57">
        <v>28</v>
      </c>
      <c r="O32" s="35">
        <f t="shared" si="16"/>
        <v>1.4285714285714286</v>
      </c>
      <c r="P32" s="35">
        <f t="shared" si="16"/>
        <v>0</v>
      </c>
      <c r="Q32" s="30">
        <f t="shared" si="8"/>
        <v>19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2.382022471910112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2.7282884837962967E-2</v>
      </c>
      <c r="AD32" s="40">
        <f t="shared" si="11"/>
        <v>-0.37650381076388895</v>
      </c>
      <c r="AE32" s="63">
        <v>-4.25</v>
      </c>
      <c r="AF32" s="63">
        <v>-4.5035249999999998</v>
      </c>
      <c r="AG32" s="63">
        <v>-2.25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Hexagon Drawer Handles - 10 Pack of Kitchen Cabinet Hardware")</f>
        <v>Flat Black Kitchen Cabinet Knobs - Hexagon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Info!B1:BJ5000""),2,FALSE),"""")"),"B08LDVQF6D")</f>
        <v>B08LDVQF6D</v>
      </c>
      <c r="B2" s="3" t="s">
        <v>776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10.022176470588237</v>
      </c>
      <c r="D3" s="5">
        <f>SUM(D4:D99702)</f>
        <v>65</v>
      </c>
      <c r="E3" s="5"/>
      <c r="F3" s="6">
        <f t="shared" ref="F3:G3" si="0">SUM(F4:F99702)</f>
        <v>1299.3499999999999</v>
      </c>
      <c r="G3" s="6">
        <f t="shared" si="0"/>
        <v>-143.79999999999998</v>
      </c>
      <c r="H3" s="7">
        <f>G3/F3*-1</f>
        <v>0.1106707199753723</v>
      </c>
      <c r="I3" s="8">
        <f>J3/F3</f>
        <v>0.30977956853493521</v>
      </c>
      <c r="J3" s="6">
        <f>SUM(J4:J99702)</f>
        <v>402.51208237586803</v>
      </c>
      <c r="K3" s="6">
        <f>J3/D3</f>
        <v>6.1924935750133541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9.2307692307692313E-2</v>
      </c>
      <c r="Y3" s="6"/>
      <c r="Z3" s="5"/>
      <c r="AA3" s="5"/>
      <c r="AB3" s="5"/>
      <c r="AC3" s="5"/>
      <c r="AD3" s="6">
        <f>SUM(AD4:AD99702)</f>
        <v>-2.4101676241319443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Info!B2:BZ3000""),37,FALSE)),"""")*-1"),-4.26885)</f>
        <v>-4.2688499999999996</v>
      </c>
      <c r="AG3" s="6">
        <f>SUM(AG4:AG99702)</f>
        <v>-2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19.989999999999998</v>
      </c>
      <c r="D27" s="17">
        <v>4</v>
      </c>
      <c r="E27" s="17">
        <v>0</v>
      </c>
      <c r="F27" s="18">
        <v>79.959999999999994</v>
      </c>
      <c r="G27" s="18">
        <v>-44.8</v>
      </c>
      <c r="H27" s="32">
        <f t="shared" ref="H27:H32" si="2">G27/F27*-1</f>
        <v>0.56028014007003502</v>
      </c>
      <c r="I27" s="32">
        <f t="shared" ref="I27:I32" si="3">J27/F27</f>
        <v>-0.13829062040568899</v>
      </c>
      <c r="J27" s="33">
        <f t="shared" ref="J27:J32" si="4">F27*0.85+G27+AF27*D27+D27*AE27+AG27+AD27</f>
        <v>-11.05771800763889</v>
      </c>
      <c r="K27" s="33">
        <f t="shared" ref="K27:K32" si="5">J27/D27</f>
        <v>-2.7644295019097225</v>
      </c>
      <c r="L27" s="17">
        <v>29</v>
      </c>
      <c r="M27" s="34">
        <f t="shared" ref="M27:M32" si="6">IFERROR(D27/L27,"-")</f>
        <v>0.13793103448275862</v>
      </c>
      <c r="N27" s="17">
        <v>81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141</v>
      </c>
      <c r="R27" s="30"/>
      <c r="S27" s="22">
        <v>0.14814814814814811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2.6869204282407407E-2</v>
      </c>
      <c r="AD27" s="40">
        <f t="shared" ref="AD27:AD32" si="11">IFERROR(AB27*AC27*D27*2,0)</f>
        <v>-0.14831800763888889</v>
      </c>
      <c r="AE27" s="26">
        <v>-4.25</v>
      </c>
      <c r="AF27" s="26">
        <v>-4.2688499999999996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19.989999999999998</v>
      </c>
      <c r="D28" s="17">
        <v>17</v>
      </c>
      <c r="E28" s="17">
        <v>0</v>
      </c>
      <c r="F28" s="18">
        <v>339.83</v>
      </c>
      <c r="G28" s="18">
        <v>-89.52</v>
      </c>
      <c r="H28" s="32">
        <f t="shared" si="2"/>
        <v>0.26342583056233998</v>
      </c>
      <c r="I28" s="32">
        <f t="shared" si="3"/>
        <v>0.15856368910200616</v>
      </c>
      <c r="J28" s="33">
        <f t="shared" si="4"/>
        <v>53.884698467534754</v>
      </c>
      <c r="K28" s="33">
        <f t="shared" si="5"/>
        <v>3.1696881451491032</v>
      </c>
      <c r="L28" s="17">
        <v>48</v>
      </c>
      <c r="M28" s="34">
        <f t="shared" si="6"/>
        <v>0.35416666666666669</v>
      </c>
      <c r="N28" s="17">
        <v>62</v>
      </c>
      <c r="O28" s="35">
        <f t="shared" ref="O28:P28" si="12">D28/7</f>
        <v>2.4285714285714284</v>
      </c>
      <c r="P28" s="35">
        <f t="shared" si="12"/>
        <v>0</v>
      </c>
      <c r="Q28" s="30">
        <f t="shared" si="8"/>
        <v>25</v>
      </c>
      <c r="R28" s="30"/>
      <c r="S28" s="22">
        <v>0.80597014925373134</v>
      </c>
      <c r="T28" s="29" t="s">
        <v>33</v>
      </c>
      <c r="U28" s="23" t="s">
        <v>33</v>
      </c>
      <c r="V28" s="1" t="s">
        <v>339</v>
      </c>
      <c r="W28" s="15">
        <v>4</v>
      </c>
      <c r="X28" s="39">
        <f t="shared" si="9"/>
        <v>0.23529411764705882</v>
      </c>
      <c r="Y28" s="40">
        <f t="shared" ref="Y28:Y32" si="13">IFERROR(G28/(W28+Z28)*-1,0)</f>
        <v>22.38</v>
      </c>
      <c r="Z28" s="15">
        <v>0</v>
      </c>
      <c r="AA28" s="29" t="s">
        <v>35</v>
      </c>
      <c r="AB28" s="41">
        <f t="shared" si="10"/>
        <v>-0.69</v>
      </c>
      <c r="AC28" s="42">
        <v>2.6869204282407407E-2</v>
      </c>
      <c r="AD28" s="40">
        <f t="shared" si="11"/>
        <v>-0.63035153246527775</v>
      </c>
      <c r="AE28" s="26">
        <v>-4.25</v>
      </c>
      <c r="AF28" s="26">
        <v>-4.2688499999999996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19.990000000000002</v>
      </c>
      <c r="D29" s="17">
        <v>14</v>
      </c>
      <c r="E29" s="17">
        <v>0</v>
      </c>
      <c r="F29" s="18">
        <v>279.86</v>
      </c>
      <c r="G29" s="18">
        <v>-9.4499999999999993</v>
      </c>
      <c r="H29" s="32">
        <f t="shared" si="2"/>
        <v>3.3766883441720859E-2</v>
      </c>
      <c r="I29" s="32">
        <f t="shared" si="3"/>
        <v>0.38822263622262521</v>
      </c>
      <c r="J29" s="33">
        <f t="shared" si="4"/>
        <v>108.6479869732639</v>
      </c>
      <c r="K29" s="33">
        <f t="shared" si="5"/>
        <v>7.7605704980902788</v>
      </c>
      <c r="L29" s="17">
        <v>40</v>
      </c>
      <c r="M29" s="34">
        <f t="shared" si="6"/>
        <v>0.35</v>
      </c>
      <c r="N29" s="17">
        <v>59</v>
      </c>
      <c r="O29" s="35">
        <f t="shared" ref="O29:P29" si="14">D29/7</f>
        <v>2</v>
      </c>
      <c r="P29" s="35">
        <f t="shared" si="14"/>
        <v>0</v>
      </c>
      <c r="Q29" s="30">
        <f t="shared" si="8"/>
        <v>29</v>
      </c>
      <c r="R29" s="30"/>
      <c r="S29" s="22">
        <v>1.354838709677419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2.6869204282407407E-2</v>
      </c>
      <c r="AD29" s="40">
        <f t="shared" si="11"/>
        <v>-0.51911302673611115</v>
      </c>
      <c r="AE29" s="26">
        <v>-4.25</v>
      </c>
      <c r="AF29" s="26">
        <v>-4.2688499999999996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19.989999999999998</v>
      </c>
      <c r="D30" s="17">
        <v>6</v>
      </c>
      <c r="E30" s="17">
        <v>0</v>
      </c>
      <c r="F30" s="18">
        <v>119.93999999999998</v>
      </c>
      <c r="G30" s="18">
        <v>0</v>
      </c>
      <c r="H30" s="32">
        <f t="shared" si="2"/>
        <v>0</v>
      </c>
      <c r="I30" s="32">
        <f t="shared" si="3"/>
        <v>0.421989519664346</v>
      </c>
      <c r="J30" s="33">
        <f t="shared" si="4"/>
        <v>50.61342298854165</v>
      </c>
      <c r="K30" s="33">
        <f t="shared" si="5"/>
        <v>8.435570498090275</v>
      </c>
      <c r="L30" s="17">
        <v>28</v>
      </c>
      <c r="M30" s="34">
        <f t="shared" si="6"/>
        <v>0.21428571428571427</v>
      </c>
      <c r="N30" s="17">
        <v>45</v>
      </c>
      <c r="O30" s="35">
        <f t="shared" ref="O30:P30" si="15">D30/7</f>
        <v>0.8571428571428571</v>
      </c>
      <c r="P30" s="35">
        <f t="shared" si="15"/>
        <v>0</v>
      </c>
      <c r="Q30" s="30">
        <f t="shared" si="8"/>
        <v>52</v>
      </c>
      <c r="R30" s="30"/>
      <c r="S30" s="22">
        <v>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2.6869204282407407E-2</v>
      </c>
      <c r="AD30" s="40">
        <f t="shared" si="11"/>
        <v>-0.22247701145833332</v>
      </c>
      <c r="AE30" s="26">
        <v>-4.25</v>
      </c>
      <c r="AF30" s="26">
        <v>-4.2688499999999996</v>
      </c>
      <c r="AG30" s="26">
        <v>0</v>
      </c>
    </row>
    <row r="31" spans="1:33" ht="15.75" customHeight="1" x14ac:dyDescent="0.2">
      <c r="A31" s="15" t="s">
        <v>92</v>
      </c>
      <c r="B31" s="49" t="s">
        <v>486</v>
      </c>
      <c r="C31" s="16">
        <f t="shared" si="1"/>
        <v>19.989999999999998</v>
      </c>
      <c r="D31" s="17">
        <v>7</v>
      </c>
      <c r="E31" s="17">
        <v>0</v>
      </c>
      <c r="F31" s="18">
        <v>139.92999999999998</v>
      </c>
      <c r="G31" s="44">
        <v>-0.03</v>
      </c>
      <c r="H31" s="32">
        <f t="shared" si="2"/>
        <v>2.1439291074108486E-4</v>
      </c>
      <c r="I31" s="32">
        <f t="shared" si="3"/>
        <v>0.42177512675360485</v>
      </c>
      <c r="J31" s="33">
        <f t="shared" si="4"/>
        <v>59.018993486631913</v>
      </c>
      <c r="K31" s="33">
        <f t="shared" si="5"/>
        <v>8.4312847838045588</v>
      </c>
      <c r="L31" s="17">
        <v>34</v>
      </c>
      <c r="M31" s="34">
        <f t="shared" si="6"/>
        <v>0.20588235294117646</v>
      </c>
      <c r="N31" s="17">
        <v>36</v>
      </c>
      <c r="O31" s="35">
        <f t="shared" ref="O31:P32" si="16">D31/7</f>
        <v>1</v>
      </c>
      <c r="P31" s="35">
        <f t="shared" si="16"/>
        <v>0</v>
      </c>
      <c r="Q31" s="30">
        <f t="shared" si="8"/>
        <v>36</v>
      </c>
      <c r="R31" s="30"/>
      <c r="S31" s="22">
        <v>1.2713178294573599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2.6869204282407407E-2</v>
      </c>
      <c r="AD31" s="40">
        <f t="shared" si="11"/>
        <v>-0.25955651336805557</v>
      </c>
      <c r="AE31" s="45">
        <v>-4.25</v>
      </c>
      <c r="AF31" s="45">
        <v>-4.2688499999999996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19.989999999999998</v>
      </c>
      <c r="D32" s="57">
        <v>17</v>
      </c>
      <c r="E32" s="57">
        <v>0</v>
      </c>
      <c r="F32" s="58">
        <v>339.83</v>
      </c>
      <c r="G32" s="58">
        <v>0</v>
      </c>
      <c r="H32" s="32">
        <f t="shared" si="2"/>
        <v>0</v>
      </c>
      <c r="I32" s="32">
        <f t="shared" si="3"/>
        <v>0.41610422407537512</v>
      </c>
      <c r="J32" s="33">
        <f t="shared" si="4"/>
        <v>141.40469846753473</v>
      </c>
      <c r="K32" s="33">
        <f t="shared" si="5"/>
        <v>8.3179234392667496</v>
      </c>
      <c r="L32" s="57">
        <v>12</v>
      </c>
      <c r="M32" s="34">
        <f t="shared" si="6"/>
        <v>1.4166666666666667</v>
      </c>
      <c r="N32" s="57">
        <v>22</v>
      </c>
      <c r="O32" s="35">
        <f t="shared" si="16"/>
        <v>2.4285714285714284</v>
      </c>
      <c r="P32" s="35">
        <f t="shared" si="16"/>
        <v>0</v>
      </c>
      <c r="Q32" s="30">
        <f t="shared" si="8"/>
        <v>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2.755555555555556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2.6869204282407407E-2</v>
      </c>
      <c r="AD32" s="40">
        <f t="shared" si="11"/>
        <v>-0.63035153246527775</v>
      </c>
      <c r="AE32" s="63">
        <v>-4.25</v>
      </c>
      <c r="AF32" s="63">
        <v>-4.2688499999999996</v>
      </c>
      <c r="AG32" s="63">
        <v>-2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43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Rectangle Drawer Handles - 10 Pack of Kitchen Cabinet Hardware")</f>
        <v>Oil Rubbed Bronze Kitchen Cabinet Knobs - Rectangle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Info!B1:BJ5000""),2,FALSE),"""")"),"B08LDWNBJL")</f>
        <v>B08LDWNBJL</v>
      </c>
      <c r="B2" s="3" t="s">
        <v>777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13.642522628823517</v>
      </c>
      <c r="D3" s="5">
        <f>SUM(D4:D99702)</f>
        <v>19</v>
      </c>
      <c r="E3" s="5"/>
      <c r="F3" s="6">
        <f t="shared" ref="F3:G3" si="0">SUM(F4:F99702)</f>
        <v>372.80999999999995</v>
      </c>
      <c r="G3" s="6">
        <f t="shared" si="0"/>
        <v>-164.58</v>
      </c>
      <c r="H3" s="7">
        <f>G3/F3*-1</f>
        <v>0.44145811539390045</v>
      </c>
      <c r="I3" s="8">
        <f>J3/F3</f>
        <v>-0.18611349855014372</v>
      </c>
      <c r="J3" s="6">
        <f>SUM(J4:J99702)</f>
        <v>-69.384973394479076</v>
      </c>
      <c r="K3" s="6">
        <f>J3/D3</f>
        <v>-3.651840704972583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-0.72910604947916668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Info!B2:BZ3000""),37,FALSE)),"""")*-1"),-6.64614423449999)</f>
        <v>-6.6461442344999897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20.99</v>
      </c>
      <c r="D27" s="17">
        <v>2</v>
      </c>
      <c r="E27" s="17">
        <v>0</v>
      </c>
      <c r="F27" s="18">
        <v>41.98</v>
      </c>
      <c r="G27" s="18">
        <v>-52.95</v>
      </c>
      <c r="H27" s="32">
        <f t="shared" ref="H27:H32" si="2">G27/F27*-1</f>
        <v>1.261314911862792</v>
      </c>
      <c r="I27" s="32">
        <f t="shared" ref="I27:I32" si="3">J27/F27</f>
        <v>-0.96897883131352214</v>
      </c>
      <c r="J27" s="33">
        <f t="shared" ref="J27:J32" si="4">F27*0.85+G27+AF27*D27+D27*AE27+AG27+AD27</f>
        <v>-40.677731338541655</v>
      </c>
      <c r="K27" s="33">
        <f t="shared" ref="K27:K32" si="5">J27/D27</f>
        <v>-20.338865669270827</v>
      </c>
      <c r="L27" s="17">
        <v>14</v>
      </c>
      <c r="M27" s="34">
        <f t="shared" ref="M27:M32" si="6">IFERROR(D27/L27,"-")</f>
        <v>0.14285714285714285</v>
      </c>
      <c r="N27" s="17">
        <v>28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98</v>
      </c>
      <c r="R27" s="30"/>
      <c r="S27" s="22">
        <v>0.10344827586206901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2.780724826388889E-2</v>
      </c>
      <c r="AD27" s="40">
        <f t="shared" ref="AD27:AD32" si="11">IFERROR(AB27*AC27*D27*2,0)</f>
        <v>-7.6748005208333331E-2</v>
      </c>
      <c r="AE27" s="26">
        <v>-4.95</v>
      </c>
      <c r="AF27" s="26">
        <v>-6.7169916666666598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20.99</v>
      </c>
      <c r="D28" s="17">
        <v>3</v>
      </c>
      <c r="E28" s="17">
        <v>0</v>
      </c>
      <c r="F28" s="18">
        <v>62.97</v>
      </c>
      <c r="G28" s="18">
        <v>-30.85</v>
      </c>
      <c r="H28" s="32">
        <f t="shared" si="2"/>
        <v>0.48991583293631891</v>
      </c>
      <c r="I28" s="32">
        <f t="shared" si="3"/>
        <v>-0.1975797523870492</v>
      </c>
      <c r="J28" s="33">
        <f t="shared" si="4"/>
        <v>-12.441597007812488</v>
      </c>
      <c r="K28" s="33">
        <f t="shared" si="5"/>
        <v>-4.1471990026041627</v>
      </c>
      <c r="L28" s="17">
        <v>28</v>
      </c>
      <c r="M28" s="34">
        <f t="shared" si="6"/>
        <v>0.10714285714285714</v>
      </c>
      <c r="N28" s="17">
        <v>25</v>
      </c>
      <c r="O28" s="35">
        <f t="shared" ref="O28:P28" si="12">D28/7</f>
        <v>0.42857142857142855</v>
      </c>
      <c r="P28" s="35">
        <f t="shared" si="12"/>
        <v>0</v>
      </c>
      <c r="Q28" s="30">
        <f t="shared" si="8"/>
        <v>58</v>
      </c>
      <c r="R28" s="30"/>
      <c r="S28" s="22">
        <v>0.6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30.85</v>
      </c>
      <c r="Z28" s="15">
        <v>1</v>
      </c>
      <c r="AA28" s="29" t="s">
        <v>35</v>
      </c>
      <c r="AB28" s="41">
        <f t="shared" si="10"/>
        <v>-0.69</v>
      </c>
      <c r="AC28" s="42">
        <v>2.780724826388889E-2</v>
      </c>
      <c r="AD28" s="40">
        <f t="shared" si="11"/>
        <v>-0.1151220078125</v>
      </c>
      <c r="AE28" s="26">
        <v>-4.95</v>
      </c>
      <c r="AF28" s="26">
        <v>-6.7169916666666598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19.489999999999998</v>
      </c>
      <c r="D29" s="17">
        <v>4</v>
      </c>
      <c r="E29" s="17">
        <v>0</v>
      </c>
      <c r="F29" s="18">
        <v>77.959999999999994</v>
      </c>
      <c r="G29" s="18">
        <v>0</v>
      </c>
      <c r="H29" s="32">
        <f t="shared" si="2"/>
        <v>0</v>
      </c>
      <c r="I29" s="32">
        <f t="shared" si="3"/>
        <v>0.24941684611232279</v>
      </c>
      <c r="J29" s="33">
        <f t="shared" si="4"/>
        <v>19.444537322916684</v>
      </c>
      <c r="K29" s="33">
        <f t="shared" si="5"/>
        <v>4.861134330729171</v>
      </c>
      <c r="L29" s="17">
        <v>8</v>
      </c>
      <c r="M29" s="34">
        <f t="shared" si="6"/>
        <v>0.5</v>
      </c>
      <c r="N29" s="17">
        <v>21</v>
      </c>
      <c r="O29" s="35">
        <f t="shared" ref="O29:P29" si="14">D29/7</f>
        <v>0.5714285714285714</v>
      </c>
      <c r="P29" s="35">
        <f t="shared" si="14"/>
        <v>0</v>
      </c>
      <c r="Q29" s="30">
        <f t="shared" si="8"/>
        <v>36</v>
      </c>
      <c r="R29" s="30"/>
      <c r="S29" s="22">
        <v>1.0909090909090911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2.780724826388889E-2</v>
      </c>
      <c r="AD29" s="40">
        <f t="shared" si="11"/>
        <v>-0.15349601041666666</v>
      </c>
      <c r="AE29" s="26">
        <v>-4.95</v>
      </c>
      <c r="AF29" s="26">
        <v>-6.7169916666666598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18.989999999999998</v>
      </c>
      <c r="D30" s="17">
        <v>5</v>
      </c>
      <c r="E30" s="17">
        <v>0</v>
      </c>
      <c r="F30" s="18">
        <v>94.949999999999989</v>
      </c>
      <c r="G30" s="18">
        <v>-31.88</v>
      </c>
      <c r="H30" s="32">
        <f t="shared" si="2"/>
        <v>0.33575566087414432</v>
      </c>
      <c r="I30" s="32">
        <f t="shared" si="3"/>
        <v>-9.8421181522072632E-2</v>
      </c>
      <c r="J30" s="33">
        <f t="shared" si="4"/>
        <v>-9.3450911855207952</v>
      </c>
      <c r="K30" s="33">
        <f t="shared" si="5"/>
        <v>-1.869018237104159</v>
      </c>
      <c r="L30" s="17">
        <v>25</v>
      </c>
      <c r="M30" s="34">
        <f t="shared" si="6"/>
        <v>0.2</v>
      </c>
      <c r="N30" s="17">
        <v>17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23</v>
      </c>
      <c r="R30" s="30"/>
      <c r="S30" s="22">
        <v>1.5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7.97</v>
      </c>
      <c r="Z30" s="15">
        <v>4</v>
      </c>
      <c r="AA30" s="29" t="s">
        <v>35</v>
      </c>
      <c r="AB30" s="41">
        <f t="shared" si="10"/>
        <v>-0.69</v>
      </c>
      <c r="AC30" s="42">
        <v>2.780724826388889E-2</v>
      </c>
      <c r="AD30" s="40">
        <f t="shared" si="11"/>
        <v>-0.19187001302083334</v>
      </c>
      <c r="AE30" s="26">
        <v>-4.95</v>
      </c>
      <c r="AF30" s="26">
        <v>-6.6461442344999897</v>
      </c>
      <c r="AG30" s="26">
        <v>0</v>
      </c>
    </row>
    <row r="31" spans="1:33" ht="15.75" customHeight="1" x14ac:dyDescent="0.2">
      <c r="A31" s="15" t="s">
        <v>92</v>
      </c>
      <c r="B31" s="49" t="s">
        <v>778</v>
      </c>
      <c r="C31" s="16">
        <f t="shared" si="1"/>
        <v>18.989999999999998</v>
      </c>
      <c r="D31" s="17">
        <v>2</v>
      </c>
      <c r="E31" s="17">
        <v>0</v>
      </c>
      <c r="F31" s="18">
        <v>37.979999999999997</v>
      </c>
      <c r="G31" s="44">
        <v>-27.680000000000003</v>
      </c>
      <c r="H31" s="32">
        <f t="shared" si="2"/>
        <v>0.7288046340179043</v>
      </c>
      <c r="I31" s="32">
        <f t="shared" si="3"/>
        <v>-0.4914701546658331</v>
      </c>
      <c r="J31" s="33">
        <f t="shared" si="4"/>
        <v>-18.66603647420834</v>
      </c>
      <c r="K31" s="33">
        <f t="shared" si="5"/>
        <v>-9.3330182371041701</v>
      </c>
      <c r="L31" s="17">
        <v>26</v>
      </c>
      <c r="M31" s="34">
        <f t="shared" si="6"/>
        <v>7.6923076923076927E-2</v>
      </c>
      <c r="N31" s="17">
        <v>15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52</v>
      </c>
      <c r="R31" s="30"/>
      <c r="S31" s="22">
        <v>1.2173913043478199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9.2266666666666683</v>
      </c>
      <c r="Z31" s="15">
        <v>3</v>
      </c>
      <c r="AA31" s="15" t="s">
        <v>35</v>
      </c>
      <c r="AB31" s="41">
        <f t="shared" si="10"/>
        <v>-0.69</v>
      </c>
      <c r="AC31" s="28">
        <v>2.780724826388889E-2</v>
      </c>
      <c r="AD31" s="40">
        <f t="shared" si="11"/>
        <v>-7.6748005208333331E-2</v>
      </c>
      <c r="AE31" s="45">
        <v>-4.95</v>
      </c>
      <c r="AF31" s="45">
        <v>-6.6461442344999986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18.989999999999998</v>
      </c>
      <c r="D32" s="57">
        <v>3</v>
      </c>
      <c r="E32" s="57">
        <v>0</v>
      </c>
      <c r="F32" s="58">
        <v>56.97</v>
      </c>
      <c r="G32" s="58">
        <v>-21.22</v>
      </c>
      <c r="H32" s="32">
        <f t="shared" si="2"/>
        <v>0.3724767421449886</v>
      </c>
      <c r="I32" s="32">
        <f t="shared" si="3"/>
        <v>-0.13514226279291691</v>
      </c>
      <c r="J32" s="33">
        <f t="shared" si="4"/>
        <v>-7.6990547113124759</v>
      </c>
      <c r="K32" s="33">
        <f t="shared" si="5"/>
        <v>-2.566351570437492</v>
      </c>
      <c r="L32" s="57">
        <v>17</v>
      </c>
      <c r="M32" s="34">
        <f t="shared" si="6"/>
        <v>0.17647058823529413</v>
      </c>
      <c r="N32" s="57">
        <v>13</v>
      </c>
      <c r="O32" s="35">
        <f t="shared" si="16"/>
        <v>0.42857142857142855</v>
      </c>
      <c r="P32" s="35">
        <f t="shared" si="16"/>
        <v>0</v>
      </c>
      <c r="Q32" s="30">
        <f t="shared" si="8"/>
        <v>30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1.658536585365854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2.780724826388889E-2</v>
      </c>
      <c r="AD32" s="40">
        <f t="shared" si="11"/>
        <v>-0.1151220078125</v>
      </c>
      <c r="AE32" s="63">
        <v>-4.95</v>
      </c>
      <c r="AF32" s="63">
        <v>-6.6461442344999897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Rectangle Drawer Handles - 25 Pack of Kitchen Cabinet Hardware")</f>
        <v>Oil Rubbed Bronze Kitchen Cabinet Knobs - Rectangle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Info!B1:BJ5000""),2,FALSE),"""")"),"B08LDWB29T")</f>
        <v>B08LDWB29T</v>
      </c>
      <c r="B2" s="3" t="s">
        <v>779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26.313262454411767</v>
      </c>
      <c r="D3" s="5">
        <f>SUM(D4:D99702)</f>
        <v>67</v>
      </c>
      <c r="E3" s="5"/>
      <c r="F3" s="6">
        <f t="shared" ref="F3:G3" si="0">SUM(F4:F99702)</f>
        <v>2478.33</v>
      </c>
      <c r="G3" s="6">
        <f t="shared" si="0"/>
        <v>-274.69</v>
      </c>
      <c r="H3" s="7">
        <f>G3/F3*-1</f>
        <v>0.11083673279990962</v>
      </c>
      <c r="I3" s="8">
        <f>J3/F3</f>
        <v>0.12920368015973649</v>
      </c>
      <c r="J3" s="6">
        <f>SUM(J4:J99702)</f>
        <v>320.20935665027974</v>
      </c>
      <c r="K3" s="6">
        <f>J3/D3</f>
        <v>4.7792441291086529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16</v>
      </c>
      <c r="X3" s="7">
        <f>W3/D3</f>
        <v>0.23880597014925373</v>
      </c>
      <c r="Y3" s="6"/>
      <c r="Z3" s="5"/>
      <c r="AA3" s="5"/>
      <c r="AB3" s="5"/>
      <c r="AC3" s="5"/>
      <c r="AD3" s="6">
        <f>SUM(AD4:AD99702)</f>
        <v>-8.0044077388888883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Info!B2:BZ3000""),37,FALSE)),"""")*-1"),-16.38627308625)</f>
        <v>-16.38627308625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36.99</v>
      </c>
      <c r="D27" s="17">
        <v>4</v>
      </c>
      <c r="E27" s="17">
        <v>0</v>
      </c>
      <c r="F27" s="18">
        <v>147.96</v>
      </c>
      <c r="G27" s="18">
        <v>-53.27</v>
      </c>
      <c r="H27" s="32">
        <f t="shared" ref="H27:H32" si="2">G27/F27*-1</f>
        <v>0.36002973776696406</v>
      </c>
      <c r="I27" s="32">
        <f t="shared" ref="I27:I32" si="3">J27/F27</f>
        <v>-0.12270506728545068</v>
      </c>
      <c r="J27" s="33">
        <f t="shared" ref="J27:J32" si="4">F27*0.85+G27+AF27*D27+D27*AE27+AG27+AD27</f>
        <v>-18.155441755555284</v>
      </c>
      <c r="K27" s="33">
        <f t="shared" ref="K27:K32" si="5">J27/D27</f>
        <v>-4.538860438888821</v>
      </c>
      <c r="L27" s="17">
        <v>26</v>
      </c>
      <c r="M27" s="34">
        <f t="shared" ref="M27:M32" si="6">IFERROR(D27/L27,"-")</f>
        <v>0.15384615384615385</v>
      </c>
      <c r="N27" s="17">
        <v>92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161</v>
      </c>
      <c r="R27" s="30"/>
      <c r="S27" s="22">
        <v>6.3829787234042562E-2</v>
      </c>
      <c r="T27" s="29">
        <v>0</v>
      </c>
      <c r="U27" s="37" t="s">
        <v>33</v>
      </c>
      <c r="V27" s="38" t="s">
        <v>33</v>
      </c>
      <c r="W27" s="15">
        <v>5</v>
      </c>
      <c r="X27" s="39">
        <f t="shared" ref="X27:X32" si="9">IFERROR(W27/D27,0)</f>
        <v>1.25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8.6571574074074079E-2</v>
      </c>
      <c r="AD27" s="40">
        <f t="shared" ref="AD27:AD32" si="11">IFERROR(AB27*AC27*D27*2,0)</f>
        <v>-0.47787508888888885</v>
      </c>
      <c r="AE27" s="26">
        <v>-5.98</v>
      </c>
      <c r="AF27" s="26">
        <v>-16.5633916666666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36.99</v>
      </c>
      <c r="D28" s="17">
        <v>13</v>
      </c>
      <c r="E28" s="17">
        <v>0</v>
      </c>
      <c r="F28" s="18">
        <v>480.87</v>
      </c>
      <c r="G28" s="18">
        <v>-138.88</v>
      </c>
      <c r="H28" s="32">
        <f t="shared" si="2"/>
        <v>0.28880986545220122</v>
      </c>
      <c r="I28" s="32">
        <f t="shared" si="3"/>
        <v>-5.1485194970687854E-2</v>
      </c>
      <c r="J28" s="33">
        <f t="shared" si="4"/>
        <v>-24.757685705554668</v>
      </c>
      <c r="K28" s="33">
        <f t="shared" si="5"/>
        <v>-1.9044373619657438</v>
      </c>
      <c r="L28" s="17">
        <v>57</v>
      </c>
      <c r="M28" s="34">
        <f t="shared" si="6"/>
        <v>0.22807017543859648</v>
      </c>
      <c r="N28" s="17">
        <v>83</v>
      </c>
      <c r="O28" s="35">
        <f t="shared" ref="O28:P28" si="12">D28/7</f>
        <v>1.8571428571428572</v>
      </c>
      <c r="P28" s="35">
        <f t="shared" si="12"/>
        <v>0</v>
      </c>
      <c r="Q28" s="30">
        <f t="shared" si="8"/>
        <v>44</v>
      </c>
      <c r="R28" s="30"/>
      <c r="S28" s="22">
        <v>0.42857142857142849</v>
      </c>
      <c r="T28" s="29" t="s">
        <v>33</v>
      </c>
      <c r="U28" s="23" t="s">
        <v>33</v>
      </c>
      <c r="V28" s="1" t="s">
        <v>339</v>
      </c>
      <c r="W28" s="15">
        <v>5</v>
      </c>
      <c r="X28" s="39">
        <f t="shared" si="9"/>
        <v>0.38461538461538464</v>
      </c>
      <c r="Y28" s="40">
        <f t="shared" ref="Y28:Y32" si="13">IFERROR(G28/(W28+Z28)*-1,0)</f>
        <v>13.888</v>
      </c>
      <c r="Z28" s="15">
        <v>5</v>
      </c>
      <c r="AA28" s="29" t="s">
        <v>35</v>
      </c>
      <c r="AB28" s="41">
        <f t="shared" si="10"/>
        <v>-0.69</v>
      </c>
      <c r="AC28" s="42">
        <v>8.6571574074074079E-2</v>
      </c>
      <c r="AD28" s="40">
        <f t="shared" si="11"/>
        <v>-1.5530940388888888</v>
      </c>
      <c r="AE28" s="26">
        <v>-5.98</v>
      </c>
      <c r="AF28" s="26">
        <v>-16.5633916666666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36.99</v>
      </c>
      <c r="D29" s="17">
        <v>12</v>
      </c>
      <c r="E29" s="17">
        <v>0</v>
      </c>
      <c r="F29" s="18">
        <v>443.88</v>
      </c>
      <c r="G29" s="18">
        <v>-39.929999999999993</v>
      </c>
      <c r="H29" s="32">
        <f t="shared" si="2"/>
        <v>8.9956745066234106E-2</v>
      </c>
      <c r="I29" s="32">
        <f t="shared" si="3"/>
        <v>0.14736792541527921</v>
      </c>
      <c r="J29" s="33">
        <f t="shared" si="4"/>
        <v>65.413674733334133</v>
      </c>
      <c r="K29" s="33">
        <f t="shared" si="5"/>
        <v>5.4511395611111775</v>
      </c>
      <c r="L29" s="17">
        <v>50</v>
      </c>
      <c r="M29" s="34">
        <f t="shared" si="6"/>
        <v>0.24</v>
      </c>
      <c r="N29" s="17">
        <v>76</v>
      </c>
      <c r="O29" s="35">
        <f t="shared" ref="O29:P29" si="14">D29/7</f>
        <v>1.7142857142857142</v>
      </c>
      <c r="P29" s="35">
        <f t="shared" si="14"/>
        <v>0</v>
      </c>
      <c r="Q29" s="30">
        <f t="shared" si="8"/>
        <v>44</v>
      </c>
      <c r="R29" s="30"/>
      <c r="S29" s="22">
        <v>0.86842105263157898</v>
      </c>
      <c r="T29" s="29" t="s">
        <v>33</v>
      </c>
      <c r="U29" s="23" t="s">
        <v>33</v>
      </c>
      <c r="V29" s="1" t="s">
        <v>33</v>
      </c>
      <c r="W29" s="15">
        <v>5</v>
      </c>
      <c r="X29" s="39">
        <f t="shared" si="9"/>
        <v>0.41666666666666669</v>
      </c>
      <c r="Y29" s="40">
        <f t="shared" si="13"/>
        <v>7.9859999999999989</v>
      </c>
      <c r="Z29" s="15">
        <v>0</v>
      </c>
      <c r="AA29" s="29" t="s">
        <v>35</v>
      </c>
      <c r="AB29" s="41">
        <f t="shared" si="10"/>
        <v>-0.69</v>
      </c>
      <c r="AC29" s="42">
        <v>8.6571574074074079E-2</v>
      </c>
      <c r="AD29" s="40">
        <f t="shared" si="11"/>
        <v>-1.4336252666666667</v>
      </c>
      <c r="AE29" s="26">
        <v>-5.98</v>
      </c>
      <c r="AF29" s="26">
        <v>-16.5633916666666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36.99</v>
      </c>
      <c r="D30" s="17">
        <v>14</v>
      </c>
      <c r="E30" s="17">
        <v>0</v>
      </c>
      <c r="F30" s="18">
        <v>517.86</v>
      </c>
      <c r="G30" s="18">
        <v>-31.01</v>
      </c>
      <c r="H30" s="32">
        <f t="shared" si="2"/>
        <v>5.9881048932143827E-2</v>
      </c>
      <c r="I30" s="32">
        <f t="shared" si="3"/>
        <v>0.1822319043397615</v>
      </c>
      <c r="J30" s="33">
        <f t="shared" si="4"/>
        <v>94.370613981388885</v>
      </c>
      <c r="K30" s="33">
        <f t="shared" si="5"/>
        <v>6.7407581415277775</v>
      </c>
      <c r="L30" s="17">
        <v>40</v>
      </c>
      <c r="M30" s="34">
        <f t="shared" si="6"/>
        <v>0.35</v>
      </c>
      <c r="N30" s="17">
        <v>57</v>
      </c>
      <c r="O30" s="35">
        <f t="shared" ref="O30:P30" si="15">D30/7</f>
        <v>2</v>
      </c>
      <c r="P30" s="35">
        <f t="shared" si="15"/>
        <v>0</v>
      </c>
      <c r="Q30" s="30">
        <f t="shared" si="8"/>
        <v>28</v>
      </c>
      <c r="R30" s="30"/>
      <c r="S30" s="22">
        <v>1.2608695652173909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5.1683333333333339</v>
      </c>
      <c r="Z30" s="15">
        <v>6</v>
      </c>
      <c r="AA30" s="29" t="s">
        <v>35</v>
      </c>
      <c r="AB30" s="41">
        <f t="shared" si="10"/>
        <v>-0.69</v>
      </c>
      <c r="AC30" s="42">
        <v>8.6571574074074079E-2</v>
      </c>
      <c r="AD30" s="40">
        <f t="shared" si="11"/>
        <v>-1.672562811111111</v>
      </c>
      <c r="AE30" s="26">
        <v>-5.98</v>
      </c>
      <c r="AF30" s="26">
        <v>-16.38627308625</v>
      </c>
      <c r="AG30" s="26">
        <v>0</v>
      </c>
    </row>
    <row r="31" spans="1:33" ht="15.75" customHeight="1" x14ac:dyDescent="0.2">
      <c r="A31" s="15" t="s">
        <v>92</v>
      </c>
      <c r="B31" s="49" t="s">
        <v>112</v>
      </c>
      <c r="C31" s="16">
        <f t="shared" si="1"/>
        <v>36.99</v>
      </c>
      <c r="D31" s="17">
        <v>21</v>
      </c>
      <c r="E31" s="17">
        <v>0</v>
      </c>
      <c r="F31" s="18">
        <v>776.79000000000008</v>
      </c>
      <c r="G31" s="44">
        <v>-11.600000000000001</v>
      </c>
      <c r="H31" s="32">
        <f t="shared" si="2"/>
        <v>1.4933250942983303E-2</v>
      </c>
      <c r="I31" s="32">
        <f t="shared" si="3"/>
        <v>0.22717970232892201</v>
      </c>
      <c r="J31" s="33">
        <f t="shared" si="4"/>
        <v>176.47092097208335</v>
      </c>
      <c r="K31" s="33">
        <f t="shared" si="5"/>
        <v>8.403377189146827</v>
      </c>
      <c r="L31" s="17">
        <v>74</v>
      </c>
      <c r="M31" s="34">
        <f t="shared" si="6"/>
        <v>0.28378378378378377</v>
      </c>
      <c r="N31" s="17">
        <v>33</v>
      </c>
      <c r="O31" s="35">
        <f t="shared" ref="O31:P32" si="16">D31/7</f>
        <v>3</v>
      </c>
      <c r="P31" s="35">
        <f t="shared" si="16"/>
        <v>0</v>
      </c>
      <c r="Q31" s="30">
        <f t="shared" si="8"/>
        <v>11</v>
      </c>
      <c r="R31" s="30"/>
      <c r="S31" s="22">
        <v>1.3793103448275801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4.7619047619047616E-2</v>
      </c>
      <c r="Y31" s="40">
        <f t="shared" si="13"/>
        <v>5.8000000000000007</v>
      </c>
      <c r="Z31" s="15">
        <v>1</v>
      </c>
      <c r="AA31" s="15" t="s">
        <v>35</v>
      </c>
      <c r="AB31" s="41">
        <f t="shared" si="10"/>
        <v>-0.69</v>
      </c>
      <c r="AC31" s="28">
        <v>8.6571574074074079E-2</v>
      </c>
      <c r="AD31" s="40">
        <f t="shared" si="11"/>
        <v>-2.5088442166666667</v>
      </c>
      <c r="AE31" s="45">
        <v>-5.98</v>
      </c>
      <c r="AF31" s="45">
        <v>-16.38627308625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36.99</v>
      </c>
      <c r="D32" s="57">
        <v>3</v>
      </c>
      <c r="E32" s="57">
        <v>0</v>
      </c>
      <c r="F32" s="58">
        <v>110.97</v>
      </c>
      <c r="G32" s="58">
        <v>0</v>
      </c>
      <c r="H32" s="32">
        <f t="shared" si="2"/>
        <v>0</v>
      </c>
      <c r="I32" s="32">
        <f t="shared" si="3"/>
        <v>0.24211295327190532</v>
      </c>
      <c r="J32" s="33">
        <f t="shared" si="4"/>
        <v>26.867274424583332</v>
      </c>
      <c r="K32" s="33">
        <f t="shared" si="5"/>
        <v>8.9557581415277774</v>
      </c>
      <c r="L32" s="57">
        <v>25</v>
      </c>
      <c r="M32" s="34">
        <f t="shared" si="6"/>
        <v>0.12</v>
      </c>
      <c r="N32" s="57">
        <v>29</v>
      </c>
      <c r="O32" s="35">
        <f t="shared" si="16"/>
        <v>0.42857142857142855</v>
      </c>
      <c r="P32" s="35">
        <f t="shared" si="16"/>
        <v>0</v>
      </c>
      <c r="Q32" s="30">
        <f t="shared" si="8"/>
        <v>67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2.2711864406779658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8.6571574074074079E-2</v>
      </c>
      <c r="AD32" s="40">
        <f t="shared" si="11"/>
        <v>-0.35840631666666667</v>
      </c>
      <c r="AE32" s="63">
        <v>-5.98</v>
      </c>
      <c r="AF32" s="63">
        <v>-16.38627308625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Rectangle Drawer Handles - 10 Pack of Kitchen Cabinet Hardware")</f>
        <v>Flat Black Kitchen Cabinet Knobs - Rectangle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Info!B1:BJ5000""),2,FALSE),"""")"),"B08LDXTY3K")</f>
        <v>B08LDXTY3K</v>
      </c>
      <c r="B2" s="3" t="s">
        <v>780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13.195522628823518</v>
      </c>
      <c r="D3" s="5">
        <f>SUM(D4:D99702)</f>
        <v>60</v>
      </c>
      <c r="E3" s="5"/>
      <c r="F3" s="6">
        <f t="shared" ref="F3:G3" si="0">SUM(F4:F99702)</f>
        <v>1155.4000000000001</v>
      </c>
      <c r="G3" s="6">
        <f t="shared" si="0"/>
        <v>-69.02</v>
      </c>
      <c r="H3" s="7">
        <f>G3/F3*-1</f>
        <v>5.9736887657953944E-2</v>
      </c>
      <c r="I3" s="8">
        <f>J3/F3</f>
        <v>0.20455153844217053</v>
      </c>
      <c r="J3" s="6">
        <f>SUM(J4:J99702)</f>
        <v>236.33884751608383</v>
      </c>
      <c r="K3" s="6">
        <f>J3/D3</f>
        <v>3.9389807919347306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-2.20085490625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Info!B2:BZ3000""),37,FALSE)),"""")*-1"),-6.26619423449999)</f>
        <v>-6.2661942344999897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20.99</v>
      </c>
      <c r="D27" s="17">
        <v>4</v>
      </c>
      <c r="E27" s="17">
        <v>0</v>
      </c>
      <c r="F27" s="18">
        <v>83.96</v>
      </c>
      <c r="G27" s="18">
        <v>-40.659999999999997</v>
      </c>
      <c r="H27" s="32">
        <f t="shared" ref="H27:H32" si="2">G27/F27*-1</f>
        <v>0.4842782277274893</v>
      </c>
      <c r="I27" s="32">
        <f t="shared" ref="I27:I32" si="3">J27/F27</f>
        <v>-0.17376000865987737</v>
      </c>
      <c r="J27" s="33">
        <f t="shared" ref="J27:J32" si="4">F27*0.85+G27+AF27*D27+D27*AE27+AG27+AD27</f>
        <v>-14.588890327083304</v>
      </c>
      <c r="K27" s="33">
        <f t="shared" ref="K27:K32" si="5">J27/D27</f>
        <v>-3.6472225817708259</v>
      </c>
      <c r="L27" s="17">
        <v>11</v>
      </c>
      <c r="M27" s="34">
        <f t="shared" ref="M27:M32" si="6">IFERROR(D27/L27,"-")</f>
        <v>0.36363636363636365</v>
      </c>
      <c r="N27" s="17">
        <v>87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152</v>
      </c>
      <c r="R27" s="30"/>
      <c r="S27" s="22">
        <v>3.3707865168539318E-2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2.6580373263888891E-2</v>
      </c>
      <c r="AD27" s="40">
        <f t="shared" ref="AD27:AD32" si="11">IFERROR(AB27*AC27*D27*2,0)</f>
        <v>-0.14672366041666668</v>
      </c>
      <c r="AE27" s="26">
        <v>-4.95</v>
      </c>
      <c r="AF27" s="26">
        <v>-6.3370416666666598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20.99</v>
      </c>
      <c r="D28" s="17">
        <v>3</v>
      </c>
      <c r="E28" s="17">
        <v>0</v>
      </c>
      <c r="F28" s="18">
        <v>62.97</v>
      </c>
      <c r="G28" s="18">
        <v>-28.36</v>
      </c>
      <c r="H28" s="32">
        <f t="shared" si="2"/>
        <v>0.45037319358424649</v>
      </c>
      <c r="I28" s="32">
        <f t="shared" si="3"/>
        <v>-0.13985497451663464</v>
      </c>
      <c r="J28" s="33">
        <f t="shared" si="4"/>
        <v>-8.8066677453124829</v>
      </c>
      <c r="K28" s="33">
        <f t="shared" si="5"/>
        <v>-2.9355559151041608</v>
      </c>
      <c r="L28" s="17">
        <v>22</v>
      </c>
      <c r="M28" s="34">
        <f t="shared" si="6"/>
        <v>0.13636363636363635</v>
      </c>
      <c r="N28" s="17">
        <v>66</v>
      </c>
      <c r="O28" s="35">
        <f t="shared" ref="O28:P28" si="12">D28/7</f>
        <v>0.42857142857142855</v>
      </c>
      <c r="P28" s="35">
        <f t="shared" si="12"/>
        <v>0</v>
      </c>
      <c r="Q28" s="30">
        <f t="shared" si="8"/>
        <v>154</v>
      </c>
      <c r="R28" s="30"/>
      <c r="S28" s="22">
        <v>0.1395348837209302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2.6580373263888891E-2</v>
      </c>
      <c r="AD28" s="40">
        <f t="shared" si="11"/>
        <v>-0.11004274531250001</v>
      </c>
      <c r="AE28" s="26">
        <v>-4.95</v>
      </c>
      <c r="AF28" s="26">
        <v>-6.3370416666666598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19.123333333333335</v>
      </c>
      <c r="D29" s="17">
        <v>15</v>
      </c>
      <c r="E29" s="17">
        <v>0</v>
      </c>
      <c r="F29" s="18">
        <v>286.85000000000002</v>
      </c>
      <c r="G29" s="18">
        <v>0</v>
      </c>
      <c r="H29" s="32">
        <f t="shared" si="2"/>
        <v>0</v>
      </c>
      <c r="I29" s="32">
        <f t="shared" si="3"/>
        <v>0.2578583276048026</v>
      </c>
      <c r="J29" s="33">
        <f t="shared" si="4"/>
        <v>73.966661273437637</v>
      </c>
      <c r="K29" s="33">
        <f t="shared" si="5"/>
        <v>4.9311107515625094</v>
      </c>
      <c r="L29" s="17">
        <v>24</v>
      </c>
      <c r="M29" s="34">
        <f t="shared" si="6"/>
        <v>0.625</v>
      </c>
      <c r="N29" s="17">
        <v>62</v>
      </c>
      <c r="O29" s="35">
        <f t="shared" ref="O29:P29" si="14">D29/7</f>
        <v>2.1428571428571428</v>
      </c>
      <c r="P29" s="35">
        <f t="shared" si="14"/>
        <v>0</v>
      </c>
      <c r="Q29" s="30">
        <f t="shared" si="8"/>
        <v>28</v>
      </c>
      <c r="R29" s="30"/>
      <c r="S29" s="22">
        <v>0.984375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2.6580373263888891E-2</v>
      </c>
      <c r="AD29" s="40">
        <f t="shared" si="11"/>
        <v>-0.55021372656250001</v>
      </c>
      <c r="AE29" s="26">
        <v>-4.95</v>
      </c>
      <c r="AF29" s="26">
        <v>-6.3370416666666598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18.990000000000002</v>
      </c>
      <c r="D30" s="17">
        <v>17</v>
      </c>
      <c r="E30" s="17">
        <v>0</v>
      </c>
      <c r="F30" s="18">
        <v>322.83000000000004</v>
      </c>
      <c r="G30" s="18">
        <v>0</v>
      </c>
      <c r="H30" s="32">
        <f t="shared" si="2"/>
        <v>0</v>
      </c>
      <c r="I30" s="32">
        <f t="shared" si="3"/>
        <v>0.25743153503927563</v>
      </c>
      <c r="J30" s="33">
        <f t="shared" si="4"/>
        <v>83.106622456729369</v>
      </c>
      <c r="K30" s="33">
        <f t="shared" si="5"/>
        <v>4.8886248503958454</v>
      </c>
      <c r="L30" s="17">
        <v>28</v>
      </c>
      <c r="M30" s="34">
        <f t="shared" si="6"/>
        <v>0.6071428571428571</v>
      </c>
      <c r="N30" s="17">
        <v>53</v>
      </c>
      <c r="O30" s="35">
        <f t="shared" ref="O30:P30" si="15">D30/7</f>
        <v>2.4285714285714284</v>
      </c>
      <c r="P30" s="35">
        <f t="shared" si="15"/>
        <v>0</v>
      </c>
      <c r="Q30" s="30">
        <f t="shared" si="8"/>
        <v>21</v>
      </c>
      <c r="R30" s="30"/>
      <c r="S30" s="22">
        <v>1.285714285714286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2.6580373263888891E-2</v>
      </c>
      <c r="AD30" s="40">
        <f t="shared" si="11"/>
        <v>-0.62357555677083343</v>
      </c>
      <c r="AE30" s="26">
        <v>-4.95</v>
      </c>
      <c r="AF30" s="26">
        <v>-6.2661942344999897</v>
      </c>
      <c r="AG30" s="26">
        <v>0</v>
      </c>
    </row>
    <row r="31" spans="1:33" ht="15.75" customHeight="1" x14ac:dyDescent="0.2">
      <c r="A31" s="15" t="s">
        <v>92</v>
      </c>
      <c r="B31" s="49" t="s">
        <v>32</v>
      </c>
      <c r="C31" s="16">
        <f t="shared" si="1"/>
        <v>18.990000000000002</v>
      </c>
      <c r="D31" s="17">
        <v>11</v>
      </c>
      <c r="E31" s="17">
        <v>0</v>
      </c>
      <c r="F31" s="18">
        <v>208.89000000000001</v>
      </c>
      <c r="G31" s="44">
        <v>0</v>
      </c>
      <c r="H31" s="32">
        <f t="shared" si="2"/>
        <v>0</v>
      </c>
      <c r="I31" s="32">
        <f t="shared" si="3"/>
        <v>0.25743153503927513</v>
      </c>
      <c r="J31" s="33">
        <f t="shared" si="4"/>
        <v>53.774873354354185</v>
      </c>
      <c r="K31" s="33">
        <f t="shared" si="5"/>
        <v>4.8886248503958347</v>
      </c>
      <c r="L31" s="17">
        <v>39</v>
      </c>
      <c r="M31" s="34">
        <f t="shared" si="6"/>
        <v>0.28205128205128205</v>
      </c>
      <c r="N31" s="17">
        <v>42</v>
      </c>
      <c r="O31" s="35">
        <f t="shared" ref="O31:P32" si="16">D31/7</f>
        <v>1.5714285714285714</v>
      </c>
      <c r="P31" s="35">
        <f t="shared" si="16"/>
        <v>0</v>
      </c>
      <c r="Q31" s="30">
        <f t="shared" si="8"/>
        <v>26</v>
      </c>
      <c r="R31" s="30"/>
      <c r="S31" s="22">
        <v>1.22857142857142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2.6580373263888891E-2</v>
      </c>
      <c r="AD31" s="40">
        <f t="shared" si="11"/>
        <v>-0.40349006614583338</v>
      </c>
      <c r="AE31" s="45">
        <v>-4.95</v>
      </c>
      <c r="AF31" s="45">
        <v>-6.2661942344999986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18.990000000000002</v>
      </c>
      <c r="D32" s="57">
        <v>10</v>
      </c>
      <c r="E32" s="57">
        <v>0</v>
      </c>
      <c r="F32" s="58">
        <v>189.9</v>
      </c>
      <c r="G32" s="58">
        <v>0</v>
      </c>
      <c r="H32" s="32">
        <f t="shared" si="2"/>
        <v>0</v>
      </c>
      <c r="I32" s="32">
        <f t="shared" si="3"/>
        <v>0.25743153503927552</v>
      </c>
      <c r="J32" s="33">
        <f t="shared" si="4"/>
        <v>48.886248503958427</v>
      </c>
      <c r="K32" s="33">
        <f t="shared" si="5"/>
        <v>4.8886248503958427</v>
      </c>
      <c r="L32" s="57">
        <v>17</v>
      </c>
      <c r="M32" s="34">
        <f t="shared" si="6"/>
        <v>0.58823529411764708</v>
      </c>
      <c r="N32" s="57">
        <v>32</v>
      </c>
      <c r="O32" s="35">
        <f t="shared" si="16"/>
        <v>1.4285714285714286</v>
      </c>
      <c r="P32" s="35">
        <f t="shared" si="16"/>
        <v>0</v>
      </c>
      <c r="Q32" s="30">
        <f t="shared" si="8"/>
        <v>22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1.9159663865546219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2.6580373263888891E-2</v>
      </c>
      <c r="AD32" s="40">
        <f t="shared" si="11"/>
        <v>-0.36680915104166667</v>
      </c>
      <c r="AE32" s="63">
        <v>-4.95</v>
      </c>
      <c r="AF32" s="63">
        <v>-6.2661942344999897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Rectangle Drawer Handles - 25 Pack of Kitchen Cabinet Hardware")</f>
        <v>Flat Black Kitchen Cabinet Knobs - Rectangle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Info!B1:BJ5000""),2,FALSE),"""")"),"B08LDWR3WH")</f>
        <v>B08LDWR3WH</v>
      </c>
      <c r="B2" s="3" t="s">
        <v>781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25.195762454411646</v>
      </c>
      <c r="D3" s="5">
        <f>SUM(D4:D99702)</f>
        <v>91</v>
      </c>
      <c r="E3" s="5"/>
      <c r="F3" s="6">
        <f t="shared" ref="F3:G3" si="0">SUM(F4:F99702)</f>
        <v>3366.0900000000006</v>
      </c>
      <c r="G3" s="6">
        <f t="shared" si="0"/>
        <v>-226.86</v>
      </c>
      <c r="H3" s="7">
        <f>G3/F3*-1</f>
        <v>6.7395702432198779E-2</v>
      </c>
      <c r="I3" s="8">
        <f>J3/F3</f>
        <v>0.19764387825691251</v>
      </c>
      <c r="J3" s="6">
        <f>SUM(J4:J99702)</f>
        <v>665.28708216181076</v>
      </c>
      <c r="K3" s="6">
        <f>J3/D3</f>
        <v>7.3108470567231949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8</v>
      </c>
      <c r="X3" s="7">
        <f>W3/D3</f>
        <v>8.7912087912087919E-2</v>
      </c>
      <c r="Y3" s="6"/>
      <c r="Z3" s="5"/>
      <c r="AA3" s="5"/>
      <c r="AB3" s="5"/>
      <c r="AC3" s="5"/>
      <c r="AD3" s="6">
        <f>SUM(AD4:AD99702)</f>
        <v>-10.060923094444444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Info!B2:BZ3000""),37,FALSE)),"""")*-1"),-15.4363980862499)</f>
        <v>-15.4363980862499</v>
      </c>
      <c r="AG3" s="6">
        <f>SUM(AG4:AG99702)</f>
        <v>-3.7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36.99</v>
      </c>
      <c r="D27" s="17">
        <v>3</v>
      </c>
      <c r="E27" s="17">
        <v>0</v>
      </c>
      <c r="F27" s="18">
        <v>110.97</v>
      </c>
      <c r="G27" s="18">
        <v>-39.68</v>
      </c>
      <c r="H27" s="32">
        <f t="shared" ref="H27:H32" si="2">G27/F27*-1</f>
        <v>0.35757411913129677</v>
      </c>
      <c r="I27" s="32">
        <f t="shared" ref="I27:I32" si="3">J27/F27</f>
        <v>-9.4329357333812147E-2</v>
      </c>
      <c r="J27" s="33">
        <f t="shared" ref="J27:J32" si="4">F27*0.85+G27+AF27*D27+D27*AE27+AG27+AD27</f>
        <v>-10.467728783333135</v>
      </c>
      <c r="K27" s="33">
        <f t="shared" ref="K27:K32" si="5">J27/D27</f>
        <v>-3.4892429277777115</v>
      </c>
      <c r="L27" s="17">
        <v>19</v>
      </c>
      <c r="M27" s="34">
        <f t="shared" ref="M27:M32" si="6">IFERROR(D27/L27,"-")</f>
        <v>0.15789473684210525</v>
      </c>
      <c r="N27" s="17">
        <v>176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410</v>
      </c>
      <c r="R27" s="30"/>
      <c r="S27" s="22">
        <v>1.6949152542372881E-2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8.0115648148148144E-2</v>
      </c>
      <c r="AD27" s="40">
        <f t="shared" ref="AD27:AD32" si="11">IFERROR(AB27*AC27*D27*2,0)</f>
        <v>-0.33167878333333334</v>
      </c>
      <c r="AE27" s="26">
        <v>-5.98</v>
      </c>
      <c r="AF27" s="26">
        <v>-15.6135166666666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36.99</v>
      </c>
      <c r="D28" s="17">
        <v>12</v>
      </c>
      <c r="E28" s="17">
        <v>0</v>
      </c>
      <c r="F28" s="18">
        <v>443.88</v>
      </c>
      <c r="G28" s="18">
        <v>-66.97</v>
      </c>
      <c r="H28" s="32">
        <f t="shared" si="2"/>
        <v>0.15087411011985222</v>
      </c>
      <c r="I28" s="32">
        <f t="shared" si="3"/>
        <v>0.11237065167763231</v>
      </c>
      <c r="J28" s="33">
        <f t="shared" si="4"/>
        <v>49.879084866667434</v>
      </c>
      <c r="K28" s="33">
        <f t="shared" si="5"/>
        <v>4.1565904055556198</v>
      </c>
      <c r="L28" s="17">
        <v>65</v>
      </c>
      <c r="M28" s="34">
        <f t="shared" si="6"/>
        <v>0.18461538461538463</v>
      </c>
      <c r="N28" s="17">
        <v>138</v>
      </c>
      <c r="O28" s="35">
        <f t="shared" ref="O28:P28" si="12">D28/7</f>
        <v>1.7142857142857142</v>
      </c>
      <c r="P28" s="35">
        <f t="shared" si="12"/>
        <v>0</v>
      </c>
      <c r="Q28" s="30">
        <f t="shared" si="8"/>
        <v>80</v>
      </c>
      <c r="R28" s="30"/>
      <c r="S28" s="22">
        <v>0.14117647058823529</v>
      </c>
      <c r="T28" s="29" t="s">
        <v>33</v>
      </c>
      <c r="U28" s="23" t="s">
        <v>33</v>
      </c>
      <c r="V28" s="1" t="s">
        <v>339</v>
      </c>
      <c r="W28" s="15">
        <v>3</v>
      </c>
      <c r="X28" s="39">
        <f t="shared" si="9"/>
        <v>0.25</v>
      </c>
      <c r="Y28" s="40">
        <f t="shared" ref="Y28:Y32" si="13">IFERROR(G28/(W28+Z28)*-1,0)</f>
        <v>13.394</v>
      </c>
      <c r="Z28" s="15">
        <v>2</v>
      </c>
      <c r="AA28" s="29" t="s">
        <v>35</v>
      </c>
      <c r="AB28" s="41">
        <f t="shared" si="10"/>
        <v>-0.69</v>
      </c>
      <c r="AC28" s="42">
        <v>8.0115648148148144E-2</v>
      </c>
      <c r="AD28" s="40">
        <f t="shared" si="11"/>
        <v>-1.3267151333333334</v>
      </c>
      <c r="AE28" s="26">
        <v>-5.98</v>
      </c>
      <c r="AF28" s="26">
        <v>-15.6135166666666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36.99</v>
      </c>
      <c r="D29" s="17">
        <v>21</v>
      </c>
      <c r="E29" s="17">
        <v>0</v>
      </c>
      <c r="F29" s="18">
        <v>776.79000000000008</v>
      </c>
      <c r="G29" s="18">
        <v>-38.819999999999993</v>
      </c>
      <c r="H29" s="32">
        <f t="shared" si="2"/>
        <v>4.9974896690225146E-2</v>
      </c>
      <c r="I29" s="32">
        <f t="shared" si="3"/>
        <v>0.21326986510725959</v>
      </c>
      <c r="J29" s="33">
        <f t="shared" si="4"/>
        <v>165.66589851666819</v>
      </c>
      <c r="K29" s="33">
        <f t="shared" si="5"/>
        <v>7.8888523103175334</v>
      </c>
      <c r="L29" s="17">
        <v>94</v>
      </c>
      <c r="M29" s="34">
        <f t="shared" si="6"/>
        <v>0.22340425531914893</v>
      </c>
      <c r="N29" s="17">
        <v>142</v>
      </c>
      <c r="O29" s="35">
        <f t="shared" ref="O29:P29" si="14">D29/7</f>
        <v>3</v>
      </c>
      <c r="P29" s="35">
        <f t="shared" si="14"/>
        <v>0</v>
      </c>
      <c r="Q29" s="30">
        <f t="shared" si="8"/>
        <v>47</v>
      </c>
      <c r="R29" s="30"/>
      <c r="S29" s="22">
        <v>0.69863013698630139</v>
      </c>
      <c r="T29" s="29" t="s">
        <v>33</v>
      </c>
      <c r="U29" s="23" t="s">
        <v>33</v>
      </c>
      <c r="V29" s="1" t="s">
        <v>33</v>
      </c>
      <c r="W29" s="15">
        <v>2</v>
      </c>
      <c r="X29" s="39">
        <f t="shared" si="9"/>
        <v>9.5238095238095233E-2</v>
      </c>
      <c r="Y29" s="40">
        <f t="shared" si="13"/>
        <v>12.939999999999998</v>
      </c>
      <c r="Z29" s="15">
        <v>1</v>
      </c>
      <c r="AA29" s="29" t="s">
        <v>35</v>
      </c>
      <c r="AB29" s="41">
        <f t="shared" si="10"/>
        <v>-0.69</v>
      </c>
      <c r="AC29" s="42">
        <v>8.0115648148148144E-2</v>
      </c>
      <c r="AD29" s="40">
        <f t="shared" si="11"/>
        <v>-2.3217514833333333</v>
      </c>
      <c r="AE29" s="26">
        <v>-5.98</v>
      </c>
      <c r="AF29" s="26">
        <v>-15.6135166666666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36.99</v>
      </c>
      <c r="D30" s="17">
        <v>12</v>
      </c>
      <c r="E30" s="17">
        <v>0</v>
      </c>
      <c r="F30" s="18">
        <v>443.88000000000005</v>
      </c>
      <c r="G30" s="18">
        <v>-29.289999999999988</v>
      </c>
      <c r="H30" s="32">
        <f t="shared" si="2"/>
        <v>6.5986302604307434E-2</v>
      </c>
      <c r="I30" s="32">
        <f t="shared" si="3"/>
        <v>0.202046741983572</v>
      </c>
      <c r="J30" s="33">
        <f t="shared" si="4"/>
        <v>89.684507831667958</v>
      </c>
      <c r="K30" s="33">
        <f t="shared" si="5"/>
        <v>7.4737089859723298</v>
      </c>
      <c r="L30" s="17">
        <v>57</v>
      </c>
      <c r="M30" s="34">
        <f t="shared" si="6"/>
        <v>0.21052631578947367</v>
      </c>
      <c r="N30" s="17">
        <v>132</v>
      </c>
      <c r="O30" s="35">
        <f t="shared" ref="O30:P30" si="15">D30/7</f>
        <v>1.7142857142857142</v>
      </c>
      <c r="P30" s="35">
        <f t="shared" si="15"/>
        <v>0</v>
      </c>
      <c r="Q30" s="30">
        <f t="shared" si="8"/>
        <v>77</v>
      </c>
      <c r="R30" s="30"/>
      <c r="S30" s="22">
        <v>0.80281690140845063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8.3333333333333329E-2</v>
      </c>
      <c r="Y30" s="40">
        <f t="shared" si="13"/>
        <v>4.1842857142857124</v>
      </c>
      <c r="Z30" s="15">
        <v>6</v>
      </c>
      <c r="AA30" s="29" t="s">
        <v>35</v>
      </c>
      <c r="AB30" s="41">
        <f t="shared" si="10"/>
        <v>-0.69</v>
      </c>
      <c r="AC30" s="42">
        <v>8.0115648148148144E-2</v>
      </c>
      <c r="AD30" s="40">
        <f t="shared" si="11"/>
        <v>-1.3267151333333334</v>
      </c>
      <c r="AE30" s="26">
        <v>-5.98</v>
      </c>
      <c r="AF30" s="26">
        <v>-15.4363980862499</v>
      </c>
      <c r="AG30" s="26">
        <v>0</v>
      </c>
    </row>
    <row r="31" spans="1:33" ht="15.75" customHeight="1" x14ac:dyDescent="0.2">
      <c r="A31" s="15" t="s">
        <v>92</v>
      </c>
      <c r="B31" s="49" t="s">
        <v>782</v>
      </c>
      <c r="C31" s="16">
        <f t="shared" si="1"/>
        <v>36.99</v>
      </c>
      <c r="D31" s="17">
        <v>29</v>
      </c>
      <c r="E31" s="17">
        <v>0</v>
      </c>
      <c r="F31" s="18">
        <v>1072.71</v>
      </c>
      <c r="G31" s="44">
        <v>-39.049999999999997</v>
      </c>
      <c r="H31" s="32">
        <f t="shared" si="2"/>
        <v>3.6403128524950819E-2</v>
      </c>
      <c r="I31" s="32">
        <f t="shared" si="3"/>
        <v>0.23162991606292585</v>
      </c>
      <c r="J31" s="33">
        <f t="shared" si="4"/>
        <v>248.47172725986118</v>
      </c>
      <c r="K31" s="33">
        <f t="shared" si="5"/>
        <v>8.5679905951676272</v>
      </c>
      <c r="L31" s="17">
        <v>102</v>
      </c>
      <c r="M31" s="34">
        <f t="shared" si="6"/>
        <v>0.28431372549019607</v>
      </c>
      <c r="N31" s="17">
        <v>102</v>
      </c>
      <c r="O31" s="35">
        <f t="shared" ref="O31:P32" si="16">D31/7</f>
        <v>4.1428571428571432</v>
      </c>
      <c r="P31" s="35">
        <f t="shared" si="16"/>
        <v>0</v>
      </c>
      <c r="Q31" s="30">
        <f t="shared" si="8"/>
        <v>24</v>
      </c>
      <c r="R31" s="30"/>
      <c r="S31" s="22">
        <v>0.87837837837837796</v>
      </c>
      <c r="T31" s="15" t="s">
        <v>33</v>
      </c>
      <c r="U31" s="23" t="s">
        <v>33</v>
      </c>
      <c r="V31" s="1" t="s">
        <v>339</v>
      </c>
      <c r="W31" s="15">
        <v>2</v>
      </c>
      <c r="X31" s="39">
        <f t="shared" si="9"/>
        <v>6.8965517241379309E-2</v>
      </c>
      <c r="Y31" s="40">
        <f t="shared" si="13"/>
        <v>5.5785714285714283</v>
      </c>
      <c r="Z31" s="15">
        <v>5</v>
      </c>
      <c r="AA31" s="15" t="s">
        <v>35</v>
      </c>
      <c r="AB31" s="41">
        <f t="shared" si="10"/>
        <v>-0.69</v>
      </c>
      <c r="AC31" s="28">
        <v>8.0115648148148144E-2</v>
      </c>
      <c r="AD31" s="40">
        <f t="shared" si="11"/>
        <v>-3.2062282388888885</v>
      </c>
      <c r="AE31" s="45">
        <v>-5.98</v>
      </c>
      <c r="AF31" s="45">
        <v>-15.436398086249998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36.99</v>
      </c>
      <c r="D32" s="57">
        <v>14</v>
      </c>
      <c r="E32" s="57">
        <v>0</v>
      </c>
      <c r="F32" s="58">
        <v>517.86</v>
      </c>
      <c r="G32" s="58">
        <v>-13.05</v>
      </c>
      <c r="H32" s="32">
        <f t="shared" si="2"/>
        <v>2.5199860966284324E-2</v>
      </c>
      <c r="I32" s="32">
        <f t="shared" si="3"/>
        <v>0.23568839545490894</v>
      </c>
      <c r="J32" s="33">
        <f t="shared" si="4"/>
        <v>122.05359247027914</v>
      </c>
      <c r="K32" s="33">
        <f t="shared" si="5"/>
        <v>8.7181137478770818</v>
      </c>
      <c r="L32" s="57">
        <v>66</v>
      </c>
      <c r="M32" s="34">
        <f t="shared" si="6"/>
        <v>0.21212121212121213</v>
      </c>
      <c r="N32" s="57">
        <v>88</v>
      </c>
      <c r="O32" s="35">
        <f t="shared" si="16"/>
        <v>2</v>
      </c>
      <c r="P32" s="35">
        <f t="shared" si="16"/>
        <v>0</v>
      </c>
      <c r="Q32" s="30">
        <f t="shared" si="8"/>
        <v>44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1.358778625954199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8.0115648148148144E-2</v>
      </c>
      <c r="AD32" s="40">
        <f t="shared" si="11"/>
        <v>-1.5478343222222222</v>
      </c>
      <c r="AE32" s="63">
        <v>-5.98</v>
      </c>
      <c r="AF32" s="63">
        <v>-15.4363980862499</v>
      </c>
      <c r="AG32" s="63">
        <v>-3.7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Rectangle Drawer Handles - 10 Pack of Kitchen Cabinet Hardware")</f>
        <v>Satin Nickel Kitchen Cabinet Knobs - Rectangle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Info!B1:BJ5000""),2,FALSE),"""")"),"B08LDVRQJB")</f>
        <v>B08LDVRQJB</v>
      </c>
      <c r="B2" s="3" t="s">
        <v>783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13.642522628823517</v>
      </c>
      <c r="D3" s="5">
        <f>SUM(D4:D99702)</f>
        <v>37</v>
      </c>
      <c r="E3" s="5"/>
      <c r="F3" s="6">
        <f t="shared" ref="F3:G3" si="0">SUM(F4:F99702)</f>
        <v>708.63000000000011</v>
      </c>
      <c r="G3" s="6">
        <f t="shared" si="0"/>
        <v>-118.62000000000002</v>
      </c>
      <c r="H3" s="7">
        <f>G3/F3*-1</f>
        <v>0.1673934211083358</v>
      </c>
      <c r="I3" s="8">
        <f>J3/F3</f>
        <v>7.2431011543959561E-2</v>
      </c>
      <c r="J3" s="6">
        <f>SUM(J4:J99702)</f>
        <v>51.326787710396076</v>
      </c>
      <c r="K3" s="6">
        <f>J3/D3</f>
        <v>1.3872104786593533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4</v>
      </c>
      <c r="X3" s="7">
        <f>W3/D3</f>
        <v>0.10810810810810811</v>
      </c>
      <c r="Y3" s="6"/>
      <c r="Z3" s="5"/>
      <c r="AA3" s="5"/>
      <c r="AB3" s="5"/>
      <c r="AC3" s="5"/>
      <c r="AD3" s="6">
        <f>SUM(AD4:AD99702)</f>
        <v>-1.3978166984374998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Info!B2:BZ3000""),37,FALSE)),"""")*-1"),-6.64614423449999)</f>
        <v>-6.6461442344999897</v>
      </c>
      <c r="AG3" s="6">
        <f>SUM(AG4:AG99702)</f>
        <v>-0.8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20.99</v>
      </c>
      <c r="D27" s="17">
        <v>3</v>
      </c>
      <c r="E27" s="17">
        <v>0</v>
      </c>
      <c r="F27" s="18">
        <v>62.97</v>
      </c>
      <c r="G27" s="18">
        <v>-37.950000000000003</v>
      </c>
      <c r="H27" s="32">
        <f t="shared" ref="H27:H32" si="2">G27/F27*-1</f>
        <v>0.602667937112911</v>
      </c>
      <c r="I27" s="32">
        <f t="shared" ref="I27:I32" si="3">J27/F27</f>
        <v>-0.31030350149376673</v>
      </c>
      <c r="J27" s="33">
        <f t="shared" ref="J27:J32" si="4">F27*0.85+G27+AF27*D27+D27*AE27+AG27+AD27</f>
        <v>-19.53981148906249</v>
      </c>
      <c r="K27" s="33">
        <f t="shared" ref="K27:K32" si="5">J27/D27</f>
        <v>-6.5132704963541634</v>
      </c>
      <c r="L27" s="17">
        <v>9</v>
      </c>
      <c r="M27" s="34">
        <f t="shared" ref="M27:M32" si="6">IFERROR(D27/L27,"-")</f>
        <v>0.33333333333333331</v>
      </c>
      <c r="N27" s="17">
        <v>88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205</v>
      </c>
      <c r="R27" s="30"/>
      <c r="S27" s="22">
        <v>6.741573033707865E-2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2.7375963541666663E-2</v>
      </c>
      <c r="AD27" s="40">
        <f t="shared" ref="AD27:AD32" si="11">IFERROR(AB27*AC27*D27*2,0)</f>
        <v>-0.11333648906249999</v>
      </c>
      <c r="AE27" s="26">
        <v>-4.95</v>
      </c>
      <c r="AF27" s="26">
        <v>-6.7169916666666598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20.990000000000002</v>
      </c>
      <c r="D28" s="17">
        <v>5</v>
      </c>
      <c r="E28" s="17">
        <v>0</v>
      </c>
      <c r="F28" s="18">
        <v>104.95</v>
      </c>
      <c r="G28" s="18">
        <v>-31.83</v>
      </c>
      <c r="H28" s="32">
        <f t="shared" si="2"/>
        <v>0.30328727965697949</v>
      </c>
      <c r="I28" s="32">
        <f t="shared" si="3"/>
        <v>-1.0922844037835154E-2</v>
      </c>
      <c r="J28" s="33">
        <f t="shared" si="4"/>
        <v>-1.1463524817707995</v>
      </c>
      <c r="K28" s="33">
        <f t="shared" si="5"/>
        <v>-0.22927049635415991</v>
      </c>
      <c r="L28" s="17">
        <v>25</v>
      </c>
      <c r="M28" s="34">
        <f t="shared" si="6"/>
        <v>0.2</v>
      </c>
      <c r="N28" s="17">
        <v>82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114</v>
      </c>
      <c r="R28" s="30"/>
      <c r="S28" s="22">
        <v>0.25</v>
      </c>
      <c r="T28" s="29" t="s">
        <v>33</v>
      </c>
      <c r="U28" s="23" t="s">
        <v>33</v>
      </c>
      <c r="V28" s="1" t="s">
        <v>339</v>
      </c>
      <c r="W28" s="15">
        <v>2</v>
      </c>
      <c r="X28" s="39">
        <f t="shared" si="9"/>
        <v>0.4</v>
      </c>
      <c r="Y28" s="40">
        <f t="shared" ref="Y28:Y32" si="13">IFERROR(G28/(W28+Z28)*-1,0)</f>
        <v>7.9574999999999996</v>
      </c>
      <c r="Z28" s="15">
        <v>2</v>
      </c>
      <c r="AA28" s="29" t="s">
        <v>35</v>
      </c>
      <c r="AB28" s="41">
        <f t="shared" si="10"/>
        <v>-0.69</v>
      </c>
      <c r="AC28" s="42">
        <v>2.7375963541666663E-2</v>
      </c>
      <c r="AD28" s="40">
        <f t="shared" si="11"/>
        <v>-0.18889414843749996</v>
      </c>
      <c r="AE28" s="26">
        <v>-4.95</v>
      </c>
      <c r="AF28" s="26">
        <v>-6.7169916666666598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19.239999999999998</v>
      </c>
      <c r="D29" s="17">
        <v>8</v>
      </c>
      <c r="E29" s="17">
        <v>0</v>
      </c>
      <c r="F29" s="18">
        <v>153.91999999999999</v>
      </c>
      <c r="G29" s="18">
        <v>-39.720000000000013</v>
      </c>
      <c r="H29" s="32">
        <f t="shared" si="2"/>
        <v>0.25805613305613317</v>
      </c>
      <c r="I29" s="32">
        <f t="shared" si="3"/>
        <v>-1.6412187960195553E-2</v>
      </c>
      <c r="J29" s="33">
        <f t="shared" si="4"/>
        <v>-2.5261639708332995</v>
      </c>
      <c r="K29" s="33">
        <f t="shared" si="5"/>
        <v>-0.31577049635416243</v>
      </c>
      <c r="L29" s="17">
        <v>39</v>
      </c>
      <c r="M29" s="34">
        <f t="shared" si="6"/>
        <v>0.20512820512820512</v>
      </c>
      <c r="N29" s="17">
        <v>75</v>
      </c>
      <c r="O29" s="35">
        <f t="shared" ref="O29:P29" si="14">D29/7</f>
        <v>1.1428571428571428</v>
      </c>
      <c r="P29" s="35">
        <f t="shared" si="14"/>
        <v>0</v>
      </c>
      <c r="Q29" s="30">
        <f t="shared" si="8"/>
        <v>65</v>
      </c>
      <c r="R29" s="30"/>
      <c r="S29" s="22">
        <v>0.5</v>
      </c>
      <c r="T29" s="29" t="s">
        <v>33</v>
      </c>
      <c r="U29" s="23" t="s">
        <v>33</v>
      </c>
      <c r="V29" s="1" t="s">
        <v>33</v>
      </c>
      <c r="W29" s="15">
        <v>1</v>
      </c>
      <c r="X29" s="39">
        <f t="shared" si="9"/>
        <v>0.125</v>
      </c>
      <c r="Y29" s="40">
        <f t="shared" si="13"/>
        <v>7.9440000000000026</v>
      </c>
      <c r="Z29" s="15">
        <v>4</v>
      </c>
      <c r="AA29" s="29" t="s">
        <v>35</v>
      </c>
      <c r="AB29" s="41">
        <f t="shared" si="10"/>
        <v>-0.69</v>
      </c>
      <c r="AC29" s="42">
        <v>2.7375963541666663E-2</v>
      </c>
      <c r="AD29" s="40">
        <f t="shared" si="11"/>
        <v>-0.30223063749999995</v>
      </c>
      <c r="AE29" s="26">
        <v>-4.95</v>
      </c>
      <c r="AF29" s="26">
        <v>-6.7169916666666598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18.990000000000002</v>
      </c>
      <c r="D30" s="17">
        <v>10</v>
      </c>
      <c r="E30" s="17">
        <v>0</v>
      </c>
      <c r="F30" s="18">
        <v>189.9</v>
      </c>
      <c r="G30" s="18">
        <v>-9.120000000000001</v>
      </c>
      <c r="H30" s="32">
        <f t="shared" si="2"/>
        <v>4.8025276461295424E-2</v>
      </c>
      <c r="I30" s="32">
        <f t="shared" si="3"/>
        <v>0.18934054427659344</v>
      </c>
      <c r="J30" s="33">
        <f t="shared" si="4"/>
        <v>35.955769358125096</v>
      </c>
      <c r="K30" s="33">
        <f t="shared" si="5"/>
        <v>3.5955769358125096</v>
      </c>
      <c r="L30" s="17">
        <v>26</v>
      </c>
      <c r="M30" s="34">
        <f t="shared" si="6"/>
        <v>0.38461538461538464</v>
      </c>
      <c r="N30" s="17">
        <v>64</v>
      </c>
      <c r="O30" s="35">
        <f t="shared" ref="O30:P30" si="15">D30/7</f>
        <v>1.4285714285714286</v>
      </c>
      <c r="P30" s="35">
        <f t="shared" si="15"/>
        <v>0</v>
      </c>
      <c r="Q30" s="30">
        <f t="shared" si="8"/>
        <v>44</v>
      </c>
      <c r="R30" s="30"/>
      <c r="S30" s="22">
        <v>0.79166666666666663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0.1</v>
      </c>
      <c r="Y30" s="40">
        <f t="shared" si="13"/>
        <v>9.120000000000001</v>
      </c>
      <c r="Z30" s="15">
        <v>0</v>
      </c>
      <c r="AA30" s="29" t="s">
        <v>35</v>
      </c>
      <c r="AB30" s="41">
        <f t="shared" si="10"/>
        <v>-0.69</v>
      </c>
      <c r="AC30" s="42">
        <v>2.7375963541666663E-2</v>
      </c>
      <c r="AD30" s="40">
        <f t="shared" si="11"/>
        <v>-0.37778829687499993</v>
      </c>
      <c r="AE30" s="26">
        <v>-4.95</v>
      </c>
      <c r="AF30" s="26">
        <v>-6.6461442344999897</v>
      </c>
      <c r="AG30" s="26">
        <v>0</v>
      </c>
    </row>
    <row r="31" spans="1:33" ht="15.75" customHeight="1" x14ac:dyDescent="0.2">
      <c r="A31" s="15" t="s">
        <v>92</v>
      </c>
      <c r="B31" s="49" t="s">
        <v>784</v>
      </c>
      <c r="C31" s="16">
        <f t="shared" si="1"/>
        <v>18.989999999999998</v>
      </c>
      <c r="D31" s="17">
        <v>4</v>
      </c>
      <c r="E31" s="17">
        <v>0</v>
      </c>
      <c r="F31" s="18">
        <v>75.959999999999994</v>
      </c>
      <c r="G31" s="44">
        <v>0</v>
      </c>
      <c r="H31" s="32">
        <f t="shared" si="2"/>
        <v>0</v>
      </c>
      <c r="I31" s="32">
        <f t="shared" si="3"/>
        <v>0.23736582073788823</v>
      </c>
      <c r="J31" s="33">
        <f t="shared" si="4"/>
        <v>18.030307743249988</v>
      </c>
      <c r="K31" s="33">
        <f t="shared" si="5"/>
        <v>4.5075769358124971</v>
      </c>
      <c r="L31" s="17">
        <v>28</v>
      </c>
      <c r="M31" s="34">
        <f t="shared" si="6"/>
        <v>0.14285714285714285</v>
      </c>
      <c r="N31" s="17">
        <v>61</v>
      </c>
      <c r="O31" s="35">
        <f t="shared" ref="O31:P32" si="16">D31/7</f>
        <v>0.5714285714285714</v>
      </c>
      <c r="P31" s="35">
        <f t="shared" si="16"/>
        <v>0</v>
      </c>
      <c r="Q31" s="30">
        <f t="shared" si="8"/>
        <v>106</v>
      </c>
      <c r="R31" s="30"/>
      <c r="S31" s="22">
        <v>0.72727272727272696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2.7375963541666663E-2</v>
      </c>
      <c r="AD31" s="40">
        <f t="shared" si="11"/>
        <v>-0.15111531874999998</v>
      </c>
      <c r="AE31" s="45">
        <v>-4.95</v>
      </c>
      <c r="AF31" s="45">
        <v>-6.6461442344999986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17.275714285714287</v>
      </c>
      <c r="D32" s="57">
        <v>7</v>
      </c>
      <c r="E32" s="57">
        <v>0</v>
      </c>
      <c r="F32" s="58">
        <v>120.93</v>
      </c>
      <c r="G32" s="58">
        <v>0</v>
      </c>
      <c r="H32" s="32">
        <f t="shared" si="2"/>
        <v>0</v>
      </c>
      <c r="I32" s="32">
        <f t="shared" si="3"/>
        <v>0.16995814562711969</v>
      </c>
      <c r="J32" s="33">
        <f t="shared" si="4"/>
        <v>20.553038550687585</v>
      </c>
      <c r="K32" s="33">
        <f t="shared" si="5"/>
        <v>2.9361483643839406</v>
      </c>
      <c r="L32" s="57">
        <v>27</v>
      </c>
      <c r="M32" s="34">
        <f t="shared" si="6"/>
        <v>0.25925925925925924</v>
      </c>
      <c r="N32" s="57">
        <v>55</v>
      </c>
      <c r="O32" s="35">
        <f t="shared" si="16"/>
        <v>1</v>
      </c>
      <c r="P32" s="35">
        <f t="shared" si="16"/>
        <v>0</v>
      </c>
      <c r="Q32" s="30">
        <f t="shared" si="8"/>
        <v>55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2.7375963541666663E-2</v>
      </c>
      <c r="AD32" s="40">
        <f t="shared" si="11"/>
        <v>-0.26445180781249994</v>
      </c>
      <c r="AE32" s="63">
        <v>-4.95</v>
      </c>
      <c r="AF32" s="63">
        <v>-6.6461442344999897</v>
      </c>
      <c r="AG32" s="63">
        <v>-0.8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Rectangle Drawer Handles - 25 Pack of Kitchen Cabinet Hardware")</f>
        <v>Satin Nickel Kitchen Cabinet Knobs - Rectangle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Info!B1:BJ5000""),2,FALSE),"""")"),"B08LDX1QP9")</f>
        <v>B08LDX1QP9</v>
      </c>
      <c r="B2" s="3" t="s">
        <v>785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26.313262454411767</v>
      </c>
      <c r="D3" s="5">
        <f>SUM(D4:D99702)</f>
        <v>68</v>
      </c>
      <c r="E3" s="5"/>
      <c r="F3" s="6">
        <f t="shared" ref="F3:G3" si="0">SUM(F4:F99702)</f>
        <v>2359.3199999999997</v>
      </c>
      <c r="G3" s="6">
        <f t="shared" si="0"/>
        <v>-70.719999999999985</v>
      </c>
      <c r="H3" s="7">
        <f>G3/F3*-1</f>
        <v>2.9974738483969955E-2</v>
      </c>
      <c r="I3" s="8">
        <f>J3/F3</f>
        <v>0.16989135267212205</v>
      </c>
      <c r="J3" s="6">
        <f>SUM(J4:J99702)</f>
        <v>400.82806618639097</v>
      </c>
      <c r="K3" s="6">
        <f>J3/D3</f>
        <v>5.8945303850939847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4</v>
      </c>
      <c r="X3" s="7">
        <f>W3/D3</f>
        <v>5.8823529411764705E-2</v>
      </c>
      <c r="Y3" s="6"/>
      <c r="Z3" s="5"/>
      <c r="AA3" s="5"/>
      <c r="AB3" s="5"/>
      <c r="AC3" s="5"/>
      <c r="AD3" s="6">
        <f>SUM(AD4:AD99702)</f>
        <v>-7.6538065361111132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Info!B2:BZ3000""),37,FALSE)),"""")*-1"),-16.38627308625)</f>
        <v>-16.38627308625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36.99</v>
      </c>
      <c r="D27" s="17">
        <v>6</v>
      </c>
      <c r="E27" s="17">
        <v>0</v>
      </c>
      <c r="F27" s="18">
        <v>221.94</v>
      </c>
      <c r="G27" s="18">
        <v>-45.459999999999987</v>
      </c>
      <c r="H27" s="32">
        <f t="shared" ref="H27:H32" si="2">G27/F27*-1</f>
        <v>0.20483013427052352</v>
      </c>
      <c r="I27" s="32">
        <f t="shared" ref="I27:I32" si="3">J27/F27</f>
        <v>3.2681418983360778E-2</v>
      </c>
      <c r="J27" s="33">
        <f t="shared" ref="J27:J32" si="4">F27*0.85+G27+AF27*D27+D27*AE27+AG27+AD27</f>
        <v>7.2533141291670908</v>
      </c>
      <c r="K27" s="33">
        <f t="shared" ref="K27:K32" si="5">J27/D27</f>
        <v>1.2088856881945151</v>
      </c>
      <c r="L27" s="17">
        <v>20</v>
      </c>
      <c r="M27" s="34">
        <f t="shared" ref="M27:M32" si="6">IFERROR(D27/L27,"-")</f>
        <v>0.3</v>
      </c>
      <c r="N27" s="17">
        <v>175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204</v>
      </c>
      <c r="R27" s="30"/>
      <c r="S27" s="22">
        <v>5.0847457627118647E-2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0.5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8.1562303240740763E-2</v>
      </c>
      <c r="AD27" s="40">
        <f t="shared" ref="AD27:AD32" si="11">IFERROR(AB27*AC27*D27*2,0)</f>
        <v>-0.67533587083333346</v>
      </c>
      <c r="AE27" s="26">
        <v>-5.98</v>
      </c>
      <c r="AF27" s="26">
        <v>-16.5633916666666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36.989999999999995</v>
      </c>
      <c r="D28" s="17">
        <v>10</v>
      </c>
      <c r="E28" s="17">
        <v>0</v>
      </c>
      <c r="F28" s="18">
        <v>369.9</v>
      </c>
      <c r="G28" s="18">
        <v>-25.26</v>
      </c>
      <c r="H28" s="32">
        <f t="shared" si="2"/>
        <v>6.8288726682887269E-2</v>
      </c>
      <c r="I28" s="32">
        <f t="shared" si="3"/>
        <v>0.16922282657099685</v>
      </c>
      <c r="J28" s="33">
        <f t="shared" si="4"/>
        <v>62.595523548611737</v>
      </c>
      <c r="K28" s="33">
        <f t="shared" si="5"/>
        <v>6.2595523548611736</v>
      </c>
      <c r="L28" s="17">
        <v>37</v>
      </c>
      <c r="M28" s="34">
        <f t="shared" si="6"/>
        <v>0.27027027027027029</v>
      </c>
      <c r="N28" s="17">
        <v>152</v>
      </c>
      <c r="O28" s="35">
        <f t="shared" ref="O28:P28" si="12">D28/7</f>
        <v>1.4285714285714286</v>
      </c>
      <c r="P28" s="35">
        <f t="shared" si="12"/>
        <v>0</v>
      </c>
      <c r="Q28" s="30">
        <f t="shared" si="8"/>
        <v>106</v>
      </c>
      <c r="R28" s="30"/>
      <c r="S28" s="22">
        <v>0.27272727272727271</v>
      </c>
      <c r="T28" s="29" t="s">
        <v>33</v>
      </c>
      <c r="U28" s="23" t="s">
        <v>33</v>
      </c>
      <c r="V28" s="1" t="s">
        <v>339</v>
      </c>
      <c r="W28" s="15">
        <v>1</v>
      </c>
      <c r="X28" s="39">
        <f t="shared" si="9"/>
        <v>0.1</v>
      </c>
      <c r="Y28" s="40">
        <f t="shared" ref="Y28:Y32" si="13">IFERROR(G28/(W28+Z28)*-1,0)</f>
        <v>25.26</v>
      </c>
      <c r="Z28" s="15">
        <v>0</v>
      </c>
      <c r="AA28" s="29" t="s">
        <v>35</v>
      </c>
      <c r="AB28" s="41">
        <f t="shared" si="10"/>
        <v>-0.69</v>
      </c>
      <c r="AC28" s="42">
        <v>8.1562303240740763E-2</v>
      </c>
      <c r="AD28" s="40">
        <f t="shared" si="11"/>
        <v>-1.1255597847222225</v>
      </c>
      <c r="AE28" s="26">
        <v>-5.98</v>
      </c>
      <c r="AF28" s="26">
        <v>-16.5633916666666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33.99</v>
      </c>
      <c r="D29" s="17">
        <v>14</v>
      </c>
      <c r="E29" s="17">
        <v>0</v>
      </c>
      <c r="F29" s="18">
        <v>475.86</v>
      </c>
      <c r="G29" s="18">
        <v>0</v>
      </c>
      <c r="H29" s="32">
        <f t="shared" si="2"/>
        <v>0</v>
      </c>
      <c r="I29" s="32">
        <f t="shared" si="3"/>
        <v>0.1834525553063012</v>
      </c>
      <c r="J29" s="33">
        <f t="shared" si="4"/>
        <v>87.297732968056494</v>
      </c>
      <c r="K29" s="33">
        <f t="shared" si="5"/>
        <v>6.235552354861178</v>
      </c>
      <c r="L29" s="17">
        <v>42</v>
      </c>
      <c r="M29" s="34">
        <f t="shared" si="6"/>
        <v>0.33333333333333331</v>
      </c>
      <c r="N29" s="17">
        <v>139</v>
      </c>
      <c r="O29" s="35">
        <f t="shared" ref="O29:P29" si="14">D29/7</f>
        <v>2</v>
      </c>
      <c r="P29" s="35">
        <f t="shared" si="14"/>
        <v>0</v>
      </c>
      <c r="Q29" s="30">
        <f t="shared" si="8"/>
        <v>69</v>
      </c>
      <c r="R29" s="30"/>
      <c r="S29" s="22">
        <v>0.54961832061068705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8.1562303240740763E-2</v>
      </c>
      <c r="AD29" s="40">
        <f t="shared" si="11"/>
        <v>-1.5757836986111116</v>
      </c>
      <c r="AE29" s="26">
        <v>-5.98</v>
      </c>
      <c r="AF29" s="26">
        <v>-16.5633916666666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33.99</v>
      </c>
      <c r="D30" s="17">
        <v>22</v>
      </c>
      <c r="E30" s="17">
        <v>0</v>
      </c>
      <c r="F30" s="18">
        <v>747.78000000000009</v>
      </c>
      <c r="G30" s="18">
        <v>0</v>
      </c>
      <c r="H30" s="32">
        <f t="shared" si="2"/>
        <v>0</v>
      </c>
      <c r="I30" s="32">
        <f t="shared" si="3"/>
        <v>0.188663457936975</v>
      </c>
      <c r="J30" s="33">
        <f t="shared" si="4"/>
        <v>141.07876057611119</v>
      </c>
      <c r="K30" s="33">
        <f t="shared" si="5"/>
        <v>6.4126709352777818</v>
      </c>
      <c r="L30" s="17">
        <v>49</v>
      </c>
      <c r="M30" s="34">
        <f t="shared" si="6"/>
        <v>0.44897959183673469</v>
      </c>
      <c r="N30" s="17">
        <v>131</v>
      </c>
      <c r="O30" s="35">
        <f t="shared" ref="O30:P30" si="15">D30/7</f>
        <v>3.1428571428571428</v>
      </c>
      <c r="P30" s="35">
        <f t="shared" si="15"/>
        <v>0</v>
      </c>
      <c r="Q30" s="30">
        <f t="shared" si="8"/>
        <v>41</v>
      </c>
      <c r="R30" s="30"/>
      <c r="S30" s="22">
        <v>0.75524475524475532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8.1562303240740763E-2</v>
      </c>
      <c r="AD30" s="40">
        <f t="shared" si="11"/>
        <v>-2.4762315263888897</v>
      </c>
      <c r="AE30" s="26">
        <v>-5.98</v>
      </c>
      <c r="AF30" s="26">
        <v>-16.38627308625</v>
      </c>
      <c r="AG30" s="26">
        <v>0</v>
      </c>
    </row>
    <row r="31" spans="1:33" ht="15.75" customHeight="1" x14ac:dyDescent="0.2">
      <c r="A31" s="15" t="s">
        <v>92</v>
      </c>
      <c r="B31" s="49" t="s">
        <v>32</v>
      </c>
      <c r="C31" s="16">
        <f t="shared" si="1"/>
        <v>33.99</v>
      </c>
      <c r="D31" s="17">
        <v>11</v>
      </c>
      <c r="E31" s="17">
        <v>0</v>
      </c>
      <c r="F31" s="18">
        <v>373.89000000000004</v>
      </c>
      <c r="G31" s="44">
        <v>0</v>
      </c>
      <c r="H31" s="32">
        <f t="shared" si="2"/>
        <v>0</v>
      </c>
      <c r="I31" s="32">
        <f t="shared" si="3"/>
        <v>0.188663457936975</v>
      </c>
      <c r="J31" s="33">
        <f t="shared" si="4"/>
        <v>70.539380288055597</v>
      </c>
      <c r="K31" s="33">
        <f t="shared" si="5"/>
        <v>6.4126709352777818</v>
      </c>
      <c r="L31" s="17">
        <v>25</v>
      </c>
      <c r="M31" s="34">
        <f t="shared" si="6"/>
        <v>0.44</v>
      </c>
      <c r="N31" s="17">
        <v>119</v>
      </c>
      <c r="O31" s="35">
        <f t="shared" ref="O31:P32" si="16">D31/7</f>
        <v>1.5714285714285714</v>
      </c>
      <c r="P31" s="35">
        <f t="shared" si="16"/>
        <v>0</v>
      </c>
      <c r="Q31" s="30">
        <f t="shared" si="8"/>
        <v>75</v>
      </c>
      <c r="R31" s="30"/>
      <c r="S31" s="22">
        <v>0.72368421052631504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8.1562303240740763E-2</v>
      </c>
      <c r="AD31" s="40">
        <f t="shared" si="11"/>
        <v>-1.2381157631944448</v>
      </c>
      <c r="AE31" s="45">
        <v>-5.98</v>
      </c>
      <c r="AF31" s="45">
        <v>-16.38627308625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33.989999999999995</v>
      </c>
      <c r="D32" s="57">
        <v>5</v>
      </c>
      <c r="E32" s="57">
        <v>1</v>
      </c>
      <c r="F32" s="58">
        <v>169.95</v>
      </c>
      <c r="G32" s="58">
        <v>0</v>
      </c>
      <c r="H32" s="32">
        <f t="shared" si="2"/>
        <v>0</v>
      </c>
      <c r="I32" s="32">
        <f t="shared" si="3"/>
        <v>0.18866345793697478</v>
      </c>
      <c r="J32" s="33">
        <f t="shared" si="4"/>
        <v>32.063354676388862</v>
      </c>
      <c r="K32" s="33">
        <f t="shared" si="5"/>
        <v>6.412670935277772</v>
      </c>
      <c r="L32" s="57">
        <v>32</v>
      </c>
      <c r="M32" s="34">
        <f t="shared" si="6"/>
        <v>0.15625</v>
      </c>
      <c r="N32" s="57">
        <v>111</v>
      </c>
      <c r="O32" s="35">
        <f t="shared" si="16"/>
        <v>0.7142857142857143</v>
      </c>
      <c r="P32" s="35">
        <f t="shared" si="16"/>
        <v>0.14285714285714285</v>
      </c>
      <c r="Q32" s="30">
        <f t="shared" si="8"/>
        <v>129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0.97526501766784457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8.1562303240740763E-2</v>
      </c>
      <c r="AD32" s="40">
        <f t="shared" si="11"/>
        <v>-0.56277989236111126</v>
      </c>
      <c r="AE32" s="63">
        <v>-5.98</v>
      </c>
      <c r="AF32" s="63">
        <v>-16.38627308625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Drawer Handles - 10 Pack of Kitchen Cabinet Hardware")</f>
        <v>Oil Rubbed Bronze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Info!B1:BJ5000""),2,FALSE),"""")"),"B08LDXCFSZ")</f>
        <v>B08LDXCFSZ</v>
      </c>
      <c r="B2" s="3" t="s">
        <v>786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11.873431835294117</v>
      </c>
      <c r="D3" s="5">
        <f>SUM(D4:D99702)</f>
        <v>31</v>
      </c>
      <c r="E3" s="5"/>
      <c r="F3" s="6">
        <f t="shared" ref="F3:G3" si="0">SUM(F4:F99702)</f>
        <v>557.69000000000005</v>
      </c>
      <c r="G3" s="6">
        <f t="shared" si="0"/>
        <v>-180.79000000000002</v>
      </c>
      <c r="H3" s="7">
        <f>G3/F3*-1</f>
        <v>0.32417651383385038</v>
      </c>
      <c r="I3" s="8">
        <f>J3/F3</f>
        <v>-4.137085897263959E-2</v>
      </c>
      <c r="J3" s="6">
        <f>SUM(J4:J99702)</f>
        <v>-23.072114340451375</v>
      </c>
      <c r="K3" s="6">
        <f>J3/D3</f>
        <v>-0.74426175291778629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13</v>
      </c>
      <c r="X3" s="7">
        <f>W3/D3</f>
        <v>0.41935483870967744</v>
      </c>
      <c r="Y3" s="6"/>
      <c r="Z3" s="5"/>
      <c r="AA3" s="5"/>
      <c r="AB3" s="5"/>
      <c r="AC3" s="5"/>
      <c r="AD3" s="6">
        <f>SUM(AD4:AD99702)</f>
        <v>-1.1753687404513888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Info!B2:BZ3000""),37,FALSE)),"""")*-1"),-5.14241706)</f>
        <v>-5.1424170599999997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18.989999999999998</v>
      </c>
      <c r="D27" s="17">
        <v>8</v>
      </c>
      <c r="E27" s="17">
        <v>0</v>
      </c>
      <c r="F27" s="18">
        <v>151.91999999999999</v>
      </c>
      <c r="G27" s="18">
        <v>-48.81</v>
      </c>
      <c r="H27" s="32">
        <f t="shared" ref="H27:H32" si="2">G27/F27*-1</f>
        <v>0.32128751974723541</v>
      </c>
      <c r="I27" s="32">
        <f t="shared" ref="I27:I32" si="3">J27/F27</f>
        <v>-1.0456737966985537E-2</v>
      </c>
      <c r="J27" s="33">
        <f t="shared" ref="J27:J32" si="4">F27*0.85+G27+AF27*D27+D27*AE27+AG27+AD27</f>
        <v>-1.5885876319444427</v>
      </c>
      <c r="K27" s="33">
        <f t="shared" ref="K27:K32" si="5">J27/D27</f>
        <v>-0.19857345399305534</v>
      </c>
      <c r="L27" s="17">
        <v>22</v>
      </c>
      <c r="M27" s="34">
        <f t="shared" ref="M27:M32" si="6">IFERROR(D27/L27,"-")</f>
        <v>0.36363636363636365</v>
      </c>
      <c r="N27" s="17">
        <v>26</v>
      </c>
      <c r="O27" s="35">
        <f t="shared" ref="O27:P27" si="7">D27/7</f>
        <v>1.1428571428571428</v>
      </c>
      <c r="P27" s="35">
        <f t="shared" si="7"/>
        <v>0</v>
      </c>
      <c r="Q27" s="30">
        <f t="shared" ref="Q27:Q32" si="8">ROUNDDOWN(N27/(O27+P27),0)</f>
        <v>22</v>
      </c>
      <c r="R27" s="30"/>
      <c r="S27" s="22">
        <v>0.33333333333333331</v>
      </c>
      <c r="T27" s="29">
        <v>0</v>
      </c>
      <c r="U27" s="37" t="s">
        <v>33</v>
      </c>
      <c r="V27" s="38" t="s">
        <v>33</v>
      </c>
      <c r="W27" s="15">
        <v>6</v>
      </c>
      <c r="X27" s="39">
        <f t="shared" ref="X27:X32" si="9">IFERROR(W27/D27,0)</f>
        <v>0.75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2.7474725115740742E-2</v>
      </c>
      <c r="AD27" s="40">
        <f t="shared" ref="AD27:AD32" si="11">IFERROR(AB27*AC27*D27*2,0)</f>
        <v>-0.30332096527777774</v>
      </c>
      <c r="AE27" s="26">
        <v>-4.95</v>
      </c>
      <c r="AF27" s="26">
        <v>-5.2509083333333297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18.990000000000002</v>
      </c>
      <c r="D28" s="17">
        <v>7</v>
      </c>
      <c r="E28" s="17">
        <v>0</v>
      </c>
      <c r="F28" s="18">
        <v>132.93</v>
      </c>
      <c r="G28" s="18">
        <v>-88.31</v>
      </c>
      <c r="H28" s="32">
        <f t="shared" si="2"/>
        <v>0.66433461220191081</v>
      </c>
      <c r="I28" s="32">
        <f t="shared" si="3"/>
        <v>-0.35350383042166078</v>
      </c>
      <c r="J28" s="33">
        <f t="shared" si="4"/>
        <v>-46.991264177951372</v>
      </c>
      <c r="K28" s="33">
        <f t="shared" si="5"/>
        <v>-6.7130377397073389</v>
      </c>
      <c r="L28" s="17">
        <v>37</v>
      </c>
      <c r="M28" s="34">
        <f t="shared" si="6"/>
        <v>0.1891891891891892</v>
      </c>
      <c r="N28" s="17">
        <v>15</v>
      </c>
      <c r="O28" s="35">
        <f t="shared" ref="O28:P28" si="12">D28/7</f>
        <v>1</v>
      </c>
      <c r="P28" s="35">
        <f t="shared" si="12"/>
        <v>0</v>
      </c>
      <c r="Q28" s="30">
        <f t="shared" si="8"/>
        <v>15</v>
      </c>
      <c r="R28" s="30"/>
      <c r="S28" s="22">
        <v>1.736842105263158</v>
      </c>
      <c r="T28" s="29" t="s">
        <v>33</v>
      </c>
      <c r="U28" s="23" t="s">
        <v>33</v>
      </c>
      <c r="V28" s="1" t="s">
        <v>339</v>
      </c>
      <c r="W28" s="15">
        <v>4</v>
      </c>
      <c r="X28" s="39">
        <f t="shared" si="9"/>
        <v>0.5714285714285714</v>
      </c>
      <c r="Y28" s="40">
        <f t="shared" ref="Y28:Y32" si="13">IFERROR(G28/(W28+Z28)*-1,0)</f>
        <v>8.8309999999999995</v>
      </c>
      <c r="Z28" s="15">
        <v>6</v>
      </c>
      <c r="AA28" s="29" t="s">
        <v>35</v>
      </c>
      <c r="AB28" s="41">
        <f t="shared" si="10"/>
        <v>-0.69</v>
      </c>
      <c r="AC28" s="42">
        <v>2.7474725115740742E-2</v>
      </c>
      <c r="AD28" s="40">
        <f t="shared" si="11"/>
        <v>-0.2654058446180555</v>
      </c>
      <c r="AE28" s="26">
        <v>-4.95</v>
      </c>
      <c r="AF28" s="26">
        <v>-5.2509083333333297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18.989999999999998</v>
      </c>
      <c r="D29" s="17">
        <v>6</v>
      </c>
      <c r="E29" s="17">
        <v>0</v>
      </c>
      <c r="F29" s="18">
        <v>113.94</v>
      </c>
      <c r="G29" s="18">
        <v>-35.32</v>
      </c>
      <c r="H29" s="32">
        <f t="shared" si="2"/>
        <v>0.30998771283131471</v>
      </c>
      <c r="I29" s="32">
        <f t="shared" si="3"/>
        <v>8.4306894893518248E-4</v>
      </c>
      <c r="J29" s="33">
        <f t="shared" si="4"/>
        <v>9.605927604167469E-2</v>
      </c>
      <c r="K29" s="33">
        <f t="shared" si="5"/>
        <v>1.6009879340279115E-2</v>
      </c>
      <c r="L29" s="17">
        <v>27</v>
      </c>
      <c r="M29" s="34">
        <f t="shared" si="6"/>
        <v>0.22222222222222221</v>
      </c>
      <c r="N29" s="17">
        <v>10</v>
      </c>
      <c r="O29" s="35">
        <f t="shared" ref="O29:P29" si="14">D29/7</f>
        <v>0.8571428571428571</v>
      </c>
      <c r="P29" s="35">
        <f t="shared" si="14"/>
        <v>0</v>
      </c>
      <c r="Q29" s="30">
        <f t="shared" si="8"/>
        <v>11</v>
      </c>
      <c r="R29" s="30"/>
      <c r="S29" s="22">
        <v>4.75</v>
      </c>
      <c r="T29" s="29" t="s">
        <v>33</v>
      </c>
      <c r="U29" s="23" t="s">
        <v>33</v>
      </c>
      <c r="V29" s="1" t="s">
        <v>33</v>
      </c>
      <c r="W29" s="15">
        <v>3</v>
      </c>
      <c r="X29" s="39">
        <f t="shared" si="9"/>
        <v>0.5</v>
      </c>
      <c r="Y29" s="40">
        <f t="shared" si="13"/>
        <v>7.0640000000000001</v>
      </c>
      <c r="Z29" s="15">
        <v>2</v>
      </c>
      <c r="AA29" s="29" t="s">
        <v>35</v>
      </c>
      <c r="AB29" s="41">
        <f t="shared" si="10"/>
        <v>-0.69</v>
      </c>
      <c r="AC29" s="42">
        <v>2.7474725115740742E-2</v>
      </c>
      <c r="AD29" s="40">
        <f t="shared" si="11"/>
        <v>-0.22749072395833331</v>
      </c>
      <c r="AE29" s="26">
        <v>-4.95</v>
      </c>
      <c r="AF29" s="26">
        <v>-5.2509083333333297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17.989999999999998</v>
      </c>
      <c r="D30" s="17">
        <v>1</v>
      </c>
      <c r="E30" s="17">
        <v>0</v>
      </c>
      <c r="F30" s="18">
        <v>17.989999999999998</v>
      </c>
      <c r="G30" s="18">
        <v>-8.27</v>
      </c>
      <c r="H30" s="32">
        <f t="shared" si="2"/>
        <v>0.4596998332406893</v>
      </c>
      <c r="I30" s="32">
        <f t="shared" si="3"/>
        <v>-0.17280890387213588</v>
      </c>
      <c r="J30" s="33">
        <f t="shared" si="4"/>
        <v>-3.1088321806597241</v>
      </c>
      <c r="K30" s="33">
        <f t="shared" si="5"/>
        <v>-3.1088321806597241</v>
      </c>
      <c r="L30" s="17">
        <v>9</v>
      </c>
      <c r="M30" s="34">
        <f t="shared" si="6"/>
        <v>0.1111111111111111</v>
      </c>
      <c r="N30" s="17">
        <v>8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56</v>
      </c>
      <c r="R30" s="30"/>
      <c r="S30" s="22">
        <v>6.3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8.27</v>
      </c>
      <c r="Z30" s="15">
        <v>1</v>
      </c>
      <c r="AA30" s="29" t="s">
        <v>35</v>
      </c>
      <c r="AB30" s="41">
        <f t="shared" si="10"/>
        <v>-0.69</v>
      </c>
      <c r="AC30" s="42">
        <v>2.7474725115740742E-2</v>
      </c>
      <c r="AD30" s="40">
        <f t="shared" si="11"/>
        <v>-3.7915120659722218E-2</v>
      </c>
      <c r="AE30" s="26">
        <v>-4.95</v>
      </c>
      <c r="AF30" s="26">
        <v>-5.1424170599999997</v>
      </c>
      <c r="AG30" s="26">
        <v>0</v>
      </c>
    </row>
    <row r="31" spans="1:33" ht="15.75" customHeight="1" x14ac:dyDescent="0.2">
      <c r="A31" s="15" t="s">
        <v>92</v>
      </c>
      <c r="B31" s="15"/>
      <c r="C31" s="16">
        <f t="shared" si="1"/>
        <v>16.189999999999998</v>
      </c>
      <c r="D31" s="17">
        <v>5</v>
      </c>
      <c r="E31" s="17">
        <v>0</v>
      </c>
      <c r="F31" s="18">
        <v>80.949999999999989</v>
      </c>
      <c r="G31" s="44">
        <v>-0.08</v>
      </c>
      <c r="H31" s="32">
        <f t="shared" si="2"/>
        <v>9.8826436071649182E-4</v>
      </c>
      <c r="I31" s="32">
        <f t="shared" si="3"/>
        <v>0.22329634461644701</v>
      </c>
      <c r="J31" s="33">
        <f t="shared" si="4"/>
        <v>18.075839096701383</v>
      </c>
      <c r="K31" s="33">
        <f t="shared" si="5"/>
        <v>3.6151678193402765</v>
      </c>
      <c r="L31" s="17">
        <v>18</v>
      </c>
      <c r="M31" s="34">
        <f t="shared" si="6"/>
        <v>0.27777777777777779</v>
      </c>
      <c r="N31" s="17">
        <v>4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5</v>
      </c>
      <c r="R31" s="30"/>
      <c r="S31" s="22">
        <v>2.4210526315789398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2.7474725115740742E-2</v>
      </c>
      <c r="AD31" s="40">
        <f t="shared" si="11"/>
        <v>-0.18957560329861109</v>
      </c>
      <c r="AE31" s="45">
        <v>-4.95</v>
      </c>
      <c r="AF31" s="45">
        <v>-5.1424170599999988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14.99</v>
      </c>
      <c r="D32" s="57">
        <v>4</v>
      </c>
      <c r="E32" s="57">
        <v>0</v>
      </c>
      <c r="F32" s="58">
        <v>59.96</v>
      </c>
      <c r="G32" s="58">
        <v>0</v>
      </c>
      <c r="H32" s="32">
        <f t="shared" si="2"/>
        <v>0</v>
      </c>
      <c r="I32" s="32">
        <f t="shared" si="3"/>
        <v>0.17419398394531543</v>
      </c>
      <c r="J32" s="33">
        <f t="shared" si="4"/>
        <v>10.444671277361113</v>
      </c>
      <c r="K32" s="33">
        <f t="shared" si="5"/>
        <v>2.6111678193402783</v>
      </c>
      <c r="L32" s="57">
        <v>4</v>
      </c>
      <c r="M32" s="34">
        <f t="shared" si="6"/>
        <v>1</v>
      </c>
      <c r="N32" s="57">
        <v>0</v>
      </c>
      <c r="O32" s="35">
        <f t="shared" si="16"/>
        <v>0.5714285714285714</v>
      </c>
      <c r="P32" s="35">
        <f t="shared" si="16"/>
        <v>0</v>
      </c>
      <c r="Q32" s="30">
        <f t="shared" si="8"/>
        <v>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2.7474725115740742E-2</v>
      </c>
      <c r="AD32" s="40">
        <f t="shared" si="11"/>
        <v>-0.15166048263888887</v>
      </c>
      <c r="AE32" s="63">
        <v>-4.95</v>
      </c>
      <c r="AF32" s="63">
        <v>-5.1424170599999997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Round Drawer Handles - 25 Pack of Kitchen Cabinet Hardware")</f>
        <v>Oil Rubbed Bronze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Info!B1:BJ5000""),2,FALSE),"""")"),"B08LDYBFMS")</f>
        <v>B08LDYBFMS</v>
      </c>
      <c r="B2" s="3" t="s">
        <v>787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21.598376579044</v>
      </c>
      <c r="D3" s="5">
        <f>SUM(D4:D99702)</f>
        <v>57</v>
      </c>
      <c r="E3" s="5"/>
      <c r="F3" s="6">
        <f t="shared" ref="F3:G3" si="0">SUM(F4:F99702)</f>
        <v>1781.43</v>
      </c>
      <c r="G3" s="6">
        <f t="shared" si="0"/>
        <v>-200.32</v>
      </c>
      <c r="H3" s="7">
        <f>G3/F3*-1</f>
        <v>0.11244898761107648</v>
      </c>
      <c r="I3" s="8">
        <f>J3/F3</f>
        <v>0.1394051878365761</v>
      </c>
      <c r="J3" s="6">
        <f>SUM(J4:J99702)</f>
        <v>248.34058376771176</v>
      </c>
      <c r="K3" s="6">
        <f>J3/D3</f>
        <v>4.3568523468019604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12</v>
      </c>
      <c r="X3" s="7">
        <f>W3/D3</f>
        <v>0.21052631578947367</v>
      </c>
      <c r="Y3" s="6"/>
      <c r="Z3" s="5"/>
      <c r="AA3" s="5"/>
      <c r="AB3" s="5"/>
      <c r="AC3" s="5"/>
      <c r="AD3" s="6">
        <f>SUM(AD4:AD99702)</f>
        <v>-6.3595271687500006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Info!B2:BZ3000""),37,FALSE)),"""")*-1"),-12.6786200921874)</f>
        <v>-12.678620092187399</v>
      </c>
      <c r="AG3" s="6">
        <f>SUM(AG4:AG99702)</f>
        <v>-3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31.99</v>
      </c>
      <c r="D27" s="17">
        <v>6</v>
      </c>
      <c r="E27" s="17">
        <v>0</v>
      </c>
      <c r="F27" s="18">
        <v>191.94</v>
      </c>
      <c r="G27" s="18">
        <v>-17.47</v>
      </c>
      <c r="H27" s="32">
        <f t="shared" ref="H27:H32" si="2">G27/F27*-1</f>
        <v>9.1018026466604146E-2</v>
      </c>
      <c r="I27" s="32">
        <f t="shared" ref="I27:I32" si="3">J27/F27</f>
        <v>0.1717723043008253</v>
      </c>
      <c r="J27" s="33">
        <f t="shared" ref="J27:J32" si="4">F27*0.85+G27+AF27*D27+D27*AE27+AG27+AD27</f>
        <v>32.969976087500406</v>
      </c>
      <c r="K27" s="33">
        <f t="shared" ref="K27:K32" si="5">J27/D27</f>
        <v>5.4949960145834007</v>
      </c>
      <c r="L27" s="17">
        <v>15</v>
      </c>
      <c r="M27" s="34">
        <f t="shared" ref="M27:M32" si="6">IFERROR(D27/L27,"-")</f>
        <v>0.4</v>
      </c>
      <c r="N27" s="17">
        <v>91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106</v>
      </c>
      <c r="R27" s="30"/>
      <c r="S27" s="22">
        <v>6.3829787234042562E-2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0.16666666666666666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8.0848298611111133E-2</v>
      </c>
      <c r="AD27" s="40">
        <f t="shared" ref="AD27:AD32" si="11">IFERROR(AB27*AC27*D27*2,0)</f>
        <v>-0.66942391250000011</v>
      </c>
      <c r="AE27" s="26">
        <v>-5.68</v>
      </c>
      <c r="AF27" s="26">
        <v>-12.993266666666599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31.99</v>
      </c>
      <c r="D28" s="17">
        <v>16</v>
      </c>
      <c r="E28" s="17">
        <v>0</v>
      </c>
      <c r="F28" s="18">
        <v>511.84</v>
      </c>
      <c r="G28" s="18">
        <v>-67.11</v>
      </c>
      <c r="H28" s="32">
        <f t="shared" si="2"/>
        <v>0.13111519224757737</v>
      </c>
      <c r="I28" s="32">
        <f t="shared" si="3"/>
        <v>0.13167513851985196</v>
      </c>
      <c r="J28" s="33">
        <f t="shared" si="4"/>
        <v>67.396602900001028</v>
      </c>
      <c r="K28" s="33">
        <f t="shared" si="5"/>
        <v>4.2122876812500643</v>
      </c>
      <c r="L28" s="17">
        <v>34</v>
      </c>
      <c r="M28" s="34">
        <f t="shared" si="6"/>
        <v>0.47058823529411764</v>
      </c>
      <c r="N28" s="17">
        <v>60</v>
      </c>
      <c r="O28" s="35">
        <f t="shared" ref="O28:P28" si="12">D28/7</f>
        <v>2.2857142857142856</v>
      </c>
      <c r="P28" s="35">
        <f t="shared" si="12"/>
        <v>0</v>
      </c>
      <c r="Q28" s="30">
        <f t="shared" si="8"/>
        <v>26</v>
      </c>
      <c r="R28" s="30"/>
      <c r="S28" s="22">
        <v>0.55555555555555558</v>
      </c>
      <c r="T28" s="29" t="s">
        <v>33</v>
      </c>
      <c r="U28" s="23" t="s">
        <v>33</v>
      </c>
      <c r="V28" s="1" t="s">
        <v>339</v>
      </c>
      <c r="W28" s="15">
        <v>4</v>
      </c>
      <c r="X28" s="39">
        <f t="shared" si="9"/>
        <v>0.25</v>
      </c>
      <c r="Y28" s="40">
        <f t="shared" ref="Y28:Y32" si="13">IFERROR(G28/(W28+Z28)*-1,0)</f>
        <v>4.7935714285714282</v>
      </c>
      <c r="Z28" s="15">
        <v>10</v>
      </c>
      <c r="AA28" s="29" t="s">
        <v>35</v>
      </c>
      <c r="AB28" s="41">
        <f t="shared" si="10"/>
        <v>-0.69</v>
      </c>
      <c r="AC28" s="42">
        <v>8.0848298611111133E-2</v>
      </c>
      <c r="AD28" s="40">
        <f t="shared" si="11"/>
        <v>-1.7851304333333338</v>
      </c>
      <c r="AE28" s="26">
        <v>-5.68</v>
      </c>
      <c r="AF28" s="26">
        <v>-12.993266666666599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31.990000000000002</v>
      </c>
      <c r="D29" s="17">
        <v>9</v>
      </c>
      <c r="E29" s="17">
        <v>0</v>
      </c>
      <c r="F29" s="18">
        <v>287.91000000000003</v>
      </c>
      <c r="G29" s="18">
        <v>-35.31</v>
      </c>
      <c r="H29" s="32">
        <f t="shared" si="2"/>
        <v>0.1226424924455559</v>
      </c>
      <c r="I29" s="32">
        <f t="shared" si="3"/>
        <v>0.14014783832187352</v>
      </c>
      <c r="J29" s="33">
        <f t="shared" si="4"/>
        <v>40.349964131250609</v>
      </c>
      <c r="K29" s="33">
        <f t="shared" si="5"/>
        <v>4.483329347916734</v>
      </c>
      <c r="L29" s="17">
        <v>57</v>
      </c>
      <c r="M29" s="34">
        <f t="shared" si="6"/>
        <v>0.15789473684210525</v>
      </c>
      <c r="N29" s="17">
        <v>65</v>
      </c>
      <c r="O29" s="35">
        <f t="shared" ref="O29:P29" si="14">D29/7</f>
        <v>1.2857142857142858</v>
      </c>
      <c r="P29" s="35">
        <f t="shared" si="14"/>
        <v>0</v>
      </c>
      <c r="Q29" s="30">
        <f t="shared" si="8"/>
        <v>50</v>
      </c>
      <c r="R29" s="30"/>
      <c r="S29" s="22">
        <v>1.430769230769231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8.0848298611111133E-2</v>
      </c>
      <c r="AD29" s="40">
        <f t="shared" si="11"/>
        <v>-1.0041358687500002</v>
      </c>
      <c r="AE29" s="26">
        <v>-5.68</v>
      </c>
      <c r="AF29" s="26">
        <v>-12.993266666666599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31.99</v>
      </c>
      <c r="D30" s="17">
        <v>5</v>
      </c>
      <c r="E30" s="17">
        <v>0</v>
      </c>
      <c r="F30" s="18">
        <v>159.94999999999999</v>
      </c>
      <c r="G30" s="18">
        <v>-27.14</v>
      </c>
      <c r="H30" s="32">
        <f t="shared" si="2"/>
        <v>0.16967802438261959</v>
      </c>
      <c r="I30" s="32">
        <f t="shared" si="3"/>
        <v>0.10294808551826394</v>
      </c>
      <c r="J30" s="33">
        <f t="shared" si="4"/>
        <v>16.466546278646316</v>
      </c>
      <c r="K30" s="33">
        <f t="shared" si="5"/>
        <v>3.2933092557292634</v>
      </c>
      <c r="L30" s="17">
        <v>26</v>
      </c>
      <c r="M30" s="34">
        <f t="shared" si="6"/>
        <v>0.19230769230769232</v>
      </c>
      <c r="N30" s="17">
        <v>60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84</v>
      </c>
      <c r="R30" s="30"/>
      <c r="S30" s="22">
        <v>1.571428571428571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8.0848298611111133E-2</v>
      </c>
      <c r="AD30" s="40">
        <f t="shared" si="11"/>
        <v>-0.55785326041666683</v>
      </c>
      <c r="AE30" s="26">
        <v>-5.68</v>
      </c>
      <c r="AF30" s="26">
        <v>-12.678620092187399</v>
      </c>
      <c r="AG30" s="26">
        <v>0</v>
      </c>
    </row>
    <row r="31" spans="1:33" ht="15.75" customHeight="1" x14ac:dyDescent="0.2">
      <c r="A31" s="15" t="s">
        <v>92</v>
      </c>
      <c r="B31" s="49" t="s">
        <v>788</v>
      </c>
      <c r="C31" s="16">
        <f t="shared" si="1"/>
        <v>29.99</v>
      </c>
      <c r="D31" s="17">
        <v>12</v>
      </c>
      <c r="E31" s="17">
        <v>0</v>
      </c>
      <c r="F31" s="18">
        <v>359.88</v>
      </c>
      <c r="G31" s="44">
        <v>-36.46</v>
      </c>
      <c r="H31" s="32">
        <f t="shared" si="2"/>
        <v>0.10131154829387574</v>
      </c>
      <c r="I31" s="32">
        <f t="shared" si="3"/>
        <v>0.13281013412456932</v>
      </c>
      <c r="J31" s="33">
        <f t="shared" si="4"/>
        <v>47.795711068750009</v>
      </c>
      <c r="K31" s="33">
        <f t="shared" si="5"/>
        <v>3.9829759223958341</v>
      </c>
      <c r="L31" s="17">
        <v>34</v>
      </c>
      <c r="M31" s="34">
        <f t="shared" si="6"/>
        <v>0.35294117647058826</v>
      </c>
      <c r="N31" s="17">
        <v>48</v>
      </c>
      <c r="O31" s="35">
        <f t="shared" ref="O31:P32" si="16">D31/7</f>
        <v>1.7142857142857142</v>
      </c>
      <c r="P31" s="35">
        <f t="shared" si="16"/>
        <v>0</v>
      </c>
      <c r="Q31" s="30">
        <f t="shared" si="8"/>
        <v>28</v>
      </c>
      <c r="R31" s="30"/>
      <c r="S31" s="22">
        <v>1.0860927152317801</v>
      </c>
      <c r="T31" s="15" t="s">
        <v>33</v>
      </c>
      <c r="U31" s="23" t="s">
        <v>33</v>
      </c>
      <c r="V31" s="1" t="s">
        <v>339</v>
      </c>
      <c r="W31" s="15">
        <v>3</v>
      </c>
      <c r="X31" s="39">
        <f t="shared" si="9"/>
        <v>0.25</v>
      </c>
      <c r="Y31" s="40">
        <f t="shared" si="13"/>
        <v>7.2919999999999998</v>
      </c>
      <c r="Z31" s="15">
        <v>2</v>
      </c>
      <c r="AA31" s="15" t="s">
        <v>35</v>
      </c>
      <c r="AB31" s="41">
        <f t="shared" si="10"/>
        <v>-0.69</v>
      </c>
      <c r="AC31" s="28">
        <v>8.0848298611111133E-2</v>
      </c>
      <c r="AD31" s="40">
        <f t="shared" si="11"/>
        <v>-1.3388478250000002</v>
      </c>
      <c r="AE31" s="45">
        <v>-5.68</v>
      </c>
      <c r="AF31" s="45">
        <v>-12.678620092187499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29.990000000000002</v>
      </c>
      <c r="D32" s="57">
        <v>9</v>
      </c>
      <c r="E32" s="57">
        <v>0</v>
      </c>
      <c r="F32" s="58">
        <v>269.91000000000003</v>
      </c>
      <c r="G32" s="58">
        <v>-16.829999999999998</v>
      </c>
      <c r="H32" s="32">
        <f t="shared" si="2"/>
        <v>6.2354118039346436E-2</v>
      </c>
      <c r="I32" s="32">
        <f t="shared" si="3"/>
        <v>0.16065274832930759</v>
      </c>
      <c r="J32" s="33">
        <f t="shared" si="4"/>
        <v>43.361783301563413</v>
      </c>
      <c r="K32" s="33">
        <f t="shared" si="5"/>
        <v>4.8179759223959344</v>
      </c>
      <c r="L32" s="57">
        <v>29</v>
      </c>
      <c r="M32" s="34">
        <f t="shared" si="6"/>
        <v>0.31034482758620691</v>
      </c>
      <c r="N32" s="57">
        <v>42</v>
      </c>
      <c r="O32" s="35">
        <f t="shared" si="16"/>
        <v>1.2857142857142858</v>
      </c>
      <c r="P32" s="35">
        <f t="shared" si="16"/>
        <v>0</v>
      </c>
      <c r="Q32" s="30">
        <f t="shared" si="8"/>
        <v>32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1.696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4</v>
      </c>
      <c r="X32" s="39">
        <f t="shared" si="9"/>
        <v>0.44444444444444442</v>
      </c>
      <c r="Y32" s="40">
        <f t="shared" si="13"/>
        <v>2.8049999999999997</v>
      </c>
      <c r="Z32" s="56">
        <v>2</v>
      </c>
      <c r="AA32" s="56" t="s">
        <v>35</v>
      </c>
      <c r="AB32" s="41">
        <f t="shared" si="10"/>
        <v>-0.69</v>
      </c>
      <c r="AC32" s="62">
        <v>8.0848298611111133E-2</v>
      </c>
      <c r="AD32" s="40">
        <f t="shared" si="11"/>
        <v>-1.0041358687500002</v>
      </c>
      <c r="AE32" s="63">
        <v>-5.68</v>
      </c>
      <c r="AF32" s="63">
        <v>-12.678620092187399</v>
      </c>
      <c r="AG32" s="63">
        <v>-3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Drawer Handles - 10 Pack of Kitchen Cabinet Hardware")</f>
        <v>Flat Black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Info!B1:BJ5000""),2,FALSE),"""")"),"B08LDVFLBN")</f>
        <v>B08LDVFLBN</v>
      </c>
      <c r="B2" s="3" t="s">
        <v>789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11.636784776470577</v>
      </c>
      <c r="D3" s="5">
        <f>SUM(D4:D99702)</f>
        <v>14</v>
      </c>
      <c r="E3" s="5"/>
      <c r="F3" s="6">
        <f t="shared" ref="F3:G3" si="0">SUM(F4:F99702)</f>
        <v>232.85999999999999</v>
      </c>
      <c r="G3" s="6">
        <f t="shared" si="0"/>
        <v>-134.41</v>
      </c>
      <c r="H3" s="7">
        <f>G3/F3*-1</f>
        <v>0.57721377651807959</v>
      </c>
      <c r="I3" s="8">
        <f>J3/F3</f>
        <v>-0.32889529775908494</v>
      </c>
      <c r="J3" s="6">
        <f>SUM(J4:J99702)</f>
        <v>-76.586559036180518</v>
      </c>
      <c r="K3" s="6">
        <f>J3/D3</f>
        <v>-5.4704685025843229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0.42857142857142855</v>
      </c>
      <c r="Y3" s="6"/>
      <c r="Z3" s="5"/>
      <c r="AA3" s="5"/>
      <c r="AB3" s="5"/>
      <c r="AC3" s="5"/>
      <c r="AD3" s="6">
        <f>SUM(AD4:AD99702)</f>
        <v>-0.54490746284722213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Info!B2:BZ3000""),37,FALSE)),"""")*-1"),-4.94126705999999)</f>
        <v>-4.9412670599999897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18.989999999999998</v>
      </c>
      <c r="D27" s="17">
        <v>5</v>
      </c>
      <c r="E27" s="17">
        <v>0</v>
      </c>
      <c r="F27" s="18">
        <v>94.949999999999989</v>
      </c>
      <c r="G27" s="18">
        <v>-48.41</v>
      </c>
      <c r="H27" s="32">
        <f t="shared" ref="H27:H32" si="2">G27/F27*-1</f>
        <v>0.50984728804634016</v>
      </c>
      <c r="I27" s="32">
        <f t="shared" ref="I27:I32" si="3">J27/F27</f>
        <v>-0.1884771087396144</v>
      </c>
      <c r="J27" s="33">
        <f t="shared" ref="J27:J32" si="4">F27*0.85+G27+AF27*D27+D27*AE27+AG27+AD27</f>
        <v>-17.895901474826385</v>
      </c>
      <c r="K27" s="33">
        <f t="shared" ref="K27:K32" si="5">J27/D27</f>
        <v>-3.5791802949652771</v>
      </c>
      <c r="L27" s="17">
        <v>25</v>
      </c>
      <c r="M27" s="34">
        <f t="shared" ref="M27:M32" si="6">IFERROR(D27/L27,"-")</f>
        <v>0.2</v>
      </c>
      <c r="N27" s="17">
        <v>29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40</v>
      </c>
      <c r="R27" s="30"/>
      <c r="S27" s="22">
        <v>0.1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0.6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2.8204320023148148E-2</v>
      </c>
      <c r="AD27" s="40">
        <f t="shared" ref="AD27:AD32" si="11">IFERROR(AB27*AC27*D27*2,0)</f>
        <v>-0.1946098081597222</v>
      </c>
      <c r="AE27" s="26">
        <v>-4.95</v>
      </c>
      <c r="AF27" s="26">
        <v>-5.0497583333333296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18.989999999999998</v>
      </c>
      <c r="D28" s="17">
        <v>3</v>
      </c>
      <c r="E28" s="17">
        <v>0</v>
      </c>
      <c r="F28" s="18">
        <v>56.97</v>
      </c>
      <c r="G28" s="18">
        <v>-82.35</v>
      </c>
      <c r="H28" s="32">
        <f t="shared" si="2"/>
        <v>1.4454976303317535</v>
      </c>
      <c r="I28" s="32">
        <f t="shared" si="3"/>
        <v>-1.1241274510250276</v>
      </c>
      <c r="J28" s="33">
        <f t="shared" si="4"/>
        <v>-64.041540884895824</v>
      </c>
      <c r="K28" s="33">
        <f t="shared" si="5"/>
        <v>-21.347180294965273</v>
      </c>
      <c r="L28" s="17">
        <v>17</v>
      </c>
      <c r="M28" s="34">
        <f t="shared" si="6"/>
        <v>0.17647058823529413</v>
      </c>
      <c r="N28" s="17">
        <v>23</v>
      </c>
      <c r="O28" s="35">
        <f t="shared" ref="O28:P28" si="12">D28/7</f>
        <v>0.42857142857142855</v>
      </c>
      <c r="P28" s="35">
        <f t="shared" si="12"/>
        <v>0</v>
      </c>
      <c r="Q28" s="30">
        <f t="shared" si="8"/>
        <v>53</v>
      </c>
      <c r="R28" s="30"/>
      <c r="S28" s="22">
        <v>1.0909090909090911</v>
      </c>
      <c r="T28" s="29" t="s">
        <v>33</v>
      </c>
      <c r="U28" s="23" t="s">
        <v>33</v>
      </c>
      <c r="V28" s="1" t="s">
        <v>339</v>
      </c>
      <c r="W28" s="15">
        <v>3</v>
      </c>
      <c r="X28" s="39">
        <f t="shared" si="9"/>
        <v>1</v>
      </c>
      <c r="Y28" s="40">
        <f t="shared" ref="Y28:Y32" si="13">IFERROR(G28/(W28+Z28)*-1,0)</f>
        <v>27.45</v>
      </c>
      <c r="Z28" s="15">
        <v>0</v>
      </c>
      <c r="AA28" s="29" t="s">
        <v>35</v>
      </c>
      <c r="AB28" s="41">
        <f t="shared" si="10"/>
        <v>-0.69</v>
      </c>
      <c r="AC28" s="42">
        <v>2.8204320023148148E-2</v>
      </c>
      <c r="AD28" s="40">
        <f t="shared" si="11"/>
        <v>-0.11676588489583331</v>
      </c>
      <c r="AE28" s="26">
        <v>-4.95</v>
      </c>
      <c r="AF28" s="26">
        <v>-5.0497583333333296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2</v>
      </c>
      <c r="E29" s="17">
        <v>0</v>
      </c>
      <c r="F29" s="18">
        <v>35.979999999999997</v>
      </c>
      <c r="G29" s="18">
        <v>-3.65</v>
      </c>
      <c r="H29" s="32">
        <f t="shared" si="2"/>
        <v>0.10144524735964425</v>
      </c>
      <c r="I29" s="32">
        <f t="shared" si="3"/>
        <v>0.19054028377069063</v>
      </c>
      <c r="J29" s="33">
        <f t="shared" si="4"/>
        <v>6.8556394100694478</v>
      </c>
      <c r="K29" s="33">
        <f t="shared" si="5"/>
        <v>3.4278197050347239</v>
      </c>
      <c r="L29" s="17">
        <v>23</v>
      </c>
      <c r="M29" s="34">
        <f t="shared" si="6"/>
        <v>8.6956521739130432E-2</v>
      </c>
      <c r="N29" s="17">
        <v>22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77</v>
      </c>
      <c r="R29" s="30"/>
      <c r="S29" s="22">
        <v>1.2272727272727271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2.8204320023148148E-2</v>
      </c>
      <c r="AD29" s="40">
        <f t="shared" si="11"/>
        <v>-7.7843923263888878E-2</v>
      </c>
      <c r="AE29" s="26">
        <v>-4.95</v>
      </c>
      <c r="AF29" s="26">
        <v>-5.0497583333333296</v>
      </c>
      <c r="AG29" s="26">
        <v>0</v>
      </c>
    </row>
    <row r="30" spans="1:33" ht="15.75" customHeight="1" x14ac:dyDescent="0.2">
      <c r="A30" s="15" t="s">
        <v>91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20</v>
      </c>
      <c r="O30" s="35">
        <f t="shared" ref="O30:P30" si="15">D30/7</f>
        <v>0</v>
      </c>
      <c r="P30" s="35">
        <f t="shared" si="15"/>
        <v>0</v>
      </c>
      <c r="Q30" s="30" t="e">
        <f t="shared" si="8"/>
        <v>#DIV/0!</v>
      </c>
      <c r="R30" s="30"/>
      <c r="S30" s="22">
        <v>1.5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2.8204320023148148E-2</v>
      </c>
      <c r="AD30" s="40">
        <f t="shared" si="11"/>
        <v>0</v>
      </c>
      <c r="AE30" s="26">
        <v>-4.95</v>
      </c>
      <c r="AF30" s="26">
        <v>-4.9412670599999897</v>
      </c>
      <c r="AG30" s="26">
        <v>0</v>
      </c>
    </row>
    <row r="31" spans="1:33" ht="15.75" customHeight="1" x14ac:dyDescent="0.2">
      <c r="A31" s="15" t="s">
        <v>92</v>
      </c>
      <c r="B31" s="54">
        <v>9.99</v>
      </c>
      <c r="C31" s="16">
        <f t="shared" si="1"/>
        <v>14.99</v>
      </c>
      <c r="D31" s="17">
        <v>1</v>
      </c>
      <c r="E31" s="17">
        <v>0</v>
      </c>
      <c r="F31" s="18">
        <v>14.99</v>
      </c>
      <c r="G31" s="44">
        <v>0</v>
      </c>
      <c r="H31" s="32">
        <f t="shared" si="2"/>
        <v>0</v>
      </c>
      <c r="I31" s="32">
        <f t="shared" si="3"/>
        <v>0.1875457623994701</v>
      </c>
      <c r="J31" s="33">
        <f t="shared" si="4"/>
        <v>2.811310978368057</v>
      </c>
      <c r="K31" s="33">
        <f t="shared" si="5"/>
        <v>2.811310978368057</v>
      </c>
      <c r="L31" s="17">
        <v>10</v>
      </c>
      <c r="M31" s="34">
        <f t="shared" si="6"/>
        <v>0.1</v>
      </c>
      <c r="N31" s="17">
        <v>19</v>
      </c>
      <c r="O31" s="35">
        <f t="shared" ref="O31:P32" si="16">D31/7</f>
        <v>0.14285714285714285</v>
      </c>
      <c r="P31" s="35">
        <f t="shared" si="16"/>
        <v>0</v>
      </c>
      <c r="Q31" s="30">
        <f t="shared" si="8"/>
        <v>133</v>
      </c>
      <c r="R31" s="30"/>
      <c r="S31" s="22">
        <v>0.88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2.8204320023148148E-2</v>
      </c>
      <c r="AD31" s="40">
        <f t="shared" si="11"/>
        <v>-3.8921961631944439E-2</v>
      </c>
      <c r="AE31" s="45">
        <v>-4.95</v>
      </c>
      <c r="AF31" s="45">
        <v>-4.9412670599999986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9.99</v>
      </c>
      <c r="D32" s="57">
        <v>3</v>
      </c>
      <c r="E32" s="57">
        <v>0</v>
      </c>
      <c r="F32" s="58">
        <v>29.97</v>
      </c>
      <c r="G32" s="58">
        <v>0</v>
      </c>
      <c r="H32" s="32">
        <f t="shared" si="2"/>
        <v>0</v>
      </c>
      <c r="I32" s="32">
        <f t="shared" si="3"/>
        <v>-0.14401291507827174</v>
      </c>
      <c r="J32" s="33">
        <f t="shared" si="4"/>
        <v>-4.3160670648958037</v>
      </c>
      <c r="K32" s="33">
        <f t="shared" si="5"/>
        <v>-1.4386890216319346</v>
      </c>
      <c r="L32" s="57">
        <v>7</v>
      </c>
      <c r="M32" s="34">
        <f t="shared" si="6"/>
        <v>0.42857142857142855</v>
      </c>
      <c r="N32" s="57">
        <v>16</v>
      </c>
      <c r="O32" s="35">
        <f t="shared" si="16"/>
        <v>0.42857142857142855</v>
      </c>
      <c r="P32" s="35">
        <f t="shared" si="16"/>
        <v>0</v>
      </c>
      <c r="Q32" s="30">
        <f t="shared" si="8"/>
        <v>37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1.2682926829268291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2.8204320023148148E-2</v>
      </c>
      <c r="AD32" s="40">
        <f t="shared" si="11"/>
        <v>-0.11676588489583331</v>
      </c>
      <c r="AE32" s="63">
        <v>-4.95</v>
      </c>
      <c r="AF32" s="63">
        <v>-4.9412670599999897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Round Drawer Handles - 25 Pack of Kitchen Cabinet Hardware")</f>
        <v>Flat Black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Info!B1:BJ5000""),2,FALSE),"""")"),"B08LDW39Y6")</f>
        <v>B08LDW39Y6</v>
      </c>
      <c r="B2" s="3" t="s">
        <v>790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21.151376579044001</v>
      </c>
      <c r="D3" s="5">
        <f>SUM(D4:D99702)</f>
        <v>15</v>
      </c>
      <c r="E3" s="5"/>
      <c r="F3" s="6">
        <f t="shared" ref="F3:G3" si="0">SUM(F4:F99702)</f>
        <v>424.85</v>
      </c>
      <c r="G3" s="6">
        <f t="shared" si="0"/>
        <v>-163.97999999999996</v>
      </c>
      <c r="H3" s="7">
        <f>G3/F3*-1</f>
        <v>0.38597151935977392</v>
      </c>
      <c r="I3" s="8">
        <f>J3/F3</f>
        <v>-0.17997494087128565</v>
      </c>
      <c r="J3" s="6">
        <f>SUM(J4:J99702)</f>
        <v>-76.462353629165719</v>
      </c>
      <c r="K3" s="6">
        <f>J3/D3</f>
        <v>-5.0974902419443815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0.4</v>
      </c>
      <c r="Y3" s="6"/>
      <c r="Z3" s="5"/>
      <c r="AA3" s="5"/>
      <c r="AB3" s="5"/>
      <c r="AC3" s="5"/>
      <c r="AD3" s="6">
        <f>SUM(AD4:AD99702)</f>
        <v>-1.7222762249999999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Info!B2:BZ3000""),37,FALSE)),"""")*-1"),-12.2986700921874)</f>
        <v>-12.2986700921874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31.99</v>
      </c>
      <c r="D27" s="17">
        <v>1</v>
      </c>
      <c r="E27" s="17">
        <v>0</v>
      </c>
      <c r="F27" s="18">
        <v>31.99</v>
      </c>
      <c r="G27" s="18">
        <v>-4.45</v>
      </c>
      <c r="H27" s="32">
        <f t="shared" ref="H27:H32" si="2">G27/F27*-1</f>
        <v>0.13910597061581745</v>
      </c>
      <c r="I27" s="32">
        <f t="shared" ref="I27:I32" si="3">J27/F27</f>
        <v>0.13545998494321346</v>
      </c>
      <c r="J27" s="33">
        <f t="shared" ref="J27:J32" si="4">F27*0.85+G27+AF27*D27+D27*AE27+AG27+AD27</f>
        <v>4.3333649183333982</v>
      </c>
      <c r="K27" s="33">
        <f t="shared" ref="K27:K32" si="5">J27/D27</f>
        <v>4.3333649183333982</v>
      </c>
      <c r="L27" s="17">
        <v>18</v>
      </c>
      <c r="M27" s="34">
        <f t="shared" ref="M27:M32" si="6">IFERROR(D27/L27,"-")</f>
        <v>5.5555555555555552E-2</v>
      </c>
      <c r="N27" s="17">
        <v>95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665</v>
      </c>
      <c r="R27" s="30"/>
      <c r="S27" s="22">
        <v>3.1578947368421047E-2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8.3201750000000005E-2</v>
      </c>
      <c r="AD27" s="40">
        <f t="shared" ref="AD27:AD32" si="11">IFERROR(AB27*AC27*D27*2,0)</f>
        <v>-0.11481841499999999</v>
      </c>
      <c r="AE27" s="26">
        <v>-5.68</v>
      </c>
      <c r="AF27" s="26">
        <v>-12.6133166666666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31.99</v>
      </c>
      <c r="D28" s="17">
        <v>1</v>
      </c>
      <c r="E28" s="17">
        <v>0</v>
      </c>
      <c r="F28" s="18">
        <v>31.99</v>
      </c>
      <c r="G28" s="18">
        <v>-28.27</v>
      </c>
      <c r="H28" s="32">
        <f t="shared" si="2"/>
        <v>0.8837136605189122</v>
      </c>
      <c r="I28" s="32">
        <f t="shared" si="3"/>
        <v>-0.60914770495988135</v>
      </c>
      <c r="J28" s="33">
        <f t="shared" si="4"/>
        <v>-19.486635081666602</v>
      </c>
      <c r="K28" s="33">
        <f t="shared" si="5"/>
        <v>-19.486635081666602</v>
      </c>
      <c r="L28" s="17">
        <v>23</v>
      </c>
      <c r="M28" s="34">
        <f t="shared" si="6"/>
        <v>4.3478260869565216E-2</v>
      </c>
      <c r="N28" s="17">
        <v>87</v>
      </c>
      <c r="O28" s="35">
        <f t="shared" ref="O28:P28" si="12">D28/7</f>
        <v>0.14285714285714285</v>
      </c>
      <c r="P28" s="35">
        <f t="shared" si="12"/>
        <v>0</v>
      </c>
      <c r="Q28" s="30">
        <f t="shared" si="8"/>
        <v>609</v>
      </c>
      <c r="R28" s="30"/>
      <c r="S28" s="22">
        <v>6.3829787234042562E-2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8.3201750000000005E-2</v>
      </c>
      <c r="AD28" s="40">
        <f t="shared" si="11"/>
        <v>-0.11481841499999999</v>
      </c>
      <c r="AE28" s="26">
        <v>-5.68</v>
      </c>
      <c r="AF28" s="26">
        <v>-12.6133166666666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28.99</v>
      </c>
      <c r="D29" s="17">
        <v>5</v>
      </c>
      <c r="E29" s="17">
        <v>0</v>
      </c>
      <c r="F29" s="18">
        <v>144.94999999999999</v>
      </c>
      <c r="G29" s="18">
        <v>-35.54</v>
      </c>
      <c r="H29" s="32">
        <f t="shared" si="2"/>
        <v>0.24518799586064161</v>
      </c>
      <c r="I29" s="32">
        <f t="shared" si="3"/>
        <v>-3.0170233931238421E-2</v>
      </c>
      <c r="J29" s="33">
        <f t="shared" si="4"/>
        <v>-4.373175408333009</v>
      </c>
      <c r="K29" s="33">
        <f t="shared" si="5"/>
        <v>-0.87463508166660175</v>
      </c>
      <c r="L29" s="17">
        <v>34</v>
      </c>
      <c r="M29" s="34">
        <f t="shared" si="6"/>
        <v>0.14705882352941177</v>
      </c>
      <c r="N29" s="17">
        <v>89</v>
      </c>
      <c r="O29" s="35">
        <f t="shared" ref="O29:P29" si="14">D29/7</f>
        <v>0.7142857142857143</v>
      </c>
      <c r="P29" s="35">
        <f t="shared" si="14"/>
        <v>0</v>
      </c>
      <c r="Q29" s="30">
        <f t="shared" si="8"/>
        <v>124</v>
      </c>
      <c r="R29" s="30"/>
      <c r="S29" s="22">
        <v>0.2</v>
      </c>
      <c r="T29" s="29" t="s">
        <v>33</v>
      </c>
      <c r="U29" s="23" t="s">
        <v>33</v>
      </c>
      <c r="V29" s="1" t="s">
        <v>33</v>
      </c>
      <c r="W29" s="15">
        <v>3</v>
      </c>
      <c r="X29" s="39">
        <f t="shared" si="9"/>
        <v>0.6</v>
      </c>
      <c r="Y29" s="40">
        <f t="shared" si="13"/>
        <v>4.4424999999999999</v>
      </c>
      <c r="Z29" s="15">
        <v>5</v>
      </c>
      <c r="AA29" s="29" t="s">
        <v>35</v>
      </c>
      <c r="AB29" s="41">
        <f t="shared" si="10"/>
        <v>-0.69</v>
      </c>
      <c r="AC29" s="42">
        <v>8.3201750000000005E-2</v>
      </c>
      <c r="AD29" s="40">
        <f t="shared" si="11"/>
        <v>-0.57409207499999992</v>
      </c>
      <c r="AE29" s="26">
        <v>-5.68</v>
      </c>
      <c r="AF29" s="26">
        <v>-12.6133166666666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27.99</v>
      </c>
      <c r="D30" s="17">
        <v>3</v>
      </c>
      <c r="E30" s="17">
        <v>0</v>
      </c>
      <c r="F30" s="18">
        <v>83.97</v>
      </c>
      <c r="G30" s="18">
        <v>-27.29</v>
      </c>
      <c r="H30" s="32">
        <f t="shared" si="2"/>
        <v>0.32499702274621889</v>
      </c>
      <c r="I30" s="32">
        <f t="shared" si="3"/>
        <v>-0.12142390760464693</v>
      </c>
      <c r="J30" s="33">
        <f t="shared" si="4"/>
        <v>-10.195965521562202</v>
      </c>
      <c r="K30" s="33">
        <f t="shared" si="5"/>
        <v>-3.3986551738540673</v>
      </c>
      <c r="L30" s="17">
        <v>25</v>
      </c>
      <c r="M30" s="34">
        <f t="shared" si="6"/>
        <v>0.12</v>
      </c>
      <c r="N30" s="17">
        <v>86</v>
      </c>
      <c r="O30" s="35">
        <f t="shared" ref="O30:P30" si="15">D30/7</f>
        <v>0.42857142857142855</v>
      </c>
      <c r="P30" s="35">
        <f t="shared" si="15"/>
        <v>0</v>
      </c>
      <c r="Q30" s="30">
        <f t="shared" si="8"/>
        <v>200</v>
      </c>
      <c r="R30" s="30"/>
      <c r="S30" s="22">
        <v>0.27272727272727282</v>
      </c>
      <c r="T30" s="29">
        <v>0</v>
      </c>
      <c r="U30" s="37" t="s">
        <v>33</v>
      </c>
      <c r="V30" s="38" t="s">
        <v>33</v>
      </c>
      <c r="W30" s="15">
        <v>2</v>
      </c>
      <c r="X30" s="39">
        <f t="shared" si="9"/>
        <v>0.66666666666666663</v>
      </c>
      <c r="Y30" s="40">
        <f t="shared" si="13"/>
        <v>9.0966666666666658</v>
      </c>
      <c r="Z30" s="15">
        <v>1</v>
      </c>
      <c r="AA30" s="29" t="s">
        <v>35</v>
      </c>
      <c r="AB30" s="41">
        <f t="shared" si="10"/>
        <v>-0.69</v>
      </c>
      <c r="AC30" s="42">
        <v>8.3201750000000005E-2</v>
      </c>
      <c r="AD30" s="40">
        <f t="shared" si="11"/>
        <v>-0.34445524499999997</v>
      </c>
      <c r="AE30" s="26">
        <v>-5.68</v>
      </c>
      <c r="AF30" s="26">
        <v>-12.2986700921874</v>
      </c>
      <c r="AG30" s="26">
        <v>0</v>
      </c>
    </row>
    <row r="31" spans="1:33" ht="15.75" customHeight="1" x14ac:dyDescent="0.2">
      <c r="A31" s="15" t="s">
        <v>92</v>
      </c>
      <c r="B31" s="49" t="s">
        <v>791</v>
      </c>
      <c r="C31" s="16">
        <f t="shared" si="1"/>
        <v>26.656666666666666</v>
      </c>
      <c r="D31" s="17">
        <v>3</v>
      </c>
      <c r="E31" s="17">
        <v>0</v>
      </c>
      <c r="F31" s="18">
        <v>79.97</v>
      </c>
      <c r="G31" s="44">
        <v>-32.169999999999995</v>
      </c>
      <c r="H31" s="32">
        <f t="shared" si="2"/>
        <v>0.40227585344504185</v>
      </c>
      <c r="I31" s="32">
        <f t="shared" si="3"/>
        <v>-0.23103620759738019</v>
      </c>
      <c r="J31" s="33">
        <f t="shared" si="4"/>
        <v>-18.475965521562493</v>
      </c>
      <c r="K31" s="33">
        <f t="shared" si="5"/>
        <v>-6.1586551738541644</v>
      </c>
      <c r="L31" s="17">
        <v>30</v>
      </c>
      <c r="M31" s="34">
        <f t="shared" si="6"/>
        <v>0.1</v>
      </c>
      <c r="N31" s="17">
        <v>83</v>
      </c>
      <c r="O31" s="35">
        <f t="shared" ref="O31:P32" si="16">D31/7</f>
        <v>0.42857142857142855</v>
      </c>
      <c r="P31" s="35">
        <f t="shared" si="16"/>
        <v>0</v>
      </c>
      <c r="Q31" s="30">
        <f t="shared" si="8"/>
        <v>193</v>
      </c>
      <c r="R31" s="30"/>
      <c r="S31" s="22">
        <v>0.243093922651933</v>
      </c>
      <c r="T31" s="15">
        <v>84</v>
      </c>
      <c r="U31" s="23" t="s">
        <v>33</v>
      </c>
      <c r="V31" s="1" t="s">
        <v>577</v>
      </c>
      <c r="W31" s="15">
        <v>1</v>
      </c>
      <c r="X31" s="39">
        <f t="shared" si="9"/>
        <v>0.33333333333333331</v>
      </c>
      <c r="Y31" s="40">
        <f t="shared" si="13"/>
        <v>32.169999999999995</v>
      </c>
      <c r="Z31" s="15">
        <v>0</v>
      </c>
      <c r="AA31" s="15" t="s">
        <v>35</v>
      </c>
      <c r="AB31" s="41">
        <f t="shared" si="10"/>
        <v>-0.69</v>
      </c>
      <c r="AC31" s="28">
        <v>8.3201750000000005E-2</v>
      </c>
      <c r="AD31" s="40">
        <f t="shared" si="11"/>
        <v>-0.34445524499999997</v>
      </c>
      <c r="AE31" s="45">
        <v>-5.68</v>
      </c>
      <c r="AF31" s="45">
        <v>-12.298670092187498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25.99</v>
      </c>
      <c r="D32" s="57">
        <v>2</v>
      </c>
      <c r="E32" s="57">
        <v>0</v>
      </c>
      <c r="F32" s="58">
        <v>51.98</v>
      </c>
      <c r="G32" s="58">
        <v>-36.26</v>
      </c>
      <c r="H32" s="32">
        <f t="shared" si="2"/>
        <v>0.69757599076567911</v>
      </c>
      <c r="I32" s="32">
        <f t="shared" si="3"/>
        <v>-0.54374715302760313</v>
      </c>
      <c r="J32" s="33">
        <f t="shared" si="4"/>
        <v>-28.263977014374806</v>
      </c>
      <c r="K32" s="33">
        <f t="shared" si="5"/>
        <v>-14.131988507187403</v>
      </c>
      <c r="L32" s="57">
        <v>25</v>
      </c>
      <c r="M32" s="34">
        <f t="shared" si="6"/>
        <v>0.08</v>
      </c>
      <c r="N32" s="57">
        <v>81</v>
      </c>
      <c r="O32" s="35">
        <f t="shared" si="16"/>
        <v>0.2857142857142857</v>
      </c>
      <c r="P32" s="35">
        <f t="shared" si="16"/>
        <v>0</v>
      </c>
      <c r="Q32" s="30">
        <f t="shared" si="8"/>
        <v>283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0.34090909090909088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18.13</v>
      </c>
      <c r="Z32" s="56">
        <v>2</v>
      </c>
      <c r="AA32" s="56" t="s">
        <v>35</v>
      </c>
      <c r="AB32" s="41">
        <f t="shared" si="10"/>
        <v>-0.69</v>
      </c>
      <c r="AC32" s="62">
        <v>8.3201750000000005E-2</v>
      </c>
      <c r="AD32" s="40">
        <f t="shared" si="11"/>
        <v>-0.22963682999999999</v>
      </c>
      <c r="AE32" s="63">
        <v>-5.68</v>
      </c>
      <c r="AF32" s="63">
        <v>-12.2986700921874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Drawer Handles - 10 Pack of Kitchen Cabinet Hardware")</f>
        <v>Satin Nickel Kitchen Cabinet Knobs - Round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Info!B1:BJ5000""),2,FALSE),"""")"),"B08LDXM2KJ")</f>
        <v>B08LDXM2KJ</v>
      </c>
      <c r="B2" s="3" t="s">
        <v>792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11.873431835294117</v>
      </c>
      <c r="D3" s="5">
        <f>SUM(D4:D99702)</f>
        <v>24</v>
      </c>
      <c r="E3" s="5"/>
      <c r="F3" s="6">
        <f t="shared" ref="F3:G3" si="0">SUM(F4:F99702)</f>
        <v>423.76</v>
      </c>
      <c r="G3" s="6">
        <f t="shared" si="0"/>
        <v>-81.680000000000007</v>
      </c>
      <c r="H3" s="7">
        <f>G3/F3*-1</f>
        <v>0.19275061355484238</v>
      </c>
      <c r="I3" s="8">
        <f>J3/F3</f>
        <v>8.0607577994226312E-2</v>
      </c>
      <c r="J3" s="6">
        <f>SUM(J4:J99702)</f>
        <v>34.15826725083334</v>
      </c>
      <c r="K3" s="6">
        <f>J3/D3</f>
        <v>1.4232611354513891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</v>
      </c>
      <c r="X3" s="7">
        <f>W3/D3</f>
        <v>8.3333333333333329E-2</v>
      </c>
      <c r="Y3" s="6"/>
      <c r="Z3" s="5"/>
      <c r="AA3" s="5"/>
      <c r="AB3" s="5"/>
      <c r="AC3" s="5"/>
      <c r="AD3" s="6">
        <f>SUM(AD4:AD99702)</f>
        <v>-0.94631930249999974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Info!B2:BZ3000""),37,FALSE)),"""")*-1"),-5.14241706)</f>
        <v>-5.1424170599999997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18.989999999999998</v>
      </c>
      <c r="D27" s="17">
        <v>3</v>
      </c>
      <c r="E27" s="17">
        <v>0</v>
      </c>
      <c r="F27" s="18">
        <v>56.97</v>
      </c>
      <c r="G27" s="18">
        <v>-29.07</v>
      </c>
      <c r="H27" s="32">
        <f t="shared" ref="H27:H32" si="2">G27/F27*-1</f>
        <v>0.51026856240126384</v>
      </c>
      <c r="I27" s="32">
        <f t="shared" ref="I27:I32" si="3">J27/F27</f>
        <v>-0.199517551567711</v>
      </c>
      <c r="J27" s="33">
        <f t="shared" ref="J27:J32" si="4">F27*0.85+G27+AF27*D27+D27*AE27+AG27+AD27</f>
        <v>-11.366514912812496</v>
      </c>
      <c r="K27" s="33">
        <f t="shared" ref="K27:K32" si="5">J27/D27</f>
        <v>-3.7888383042708322</v>
      </c>
      <c r="L27" s="17">
        <v>24</v>
      </c>
      <c r="M27" s="34">
        <f t="shared" ref="M27:M32" si="6">IFERROR(D27/L27,"-")</f>
        <v>0.125</v>
      </c>
      <c r="N27" s="17">
        <v>87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203</v>
      </c>
      <c r="R27" s="30"/>
      <c r="S27" s="22">
        <v>3.3707865168539318E-2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2.8572442708333329E-2</v>
      </c>
      <c r="AD27" s="40">
        <f t="shared" ref="AD27:AD32" si="11">IFERROR(AB27*AC27*D27*2,0)</f>
        <v>-0.11828991281249997</v>
      </c>
      <c r="AE27" s="26">
        <v>-4.95</v>
      </c>
      <c r="AF27" s="26">
        <v>-5.2509083333333297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18.989999999999998</v>
      </c>
      <c r="D28" s="17">
        <v>5</v>
      </c>
      <c r="E28" s="17">
        <v>0</v>
      </c>
      <c r="F28" s="18">
        <v>94.949999999999989</v>
      </c>
      <c r="G28" s="18">
        <v>0</v>
      </c>
      <c r="H28" s="32">
        <f t="shared" si="2"/>
        <v>0</v>
      </c>
      <c r="I28" s="32">
        <f t="shared" si="3"/>
        <v>0.31075101083355283</v>
      </c>
      <c r="J28" s="33">
        <f t="shared" si="4"/>
        <v>29.505808478645836</v>
      </c>
      <c r="K28" s="33">
        <f t="shared" si="5"/>
        <v>5.9011616957291668</v>
      </c>
      <c r="L28" s="17">
        <v>29</v>
      </c>
      <c r="M28" s="34">
        <f t="shared" si="6"/>
        <v>0.17241379310344829</v>
      </c>
      <c r="N28" s="17">
        <v>70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98</v>
      </c>
      <c r="R28" s="30"/>
      <c r="S28" s="22">
        <v>0.25301204819277112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2.8572442708333329E-2</v>
      </c>
      <c r="AD28" s="40">
        <f t="shared" si="11"/>
        <v>-0.19714985468749996</v>
      </c>
      <c r="AE28" s="26">
        <v>-4.95</v>
      </c>
      <c r="AF28" s="26">
        <v>-5.2509083333333297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3</v>
      </c>
      <c r="E29" s="17">
        <v>0</v>
      </c>
      <c r="F29" s="18">
        <v>53.97</v>
      </c>
      <c r="G29" s="18">
        <v>0</v>
      </c>
      <c r="H29" s="32">
        <f t="shared" si="2"/>
        <v>0</v>
      </c>
      <c r="I29" s="32">
        <f t="shared" si="3"/>
        <v>0.28077608091879758</v>
      </c>
      <c r="J29" s="33">
        <f t="shared" si="4"/>
        <v>15.153485087187505</v>
      </c>
      <c r="K29" s="33">
        <f t="shared" si="5"/>
        <v>5.0511616957291681</v>
      </c>
      <c r="L29" s="17">
        <v>18</v>
      </c>
      <c r="M29" s="34">
        <f t="shared" si="6"/>
        <v>0.16666666666666666</v>
      </c>
      <c r="N29" s="17">
        <v>79</v>
      </c>
      <c r="O29" s="35">
        <f t="shared" ref="O29:P29" si="14">D29/7</f>
        <v>0.42857142857142855</v>
      </c>
      <c r="P29" s="35">
        <f t="shared" si="14"/>
        <v>0</v>
      </c>
      <c r="Q29" s="30">
        <f t="shared" si="8"/>
        <v>184</v>
      </c>
      <c r="R29" s="30"/>
      <c r="S29" s="22">
        <v>0.41249999999999998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2.8572442708333329E-2</v>
      </c>
      <c r="AD29" s="40">
        <f t="shared" si="11"/>
        <v>-0.11828991281249997</v>
      </c>
      <c r="AE29" s="26">
        <v>-4.95</v>
      </c>
      <c r="AF29" s="26">
        <v>-5.2509083333333297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17.989999999999998</v>
      </c>
      <c r="D30" s="17">
        <v>4</v>
      </c>
      <c r="E30" s="17">
        <v>0</v>
      </c>
      <c r="F30" s="18">
        <v>71.959999999999994</v>
      </c>
      <c r="G30" s="18">
        <v>-6.19</v>
      </c>
      <c r="H30" s="32">
        <f t="shared" si="2"/>
        <v>8.6020011117287395E-2</v>
      </c>
      <c r="I30" s="32">
        <f t="shared" si="3"/>
        <v>0.20078671312187318</v>
      </c>
      <c r="J30" s="33">
        <f t="shared" si="4"/>
        <v>14.448611876249993</v>
      </c>
      <c r="K30" s="33">
        <f t="shared" si="5"/>
        <v>3.6121529690624983</v>
      </c>
      <c r="L30" s="17">
        <v>15</v>
      </c>
      <c r="M30" s="34">
        <f t="shared" si="6"/>
        <v>0.26666666666666666</v>
      </c>
      <c r="N30" s="17">
        <v>75</v>
      </c>
      <c r="O30" s="35">
        <f t="shared" ref="O30:P30" si="15">D30/7</f>
        <v>0.5714285714285714</v>
      </c>
      <c r="P30" s="35">
        <f t="shared" si="15"/>
        <v>0</v>
      </c>
      <c r="Q30" s="30">
        <f t="shared" si="8"/>
        <v>131</v>
      </c>
      <c r="R30" s="30"/>
      <c r="S30" s="22">
        <v>0.5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3.0950000000000002</v>
      </c>
      <c r="Z30" s="15">
        <v>2</v>
      </c>
      <c r="AA30" s="29" t="s">
        <v>35</v>
      </c>
      <c r="AB30" s="41">
        <f t="shared" si="10"/>
        <v>-0.69</v>
      </c>
      <c r="AC30" s="42">
        <v>2.8572442708333329E-2</v>
      </c>
      <c r="AD30" s="40">
        <f t="shared" si="11"/>
        <v>-0.15771988374999996</v>
      </c>
      <c r="AE30" s="26">
        <v>-4.95</v>
      </c>
      <c r="AF30" s="26">
        <v>-5.1424170599999997</v>
      </c>
      <c r="AG30" s="26">
        <v>0</v>
      </c>
    </row>
    <row r="31" spans="1:33" ht="15.75" customHeight="1" x14ac:dyDescent="0.2">
      <c r="A31" s="15" t="s">
        <v>92</v>
      </c>
      <c r="B31" s="49" t="s">
        <v>793</v>
      </c>
      <c r="C31" s="16">
        <f t="shared" si="1"/>
        <v>16.323333333333334</v>
      </c>
      <c r="D31" s="17">
        <v>6</v>
      </c>
      <c r="E31" s="17">
        <v>0</v>
      </c>
      <c r="F31" s="18">
        <v>97.94</v>
      </c>
      <c r="G31" s="44">
        <v>-21.099999999999998</v>
      </c>
      <c r="H31" s="32">
        <f t="shared" si="2"/>
        <v>0.21543802327955891</v>
      </c>
      <c r="I31" s="32">
        <f t="shared" si="3"/>
        <v>1.3864792877016615E-2</v>
      </c>
      <c r="J31" s="33">
        <f t="shared" si="4"/>
        <v>1.3579178143750072</v>
      </c>
      <c r="K31" s="33">
        <f t="shared" si="5"/>
        <v>0.22631963572916788</v>
      </c>
      <c r="L31" s="17">
        <v>18</v>
      </c>
      <c r="M31" s="34">
        <f t="shared" si="6"/>
        <v>0.33333333333333331</v>
      </c>
      <c r="N31" s="17">
        <v>68</v>
      </c>
      <c r="O31" s="35">
        <f t="shared" ref="O31:P32" si="16">D31/7</f>
        <v>0.8571428571428571</v>
      </c>
      <c r="P31" s="35">
        <f t="shared" si="16"/>
        <v>0</v>
      </c>
      <c r="Q31" s="30">
        <f t="shared" si="8"/>
        <v>79</v>
      </c>
      <c r="R31" s="30"/>
      <c r="S31" s="22">
        <v>0.441717791411042</v>
      </c>
      <c r="T31" s="15" t="s">
        <v>33</v>
      </c>
      <c r="U31" s="23" t="s">
        <v>33</v>
      </c>
      <c r="V31" s="1" t="s">
        <v>339</v>
      </c>
      <c r="W31" s="15">
        <v>1</v>
      </c>
      <c r="X31" s="39">
        <f t="shared" si="9"/>
        <v>0.16666666666666666</v>
      </c>
      <c r="Y31" s="40">
        <f t="shared" si="13"/>
        <v>21.099999999999998</v>
      </c>
      <c r="Z31" s="15">
        <v>0</v>
      </c>
      <c r="AA31" s="15" t="s">
        <v>35</v>
      </c>
      <c r="AB31" s="41">
        <f t="shared" si="10"/>
        <v>-0.69</v>
      </c>
      <c r="AC31" s="28">
        <v>2.8572442708333329E-2</v>
      </c>
      <c r="AD31" s="40">
        <f t="shared" si="11"/>
        <v>-0.23657982562499993</v>
      </c>
      <c r="AE31" s="45">
        <v>-4.95</v>
      </c>
      <c r="AF31" s="45">
        <v>-5.1424170599999988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15.99</v>
      </c>
      <c r="D32" s="57">
        <v>3</v>
      </c>
      <c r="E32" s="57">
        <v>0</v>
      </c>
      <c r="F32" s="58">
        <v>47.97</v>
      </c>
      <c r="G32" s="58">
        <v>-25.32</v>
      </c>
      <c r="H32" s="32">
        <f t="shared" si="2"/>
        <v>0.52782989368355226</v>
      </c>
      <c r="I32" s="32">
        <f t="shared" si="3"/>
        <v>-0.31146635590603511</v>
      </c>
      <c r="J32" s="33">
        <f t="shared" si="4"/>
        <v>-14.941041092812505</v>
      </c>
      <c r="K32" s="33">
        <f t="shared" si="5"/>
        <v>-4.9803470309375015</v>
      </c>
      <c r="L32" s="57">
        <v>28</v>
      </c>
      <c r="M32" s="34">
        <f t="shared" si="6"/>
        <v>0.10714285714285714</v>
      </c>
      <c r="N32" s="57">
        <v>65</v>
      </c>
      <c r="O32" s="35">
        <f t="shared" si="16"/>
        <v>0.42857142857142855</v>
      </c>
      <c r="P32" s="35">
        <f t="shared" si="16"/>
        <v>0</v>
      </c>
      <c r="Q32" s="30">
        <f t="shared" si="8"/>
        <v>151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0.60927152317880795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1</v>
      </c>
      <c r="X32" s="39">
        <f t="shared" si="9"/>
        <v>0.33333333333333331</v>
      </c>
      <c r="Y32" s="40">
        <f t="shared" si="13"/>
        <v>5.0640000000000001</v>
      </c>
      <c r="Z32" s="56">
        <v>4</v>
      </c>
      <c r="AA32" s="56" t="s">
        <v>35</v>
      </c>
      <c r="AB32" s="41">
        <f t="shared" si="10"/>
        <v>-0.69</v>
      </c>
      <c r="AC32" s="62">
        <v>2.8572442708333329E-2</v>
      </c>
      <c r="AD32" s="40">
        <f t="shared" si="11"/>
        <v>-0.11828991281249997</v>
      </c>
      <c r="AE32" s="63">
        <v>-4.95</v>
      </c>
      <c r="AF32" s="63">
        <v>-5.1424170599999997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Round Drawer Handles - 25 Pack of Kitchen Cabinet Hardware")</f>
        <v>Satin Nickel Kitchen Cabinet Knobs - Round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Info!B1:BJ5000""),2,FALSE),"""")"),"B08LDV28LY")</f>
        <v>B08LDV28LY</v>
      </c>
      <c r="B2" s="3" t="s">
        <v>794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21.598376579044</v>
      </c>
      <c r="D3" s="5">
        <f>SUM(D4:D99702)</f>
        <v>44</v>
      </c>
      <c r="E3" s="5"/>
      <c r="F3" s="6">
        <f t="shared" ref="F3:G3" si="0">SUM(F4:F99702)</f>
        <v>1351.5600000000002</v>
      </c>
      <c r="G3" s="6">
        <f t="shared" si="0"/>
        <v>-131.47999999999999</v>
      </c>
      <c r="H3" s="7">
        <f>G3/F3*-1</f>
        <v>9.7280179940217204E-2</v>
      </c>
      <c r="I3" s="8">
        <f>J3/F3</f>
        <v>0.14435639171695031</v>
      </c>
      <c r="J3" s="6">
        <f>SUM(J4:J99702)</f>
        <v>195.10632478896139</v>
      </c>
      <c r="K3" s="6">
        <f>J3/D3</f>
        <v>4.4342346542945767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3</v>
      </c>
      <c r="X3" s="7">
        <f>W3/D3</f>
        <v>6.8181818181818177E-2</v>
      </c>
      <c r="Y3" s="6"/>
      <c r="Z3" s="5"/>
      <c r="AA3" s="5"/>
      <c r="AB3" s="5"/>
      <c r="AC3" s="5"/>
      <c r="AD3" s="6">
        <f>SUM(AD4:AD99702)</f>
        <v>-4.8795802183333343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Info!B2:BZ3000""),37,FALSE)),"""")*-1"),-12.6786200921874)</f>
        <v>-12.678620092187399</v>
      </c>
      <c r="AG3" s="6">
        <f>SUM(AG4:AG99702)</f>
        <v>-1.4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31.99</v>
      </c>
      <c r="D27" s="17">
        <v>5</v>
      </c>
      <c r="E27" s="17">
        <v>0</v>
      </c>
      <c r="F27" s="18">
        <v>159.94999999999999</v>
      </c>
      <c r="G27" s="18">
        <v>-45.17</v>
      </c>
      <c r="H27" s="32">
        <f t="shared" ref="H27:H32" si="2">G27/F27*-1</f>
        <v>0.28240075023444827</v>
      </c>
      <c r="I27" s="32">
        <f t="shared" ref="I27:I32" si="3">J27/F27</f>
        <v>-1.9589440984159733E-2</v>
      </c>
      <c r="J27" s="33">
        <f t="shared" ref="J27:J32" si="4">F27*0.85+G27+AF27*D27+D27*AE27+AG27+AD27</f>
        <v>-3.1333310854163492</v>
      </c>
      <c r="K27" s="33">
        <f t="shared" ref="K27:K32" si="5">J27/D27</f>
        <v>-0.62666621708326986</v>
      </c>
      <c r="L27" s="17">
        <v>37</v>
      </c>
      <c r="M27" s="34">
        <f t="shared" ref="M27:M32" si="6">IFERROR(D27/L27,"-")</f>
        <v>0.13513513513513514</v>
      </c>
      <c r="N27" s="17">
        <v>165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231</v>
      </c>
      <c r="R27" s="30"/>
      <c r="S27" s="22">
        <v>5.4545454545454543E-2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0.4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8.0361993055555567E-2</v>
      </c>
      <c r="AD27" s="40">
        <f t="shared" ref="AD27:AD32" si="11">IFERROR(AB27*AC27*D27*2,0)</f>
        <v>-0.55449775208333341</v>
      </c>
      <c r="AE27" s="26">
        <v>-5.68</v>
      </c>
      <c r="AF27" s="26">
        <v>-12.993266666666599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31.990000000000002</v>
      </c>
      <c r="D28" s="17">
        <v>15</v>
      </c>
      <c r="E28" s="17">
        <v>0</v>
      </c>
      <c r="F28" s="18">
        <v>479.85</v>
      </c>
      <c r="G28" s="18">
        <v>-43.83</v>
      </c>
      <c r="H28" s="32">
        <f t="shared" si="2"/>
        <v>9.1341044076273831E-2</v>
      </c>
      <c r="I28" s="32">
        <f t="shared" si="3"/>
        <v>0.17147026517401487</v>
      </c>
      <c r="J28" s="33">
        <f t="shared" si="4"/>
        <v>82.280006743751045</v>
      </c>
      <c r="K28" s="33">
        <f t="shared" si="5"/>
        <v>5.4853337829167366</v>
      </c>
      <c r="L28" s="17">
        <v>58</v>
      </c>
      <c r="M28" s="34">
        <f t="shared" si="6"/>
        <v>0.25862068965517243</v>
      </c>
      <c r="N28" s="17">
        <v>149</v>
      </c>
      <c r="O28" s="35">
        <f t="shared" ref="O28:P28" si="12">D28/7</f>
        <v>2.1428571428571428</v>
      </c>
      <c r="P28" s="35">
        <f t="shared" si="12"/>
        <v>0</v>
      </c>
      <c r="Q28" s="30">
        <f t="shared" si="8"/>
        <v>69</v>
      </c>
      <c r="R28" s="30"/>
      <c r="S28" s="22">
        <v>0.27272727272727271</v>
      </c>
      <c r="T28" s="29" t="s">
        <v>33</v>
      </c>
      <c r="U28" s="23" t="s">
        <v>33</v>
      </c>
      <c r="V28" s="1" t="s">
        <v>339</v>
      </c>
      <c r="W28" s="15">
        <v>1</v>
      </c>
      <c r="X28" s="39">
        <f t="shared" si="9"/>
        <v>6.6666666666666666E-2</v>
      </c>
      <c r="Y28" s="40">
        <f t="shared" ref="Y28:Y32" si="13">IFERROR(G28/(W28+Z28)*-1,0)</f>
        <v>10.9575</v>
      </c>
      <c r="Z28" s="15">
        <v>3</v>
      </c>
      <c r="AA28" s="29" t="s">
        <v>35</v>
      </c>
      <c r="AB28" s="41">
        <f t="shared" si="10"/>
        <v>-0.69</v>
      </c>
      <c r="AC28" s="42">
        <v>8.0361993055555567E-2</v>
      </c>
      <c r="AD28" s="40">
        <f t="shared" si="11"/>
        <v>-1.66349325625</v>
      </c>
      <c r="AE28" s="26">
        <v>-5.68</v>
      </c>
      <c r="AF28" s="26">
        <v>-12.993266666666599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31.99</v>
      </c>
      <c r="D29" s="17">
        <v>6</v>
      </c>
      <c r="E29" s="17">
        <v>0</v>
      </c>
      <c r="F29" s="18">
        <v>191.94</v>
      </c>
      <c r="G29" s="18">
        <v>-23.03</v>
      </c>
      <c r="H29" s="32">
        <f t="shared" si="2"/>
        <v>0.11998541210795041</v>
      </c>
      <c r="I29" s="32">
        <f t="shared" si="3"/>
        <v>0.14282589714233826</v>
      </c>
      <c r="J29" s="33">
        <f t="shared" si="4"/>
        <v>27.414002697500404</v>
      </c>
      <c r="K29" s="33">
        <f t="shared" si="5"/>
        <v>4.5690004495834007</v>
      </c>
      <c r="L29" s="17">
        <v>41</v>
      </c>
      <c r="M29" s="34">
        <f t="shared" si="6"/>
        <v>0.14634146341463414</v>
      </c>
      <c r="N29" s="17">
        <v>131</v>
      </c>
      <c r="O29" s="35">
        <f t="shared" ref="O29:P29" si="14">D29/7</f>
        <v>0.8571428571428571</v>
      </c>
      <c r="P29" s="35">
        <f t="shared" si="14"/>
        <v>0</v>
      </c>
      <c r="Q29" s="30">
        <f t="shared" si="8"/>
        <v>152</v>
      </c>
      <c r="R29" s="30"/>
      <c r="S29" s="22">
        <v>0.57251908396946571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8.0361993055555567E-2</v>
      </c>
      <c r="AD29" s="40">
        <f t="shared" si="11"/>
        <v>-0.66539730250000007</v>
      </c>
      <c r="AE29" s="26">
        <v>-5.68</v>
      </c>
      <c r="AF29" s="26">
        <v>-12.993266666666599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30.79</v>
      </c>
      <c r="D30" s="17">
        <v>5</v>
      </c>
      <c r="E30" s="17">
        <v>0</v>
      </c>
      <c r="F30" s="18">
        <v>153.94999999999999</v>
      </c>
      <c r="G30" s="18">
        <v>0</v>
      </c>
      <c r="H30" s="32">
        <f t="shared" si="2"/>
        <v>0</v>
      </c>
      <c r="I30" s="32">
        <f t="shared" si="3"/>
        <v>0.2501455133938269</v>
      </c>
      <c r="J30" s="33">
        <f t="shared" si="4"/>
        <v>38.509901786979647</v>
      </c>
      <c r="K30" s="33">
        <f t="shared" si="5"/>
        <v>7.7019803573959296</v>
      </c>
      <c r="L30" s="17">
        <v>15</v>
      </c>
      <c r="M30" s="34">
        <f t="shared" si="6"/>
        <v>0.33333333333333331</v>
      </c>
      <c r="N30" s="17">
        <v>137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191</v>
      </c>
      <c r="R30" s="30"/>
      <c r="S30" s="22">
        <v>0.62589928057553956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8.0361993055555567E-2</v>
      </c>
      <c r="AD30" s="40">
        <f t="shared" si="11"/>
        <v>-0.55449775208333341</v>
      </c>
      <c r="AE30" s="26">
        <v>-5.68</v>
      </c>
      <c r="AF30" s="26">
        <v>-12.678620092187399</v>
      </c>
      <c r="AG30" s="26">
        <v>0</v>
      </c>
    </row>
    <row r="31" spans="1:33" ht="15.75" customHeight="1" x14ac:dyDescent="0.2">
      <c r="A31" s="15" t="s">
        <v>92</v>
      </c>
      <c r="B31" s="49" t="s">
        <v>793</v>
      </c>
      <c r="C31" s="16">
        <f t="shared" si="1"/>
        <v>28.389999999999997</v>
      </c>
      <c r="D31" s="17">
        <v>5</v>
      </c>
      <c r="E31" s="17">
        <v>0</v>
      </c>
      <c r="F31" s="18">
        <v>141.94999999999999</v>
      </c>
      <c r="G31" s="44">
        <v>0</v>
      </c>
      <c r="H31" s="32">
        <f t="shared" si="2"/>
        <v>0</v>
      </c>
      <c r="I31" s="32">
        <f t="shared" si="3"/>
        <v>0.19943572939048368</v>
      </c>
      <c r="J31" s="33">
        <f t="shared" si="4"/>
        <v>28.309901786979157</v>
      </c>
      <c r="K31" s="33">
        <f t="shared" si="5"/>
        <v>5.6619803573958318</v>
      </c>
      <c r="L31" s="17">
        <v>20</v>
      </c>
      <c r="M31" s="34">
        <f t="shared" si="6"/>
        <v>0.25</v>
      </c>
      <c r="N31" s="17">
        <v>133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186</v>
      </c>
      <c r="R31" s="30"/>
      <c r="S31" s="22">
        <v>0.45033112582781398</v>
      </c>
      <c r="T31" s="15">
        <v>12</v>
      </c>
      <c r="U31" s="23" t="s">
        <v>33</v>
      </c>
      <c r="V31" s="1" t="s">
        <v>824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8.0361993055555567E-2</v>
      </c>
      <c r="AD31" s="40">
        <f t="shared" si="11"/>
        <v>-0.55449775208333341</v>
      </c>
      <c r="AE31" s="45">
        <v>-5.68</v>
      </c>
      <c r="AF31" s="45">
        <v>-12.678620092187499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27.99</v>
      </c>
      <c r="D32" s="57">
        <v>8</v>
      </c>
      <c r="E32" s="57">
        <v>0</v>
      </c>
      <c r="F32" s="58">
        <v>223.92</v>
      </c>
      <c r="G32" s="58">
        <v>-19.45</v>
      </c>
      <c r="H32" s="32">
        <f t="shared" si="2"/>
        <v>8.6861379063951416E-2</v>
      </c>
      <c r="I32" s="32">
        <f t="shared" si="3"/>
        <v>9.7025021700462122E-2</v>
      </c>
      <c r="J32" s="33">
        <f t="shared" si="4"/>
        <v>21.725842859167479</v>
      </c>
      <c r="K32" s="33">
        <f t="shared" si="5"/>
        <v>2.7157303573959348</v>
      </c>
      <c r="L32" s="57">
        <v>38</v>
      </c>
      <c r="M32" s="34">
        <f t="shared" si="6"/>
        <v>0.21052631578947367</v>
      </c>
      <c r="N32" s="57">
        <v>124</v>
      </c>
      <c r="O32" s="35">
        <f t="shared" si="16"/>
        <v>1.1428571428571428</v>
      </c>
      <c r="P32" s="35">
        <f t="shared" si="16"/>
        <v>0</v>
      </c>
      <c r="Q32" s="30">
        <f t="shared" si="8"/>
        <v>108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0.56338028169014087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8.0361993055555567E-2</v>
      </c>
      <c r="AD32" s="40">
        <f t="shared" si="11"/>
        <v>-0.88719640333333338</v>
      </c>
      <c r="AE32" s="63">
        <v>-5.68</v>
      </c>
      <c r="AF32" s="63">
        <v>-12.678620092187399</v>
      </c>
      <c r="AG32" s="63">
        <v>-1.4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Square Drawer Handles - 10 Pack of Kitchen Cabinet Hardware")</f>
        <v>Oil Rubbed Bronze Kitchen Cabinet Knobs - Square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Info!B1:BJ5000""),2,FALSE),"""")"),"B08LDWQ6QH")</f>
        <v>B08LDWQ6QH</v>
      </c>
      <c r="B2" s="3" t="s">
        <v>795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10.354566027058823</v>
      </c>
      <c r="D3" s="5">
        <f>SUM(D4:D99702)</f>
        <v>19</v>
      </c>
      <c r="E3" s="5"/>
      <c r="F3" s="6">
        <f t="shared" ref="F3:G3" si="0">SUM(F4:F99702)</f>
        <v>324.80999999999995</v>
      </c>
      <c r="G3" s="6">
        <f t="shared" si="0"/>
        <v>-346.63</v>
      </c>
      <c r="H3" s="7">
        <f>G3/F3*-1</f>
        <v>1.0671777346756568</v>
      </c>
      <c r="I3" s="8">
        <f>J3/F3</f>
        <v>-0.74048805541087714</v>
      </c>
      <c r="J3" s="6">
        <f>SUM(J4:J99702)</f>
        <v>-240.51792527800697</v>
      </c>
      <c r="K3" s="6">
        <f>J3/D3</f>
        <v>-12.658838172526682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12</v>
      </c>
      <c r="X3" s="7">
        <f>W3/D3</f>
        <v>0.63157894736842102</v>
      </c>
      <c r="Y3" s="6"/>
      <c r="Z3" s="5"/>
      <c r="AA3" s="5"/>
      <c r="AB3" s="5"/>
      <c r="AC3" s="5"/>
      <c r="AD3" s="6">
        <f>SUM(AD4:AD99702)</f>
        <v>-0.69874517100694444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Info!B2:BZ3000""),37,FALSE)),"""")*-1"),-4.551381123)</f>
        <v>-4.5513811229999996</v>
      </c>
      <c r="AG3" s="6">
        <f>SUM(AG4:AG99702)</f>
        <v>-1.3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3</v>
      </c>
      <c r="E27" s="17">
        <v>0</v>
      </c>
      <c r="F27" s="18">
        <v>53.97</v>
      </c>
      <c r="G27" s="18">
        <v>-61.009999999999991</v>
      </c>
      <c r="H27" s="32">
        <f t="shared" ref="H27:H32" si="2">G27/F27*-1</f>
        <v>1.1304428386140446</v>
      </c>
      <c r="I27" s="32">
        <f t="shared" ref="I27:I32" si="3">J27/F27</f>
        <v>-0.77590148573088435</v>
      </c>
      <c r="J27" s="33">
        <f t="shared" ref="J27:J32" si="4">F27*0.85+G27+AF27*D27+D27*AE27+AG27+AD27</f>
        <v>-41.875403184895831</v>
      </c>
      <c r="K27" s="33">
        <f t="shared" ref="K27:K32" si="5">J27/D27</f>
        <v>-13.95846772829861</v>
      </c>
      <c r="L27" s="17">
        <v>17</v>
      </c>
      <c r="M27" s="34">
        <f t="shared" ref="M27:M32" si="6">IFERROR(D27/L27,"-")</f>
        <v>0.17647058823529413</v>
      </c>
      <c r="N27" s="17">
        <v>37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86</v>
      </c>
      <c r="R27" s="30"/>
      <c r="S27" s="22">
        <v>0.15789473684210531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0.66666666666666663</v>
      </c>
      <c r="Y27" s="40"/>
      <c r="Z27" s="15">
        <v>8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2.6649320023148151E-2</v>
      </c>
      <c r="AD27" s="40">
        <f t="shared" ref="AD27:AD32" si="11">IFERROR(AB27*AC27*D27*2,0)</f>
        <v>-0.11032818489583335</v>
      </c>
      <c r="AE27" s="26">
        <v>-4.25</v>
      </c>
      <c r="AF27" s="26">
        <v>-4.626525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5</v>
      </c>
      <c r="E28" s="17">
        <v>0</v>
      </c>
      <c r="F28" s="18">
        <v>89.949999999999989</v>
      </c>
      <c r="G28" s="18">
        <v>-136.84</v>
      </c>
      <c r="H28" s="32">
        <f t="shared" si="2"/>
        <v>1.5212896053362981</v>
      </c>
      <c r="I28" s="32">
        <f t="shared" si="3"/>
        <v>-1.1667482524531381</v>
      </c>
      <c r="J28" s="33">
        <f t="shared" si="4"/>
        <v>-104.94900530815976</v>
      </c>
      <c r="K28" s="33">
        <f t="shared" si="5"/>
        <v>-20.989801061631951</v>
      </c>
      <c r="L28" s="17">
        <v>47</v>
      </c>
      <c r="M28" s="34">
        <f t="shared" si="6"/>
        <v>0.10638297872340426</v>
      </c>
      <c r="N28" s="17">
        <v>33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46</v>
      </c>
      <c r="R28" s="30"/>
      <c r="S28" s="22">
        <v>0.4285714285714286</v>
      </c>
      <c r="T28" s="29" t="s">
        <v>33</v>
      </c>
      <c r="U28" s="23">
        <v>40</v>
      </c>
      <c r="V28" s="1" t="s">
        <v>343</v>
      </c>
      <c r="W28" s="15">
        <v>4</v>
      </c>
      <c r="X28" s="39">
        <f t="shared" si="9"/>
        <v>0.8</v>
      </c>
      <c r="Y28" s="40">
        <f t="shared" ref="Y28:Y32" si="13">IFERROR(G28/(W28+Z28)*-1,0)</f>
        <v>5.7016666666666671</v>
      </c>
      <c r="Z28" s="15">
        <v>20</v>
      </c>
      <c r="AA28" s="29" t="s">
        <v>35</v>
      </c>
      <c r="AB28" s="41">
        <f t="shared" si="10"/>
        <v>-0.69</v>
      </c>
      <c r="AC28" s="42">
        <v>2.6649320023148151E-2</v>
      </c>
      <c r="AD28" s="40">
        <f t="shared" si="11"/>
        <v>-0.18388030815972223</v>
      </c>
      <c r="AE28" s="26">
        <v>-4.25</v>
      </c>
      <c r="AF28" s="26">
        <v>-4.626525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2</v>
      </c>
      <c r="E29" s="17">
        <v>0</v>
      </c>
      <c r="F29" s="18">
        <v>35.979999999999997</v>
      </c>
      <c r="G29" s="18">
        <v>-42.4</v>
      </c>
      <c r="H29" s="32">
        <f t="shared" si="2"/>
        <v>1.1784324624791551</v>
      </c>
      <c r="I29" s="32">
        <f t="shared" si="3"/>
        <v>-0.82389110959599476</v>
      </c>
      <c r="J29" s="33">
        <f t="shared" si="4"/>
        <v>-29.643602123263889</v>
      </c>
      <c r="K29" s="33">
        <f t="shared" si="5"/>
        <v>-14.821801061631945</v>
      </c>
      <c r="L29" s="17">
        <v>23</v>
      </c>
      <c r="M29" s="34">
        <f t="shared" si="6"/>
        <v>8.6956521739130432E-2</v>
      </c>
      <c r="N29" s="17">
        <v>29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101</v>
      </c>
      <c r="R29" s="30"/>
      <c r="S29" s="22">
        <v>0.87096774193548387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2.6649320023148151E-2</v>
      </c>
      <c r="AD29" s="40">
        <f t="shared" si="11"/>
        <v>-7.3552123263888894E-2</v>
      </c>
      <c r="AE29" s="26">
        <v>-4.25</v>
      </c>
      <c r="AF29" s="26">
        <v>-4.626525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17.989999999999998</v>
      </c>
      <c r="D30" s="17">
        <v>4</v>
      </c>
      <c r="E30" s="17">
        <v>0</v>
      </c>
      <c r="F30" s="18">
        <v>71.959999999999994</v>
      </c>
      <c r="G30" s="18">
        <v>-35.799999999999997</v>
      </c>
      <c r="H30" s="32">
        <f t="shared" si="2"/>
        <v>0.49749861033907727</v>
      </c>
      <c r="I30" s="32">
        <f t="shared" si="3"/>
        <v>-0.1387802770779292</v>
      </c>
      <c r="J30" s="33">
        <f t="shared" si="4"/>
        <v>-9.9866287385277843</v>
      </c>
      <c r="K30" s="33">
        <f t="shared" si="5"/>
        <v>-2.4966571846319461</v>
      </c>
      <c r="L30" s="17">
        <v>14</v>
      </c>
      <c r="M30" s="34">
        <f t="shared" si="6"/>
        <v>0.2857142857142857</v>
      </c>
      <c r="N30" s="17">
        <v>26</v>
      </c>
      <c r="O30" s="35">
        <f t="shared" ref="O30:P30" si="15">D30/7</f>
        <v>0.5714285714285714</v>
      </c>
      <c r="P30" s="35">
        <f t="shared" si="15"/>
        <v>0</v>
      </c>
      <c r="Q30" s="30">
        <f t="shared" si="8"/>
        <v>45</v>
      </c>
      <c r="R30" s="30"/>
      <c r="S30" s="22">
        <v>1</v>
      </c>
      <c r="T30" s="29">
        <v>0</v>
      </c>
      <c r="U30" s="37" t="s">
        <v>33</v>
      </c>
      <c r="V30" s="38" t="s">
        <v>33</v>
      </c>
      <c r="W30" s="15">
        <v>3</v>
      </c>
      <c r="X30" s="39">
        <f t="shared" si="9"/>
        <v>0.75</v>
      </c>
      <c r="Y30" s="40">
        <f t="shared" si="13"/>
        <v>4.4749999999999996</v>
      </c>
      <c r="Z30" s="15">
        <v>5</v>
      </c>
      <c r="AA30" s="29" t="s">
        <v>35</v>
      </c>
      <c r="AB30" s="41">
        <f t="shared" si="10"/>
        <v>-0.69</v>
      </c>
      <c r="AC30" s="42">
        <v>2.6649320023148151E-2</v>
      </c>
      <c r="AD30" s="40">
        <f t="shared" si="11"/>
        <v>-0.14710424652777779</v>
      </c>
      <c r="AE30" s="26">
        <v>-4.25</v>
      </c>
      <c r="AF30" s="26">
        <v>-4.5513811229999996</v>
      </c>
      <c r="AG30" s="26">
        <v>0</v>
      </c>
    </row>
    <row r="31" spans="1:33" ht="15.75" customHeight="1" x14ac:dyDescent="0.2">
      <c r="A31" s="15" t="s">
        <v>92</v>
      </c>
      <c r="B31" s="49" t="s">
        <v>796</v>
      </c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-39.090000000000003</v>
      </c>
      <c r="H31" s="32" t="e">
        <f t="shared" si="2"/>
        <v>#DIV/0!</v>
      </c>
      <c r="I31" s="32" t="e">
        <f t="shared" si="3"/>
        <v>#DIV/0!</v>
      </c>
      <c r="J31" s="33">
        <f t="shared" si="4"/>
        <v>-39.090000000000003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25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0.84848484848484795</v>
      </c>
      <c r="T31" s="15">
        <v>40</v>
      </c>
      <c r="U31" s="23">
        <v>40</v>
      </c>
      <c r="V31" s="1" t="s">
        <v>823</v>
      </c>
      <c r="W31" s="15">
        <v>0</v>
      </c>
      <c r="X31" s="39">
        <f t="shared" si="9"/>
        <v>0</v>
      </c>
      <c r="Y31" s="40">
        <f t="shared" si="13"/>
        <v>4.8862500000000004</v>
      </c>
      <c r="Z31" s="15">
        <v>8</v>
      </c>
      <c r="AA31" s="15" t="s">
        <v>35</v>
      </c>
      <c r="AB31" s="41">
        <f t="shared" si="10"/>
        <v>-0.69</v>
      </c>
      <c r="AC31" s="28">
        <v>2.6649320023148151E-2</v>
      </c>
      <c r="AD31" s="40">
        <f t="shared" si="11"/>
        <v>0</v>
      </c>
      <c r="AE31" s="45">
        <v>-4.25</v>
      </c>
      <c r="AF31" s="45">
        <v>-4.5513811229999996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14.59</v>
      </c>
      <c r="D32" s="57">
        <v>5</v>
      </c>
      <c r="E32" s="57">
        <v>0</v>
      </c>
      <c r="F32" s="58">
        <v>72.95</v>
      </c>
      <c r="G32" s="58">
        <v>-31.49</v>
      </c>
      <c r="H32" s="32">
        <f t="shared" si="2"/>
        <v>0.43166552433173405</v>
      </c>
      <c r="I32" s="32">
        <f t="shared" si="3"/>
        <v>-0.20525409079040052</v>
      </c>
      <c r="J32" s="33">
        <f t="shared" si="4"/>
        <v>-14.973285923159718</v>
      </c>
      <c r="K32" s="33">
        <f t="shared" si="5"/>
        <v>-2.9946571846319436</v>
      </c>
      <c r="L32" s="57">
        <v>16</v>
      </c>
      <c r="M32" s="34">
        <f t="shared" si="6"/>
        <v>0.3125</v>
      </c>
      <c r="N32" s="57">
        <v>21</v>
      </c>
      <c r="O32" s="35">
        <f t="shared" si="16"/>
        <v>0.7142857142857143</v>
      </c>
      <c r="P32" s="35">
        <f t="shared" si="16"/>
        <v>0</v>
      </c>
      <c r="Q32" s="30">
        <f t="shared" si="8"/>
        <v>29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1.220338983050848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3</v>
      </c>
      <c r="X32" s="39">
        <f t="shared" si="9"/>
        <v>0.6</v>
      </c>
      <c r="Y32" s="40">
        <f t="shared" si="13"/>
        <v>5.2483333333333331</v>
      </c>
      <c r="Z32" s="56">
        <v>3</v>
      </c>
      <c r="AA32" s="56" t="s">
        <v>35</v>
      </c>
      <c r="AB32" s="41">
        <f t="shared" si="10"/>
        <v>-0.69</v>
      </c>
      <c r="AC32" s="62">
        <v>2.6649320023148151E-2</v>
      </c>
      <c r="AD32" s="40">
        <f t="shared" si="11"/>
        <v>-0.18388030815972223</v>
      </c>
      <c r="AE32" s="63">
        <v>-4.25</v>
      </c>
      <c r="AF32" s="63">
        <v>-4.5513811229999996</v>
      </c>
      <c r="AG32" s="63">
        <v>-1.3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Square Drawer Handles - 25 Pack of Kitchen Cabinet Hardware")</f>
        <v>Oil Rubbed Bronze Kitchen Cabinet Knobs - Square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Info!B1:BJ5000""),2,FALSE),"""")"),"B08LDZ56KB")</f>
        <v>B08LDZ56KB</v>
      </c>
      <c r="B2" s="3" t="s">
        <v>797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19.994435402573529</v>
      </c>
      <c r="D3" s="5">
        <f>SUM(D4:D99702)</f>
        <v>44</v>
      </c>
      <c r="E3" s="5"/>
      <c r="F3" s="6">
        <f t="shared" ref="F3:G3" si="0">SUM(F4:F99702)</f>
        <v>1279.5600000000002</v>
      </c>
      <c r="G3" s="6">
        <f t="shared" si="0"/>
        <v>-103.49000000000001</v>
      </c>
      <c r="H3" s="7">
        <f>G3/F3*-1</f>
        <v>8.0879364781643689E-2</v>
      </c>
      <c r="I3" s="8">
        <f>J3/F3</f>
        <v>0.17567041823458962</v>
      </c>
      <c r="J3" s="6">
        <f>SUM(J4:J99702)</f>
        <v>224.78084035625153</v>
      </c>
      <c r="K3" s="6">
        <f>J3/D3</f>
        <v>5.1086554626420799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4</v>
      </c>
      <c r="X3" s="7">
        <f>W3/D3</f>
        <v>9.0909090909090912E-2</v>
      </c>
      <c r="Y3" s="6"/>
      <c r="Z3" s="5"/>
      <c r="AA3" s="5"/>
      <c r="AB3" s="5"/>
      <c r="AC3" s="5"/>
      <c r="AD3" s="6">
        <f>SUM(AD4:AD99702)</f>
        <v>-4.7317578000000005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Info!B2:BZ3000""),37,FALSE)),"""")*-1"),-11.3152700921875)</f>
        <v>-11.3152700921875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29.990000000000002</v>
      </c>
      <c r="D27" s="17">
        <v>7</v>
      </c>
      <c r="E27" s="17">
        <v>0</v>
      </c>
      <c r="F27" s="18">
        <v>209.93</v>
      </c>
      <c r="G27" s="18">
        <v>-53.59</v>
      </c>
      <c r="H27" s="32">
        <f t="shared" ref="H27:H32" si="2">G27/F27*-1</f>
        <v>0.25527556804649171</v>
      </c>
      <c r="I27" s="32">
        <f t="shared" ref="I27:I32" si="3">J27/F27</f>
        <v>1.4949286349420367E-2</v>
      </c>
      <c r="J27" s="33">
        <f t="shared" ref="J27:J32" si="4">F27*0.85+G27+AF27*D27+D27*AE27+AG27+AD27</f>
        <v>3.1383036833338176</v>
      </c>
      <c r="K27" s="33">
        <f t="shared" ref="K27:K32" si="5">J27/D27</f>
        <v>0.44832909761911682</v>
      </c>
      <c r="L27" s="17">
        <v>31</v>
      </c>
      <c r="M27" s="34">
        <f t="shared" ref="M27:M32" si="6">IFERROR(D27/L27,"-")</f>
        <v>0.22580645161290322</v>
      </c>
      <c r="N27" s="17">
        <v>91</v>
      </c>
      <c r="O27" s="35">
        <f t="shared" ref="O27:P27" si="7">D27/7</f>
        <v>1</v>
      </c>
      <c r="P27" s="35">
        <f t="shared" si="7"/>
        <v>0</v>
      </c>
      <c r="Q27" s="30">
        <f t="shared" ref="Q27:Q32" si="8">ROUNDDOWN(N27/(O27+P27),0)</f>
        <v>91</v>
      </c>
      <c r="R27" s="30"/>
      <c r="S27" s="22">
        <v>9.6774193548387094E-2</v>
      </c>
      <c r="T27" s="29">
        <v>0</v>
      </c>
      <c r="U27" s="37" t="s">
        <v>33</v>
      </c>
      <c r="V27" s="38" t="s">
        <v>33</v>
      </c>
      <c r="W27" s="15">
        <v>3</v>
      </c>
      <c r="X27" s="39">
        <f t="shared" ref="X27:X32" si="9">IFERROR(W27/D27,0)</f>
        <v>0.42857142857142855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7.7927500000000011E-2</v>
      </c>
      <c r="AD27" s="40">
        <f t="shared" ref="AD27:AD32" si="11">IFERROR(AB27*AC27*D27*2,0)</f>
        <v>-0.75277965000000002</v>
      </c>
      <c r="AE27" s="26">
        <v>-5.68</v>
      </c>
      <c r="AF27" s="26">
        <v>-11.5999166666666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29.990000000000002</v>
      </c>
      <c r="D28" s="17">
        <v>13</v>
      </c>
      <c r="E28" s="17">
        <v>0</v>
      </c>
      <c r="F28" s="18">
        <v>389.87</v>
      </c>
      <c r="G28" s="18">
        <v>-49.900000000000013</v>
      </c>
      <c r="H28" s="32">
        <f t="shared" si="2"/>
        <v>0.12799138174263219</v>
      </c>
      <c r="I28" s="32">
        <f t="shared" si="3"/>
        <v>0.14223347265327971</v>
      </c>
      <c r="J28" s="33">
        <f t="shared" si="4"/>
        <v>55.452563983334159</v>
      </c>
      <c r="K28" s="33">
        <f t="shared" si="5"/>
        <v>4.2655818448718588</v>
      </c>
      <c r="L28" s="17">
        <v>45</v>
      </c>
      <c r="M28" s="34">
        <f t="shared" si="6"/>
        <v>0.28888888888888886</v>
      </c>
      <c r="N28" s="17">
        <v>65</v>
      </c>
      <c r="O28" s="35">
        <f t="shared" ref="O28:P28" si="12">D28/7</f>
        <v>1.8571428571428572</v>
      </c>
      <c r="P28" s="35">
        <f t="shared" si="12"/>
        <v>0</v>
      </c>
      <c r="Q28" s="30">
        <f t="shared" si="8"/>
        <v>35</v>
      </c>
      <c r="R28" s="30"/>
      <c r="S28" s="22">
        <v>0.53164556962025322</v>
      </c>
      <c r="T28" s="29" t="s">
        <v>33</v>
      </c>
      <c r="U28" s="23" t="s">
        <v>33</v>
      </c>
      <c r="V28" s="1" t="s">
        <v>339</v>
      </c>
      <c r="W28" s="15">
        <v>1</v>
      </c>
      <c r="X28" s="39">
        <f t="shared" si="9"/>
        <v>7.6923076923076927E-2</v>
      </c>
      <c r="Y28" s="40">
        <f t="shared" ref="Y28:Y32" si="13">IFERROR(G28/(W28+Z28)*-1,0)</f>
        <v>16.633333333333336</v>
      </c>
      <c r="Z28" s="15">
        <v>2</v>
      </c>
      <c r="AA28" s="29" t="s">
        <v>35</v>
      </c>
      <c r="AB28" s="41">
        <f t="shared" si="10"/>
        <v>-0.69</v>
      </c>
      <c r="AC28" s="42">
        <v>7.7927500000000011E-2</v>
      </c>
      <c r="AD28" s="40">
        <f t="shared" si="11"/>
        <v>-1.3980193500000002</v>
      </c>
      <c r="AE28" s="26">
        <v>-5.68</v>
      </c>
      <c r="AF28" s="26">
        <v>-11.5999166666666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4</v>
      </c>
      <c r="E29" s="17">
        <v>0</v>
      </c>
      <c r="F29" s="18">
        <v>119.96</v>
      </c>
      <c r="G29" s="18">
        <v>0</v>
      </c>
      <c r="H29" s="32">
        <f t="shared" si="2"/>
        <v>0</v>
      </c>
      <c r="I29" s="32">
        <f t="shared" si="3"/>
        <v>0.27022485439591198</v>
      </c>
      <c r="J29" s="33">
        <f t="shared" si="4"/>
        <v>32.416173533333598</v>
      </c>
      <c r="K29" s="33">
        <f t="shared" si="5"/>
        <v>8.1040433833333996</v>
      </c>
      <c r="L29" s="17">
        <v>26</v>
      </c>
      <c r="M29" s="34">
        <f t="shared" si="6"/>
        <v>0.15384615384615385</v>
      </c>
      <c r="N29" s="17">
        <v>73</v>
      </c>
      <c r="O29" s="35">
        <f t="shared" ref="O29:P29" si="14">D29/7</f>
        <v>0.5714285714285714</v>
      </c>
      <c r="P29" s="35">
        <f t="shared" si="14"/>
        <v>0</v>
      </c>
      <c r="Q29" s="30">
        <f t="shared" si="8"/>
        <v>127</v>
      </c>
      <c r="R29" s="30"/>
      <c r="S29" s="22">
        <v>0.9452054794520548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7.7927500000000011E-2</v>
      </c>
      <c r="AD29" s="40">
        <f t="shared" si="11"/>
        <v>-0.43015980000000004</v>
      </c>
      <c r="AE29" s="26">
        <v>-5.68</v>
      </c>
      <c r="AF29" s="26">
        <v>-11.5999166666666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27.99</v>
      </c>
      <c r="D30" s="17">
        <v>6</v>
      </c>
      <c r="E30" s="17">
        <v>0</v>
      </c>
      <c r="F30" s="18">
        <v>167.94</v>
      </c>
      <c r="G30" s="18">
        <v>0</v>
      </c>
      <c r="H30" s="32">
        <f t="shared" si="2"/>
        <v>0</v>
      </c>
      <c r="I30" s="32">
        <f t="shared" si="3"/>
        <v>0.23896712961102182</v>
      </c>
      <c r="J30" s="33">
        <f t="shared" si="4"/>
        <v>40.132139746875005</v>
      </c>
      <c r="K30" s="33">
        <f t="shared" si="5"/>
        <v>6.6886899578125005</v>
      </c>
      <c r="L30" s="17">
        <v>25</v>
      </c>
      <c r="M30" s="34">
        <f t="shared" si="6"/>
        <v>0.24</v>
      </c>
      <c r="N30" s="17">
        <v>67</v>
      </c>
      <c r="O30" s="35">
        <f t="shared" ref="O30:P30" si="15">D30/7</f>
        <v>0.8571428571428571</v>
      </c>
      <c r="P30" s="35">
        <f t="shared" si="15"/>
        <v>0</v>
      </c>
      <c r="Q30" s="30">
        <f t="shared" si="8"/>
        <v>78</v>
      </c>
      <c r="R30" s="30"/>
      <c r="S30" s="22">
        <v>1.041666666666667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7.7927500000000011E-2</v>
      </c>
      <c r="AD30" s="40">
        <f t="shared" si="11"/>
        <v>-0.64523970000000008</v>
      </c>
      <c r="AE30" s="26">
        <v>-5.68</v>
      </c>
      <c r="AF30" s="26">
        <v>-11.3152700921875</v>
      </c>
      <c r="AG30" s="26">
        <v>0</v>
      </c>
    </row>
    <row r="31" spans="1:33" ht="15.75" customHeight="1" x14ac:dyDescent="0.2">
      <c r="A31" s="15" t="s">
        <v>92</v>
      </c>
      <c r="B31" s="49" t="s">
        <v>32</v>
      </c>
      <c r="C31" s="16">
        <f t="shared" si="1"/>
        <v>27.990000000000002</v>
      </c>
      <c r="D31" s="17">
        <v>9</v>
      </c>
      <c r="E31" s="17">
        <v>0</v>
      </c>
      <c r="F31" s="18">
        <v>251.91000000000003</v>
      </c>
      <c r="G31" s="44">
        <v>0</v>
      </c>
      <c r="H31" s="32">
        <f t="shared" si="2"/>
        <v>0</v>
      </c>
      <c r="I31" s="32">
        <f t="shared" si="3"/>
        <v>0.23896712961102179</v>
      </c>
      <c r="J31" s="33">
        <f t="shared" si="4"/>
        <v>60.198209620312504</v>
      </c>
      <c r="K31" s="33">
        <f t="shared" si="5"/>
        <v>6.6886899578125005</v>
      </c>
      <c r="L31" s="17">
        <v>34</v>
      </c>
      <c r="M31" s="34">
        <f t="shared" si="6"/>
        <v>0.26470588235294118</v>
      </c>
      <c r="N31" s="17">
        <v>59</v>
      </c>
      <c r="O31" s="35">
        <f t="shared" ref="O31:P32" si="16">D31/7</f>
        <v>1.2857142857142858</v>
      </c>
      <c r="P31" s="35">
        <f t="shared" si="16"/>
        <v>0</v>
      </c>
      <c r="Q31" s="30">
        <f t="shared" si="8"/>
        <v>45</v>
      </c>
      <c r="R31" s="30"/>
      <c r="S31" s="22">
        <v>0.85534591194968501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7.7927500000000011E-2</v>
      </c>
      <c r="AD31" s="40">
        <f t="shared" si="11"/>
        <v>-0.96785955000000012</v>
      </c>
      <c r="AE31" s="45">
        <v>-5.68</v>
      </c>
      <c r="AF31" s="45">
        <v>-11.3152700921875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27.99</v>
      </c>
      <c r="D32" s="57">
        <v>5</v>
      </c>
      <c r="E32" s="57">
        <v>0</v>
      </c>
      <c r="F32" s="58">
        <v>139.94999999999999</v>
      </c>
      <c r="G32" s="58">
        <v>0</v>
      </c>
      <c r="H32" s="32">
        <f t="shared" si="2"/>
        <v>0</v>
      </c>
      <c r="I32" s="32">
        <f t="shared" si="3"/>
        <v>0.23896712961102165</v>
      </c>
      <c r="J32" s="33">
        <f t="shared" si="4"/>
        <v>33.443449789062477</v>
      </c>
      <c r="K32" s="33">
        <f t="shared" si="5"/>
        <v>6.6886899578124952</v>
      </c>
      <c r="L32" s="57">
        <v>19</v>
      </c>
      <c r="M32" s="34">
        <f t="shared" si="6"/>
        <v>0.26315789473684209</v>
      </c>
      <c r="N32" s="57">
        <v>53</v>
      </c>
      <c r="O32" s="35">
        <f t="shared" si="16"/>
        <v>0.7142857142857143</v>
      </c>
      <c r="P32" s="35">
        <f t="shared" si="16"/>
        <v>0</v>
      </c>
      <c r="Q32" s="30">
        <f t="shared" si="8"/>
        <v>74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1.27536231884058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7.7927500000000011E-2</v>
      </c>
      <c r="AD32" s="40">
        <f t="shared" si="11"/>
        <v>-0.53769975000000003</v>
      </c>
      <c r="AE32" s="63">
        <v>-5.68</v>
      </c>
      <c r="AF32" s="63">
        <v>-11.3152700921875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Square Drawer Handles - 10 Pack of Kitchen Cabinet Hardware")</f>
        <v>Brushed Gold Kitchen Cabinet Knobs - Square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Info!B1:BJ5000""),2,FALSE),"""")"),"B08LDXRMXS")</f>
        <v>B08LDXRMXS</v>
      </c>
      <c r="B2" s="3" t="s">
        <v>798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10.354566027058823</v>
      </c>
      <c r="D3" s="5">
        <f>SUM(D4:D99702)</f>
        <v>23</v>
      </c>
      <c r="E3" s="5"/>
      <c r="F3" s="6">
        <f t="shared" ref="F3:G3" si="0">SUM(F4:F99702)</f>
        <v>370.77000000000004</v>
      </c>
      <c r="G3" s="6">
        <f t="shared" si="0"/>
        <v>-112.83</v>
      </c>
      <c r="H3" s="7">
        <f>G3/F3*-1</f>
        <v>0.30431264665426</v>
      </c>
      <c r="I3" s="8">
        <f>J3/F3</f>
        <v>-4.9700422650647679E-3</v>
      </c>
      <c r="J3" s="6">
        <f>SUM(J4:J99702)</f>
        <v>-1.8427425706180642</v>
      </c>
      <c r="K3" s="6">
        <f>J3/D3</f>
        <v>-8.0119242200785395E-2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0</v>
      </c>
      <c r="X3" s="7">
        <f>W3/D3</f>
        <v>0</v>
      </c>
      <c r="Y3" s="6"/>
      <c r="Z3" s="5"/>
      <c r="AA3" s="5"/>
      <c r="AB3" s="5"/>
      <c r="AC3" s="5"/>
      <c r="AD3" s="6">
        <f>SUM(AD4:AD99702)</f>
        <v>-0.90889409461805548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Info!B2:BZ3000""),37,FALSE)),"""")*-1"),-4.551381123)</f>
        <v>-4.5513811229999996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1</v>
      </c>
      <c r="E27" s="17">
        <v>0</v>
      </c>
      <c r="F27" s="18">
        <v>17.989999999999998</v>
      </c>
      <c r="G27" s="18">
        <v>-45.79</v>
      </c>
      <c r="H27" s="32">
        <f t="shared" ref="H27:H32" si="2">G27/F27*-1</f>
        <v>2.5453029460811565</v>
      </c>
      <c r="I27" s="32">
        <f t="shared" ref="I27:I32" si="3">J27/F27</f>
        <v>-2.1909139596747425</v>
      </c>
      <c r="J27" s="33">
        <f t="shared" ref="J27:J32" si="4">F27*0.85+G27+AF27*D27+D27*AE27+AG27+AD27</f>
        <v>-39.414542134548611</v>
      </c>
      <c r="K27" s="33">
        <f t="shared" ref="K27:K32" si="5">J27/D27</f>
        <v>-39.414542134548611</v>
      </c>
      <c r="L27" s="17">
        <v>16</v>
      </c>
      <c r="M27" s="34">
        <f t="shared" ref="M27:M32" si="6">IFERROR(D27/L27,"-")</f>
        <v>6.25E-2</v>
      </c>
      <c r="N27" s="17">
        <v>118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826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2.8635604745370372E-2</v>
      </c>
      <c r="AD27" s="40">
        <f t="shared" ref="AD27:AD32" si="11">IFERROR(AB27*AC27*D27*2,0)</f>
        <v>-3.951713454861111E-2</v>
      </c>
      <c r="AE27" s="26">
        <v>-4.25</v>
      </c>
      <c r="AF27" s="26">
        <v>-4.626525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9</v>
      </c>
      <c r="E28" s="17">
        <v>0</v>
      </c>
      <c r="F28" s="18">
        <v>161.91</v>
      </c>
      <c r="G28" s="18">
        <v>-66.27000000000001</v>
      </c>
      <c r="H28" s="32">
        <f t="shared" si="2"/>
        <v>0.40930146377617199</v>
      </c>
      <c r="I28" s="32">
        <f t="shared" si="3"/>
        <v>-5.4912477369757913E-2</v>
      </c>
      <c r="J28" s="33">
        <f t="shared" si="4"/>
        <v>-8.8908792109375039</v>
      </c>
      <c r="K28" s="33">
        <f t="shared" si="5"/>
        <v>-0.98787546788194491</v>
      </c>
      <c r="L28" s="17">
        <v>27</v>
      </c>
      <c r="M28" s="34">
        <f t="shared" si="6"/>
        <v>0.33333333333333331</v>
      </c>
      <c r="N28" s="17">
        <v>91</v>
      </c>
      <c r="O28" s="35">
        <f t="shared" ref="O28:P28" si="12">D28/7</f>
        <v>1.2857142857142858</v>
      </c>
      <c r="P28" s="35">
        <f t="shared" si="12"/>
        <v>0</v>
      </c>
      <c r="Q28" s="30">
        <f t="shared" si="8"/>
        <v>70</v>
      </c>
      <c r="R28" s="30"/>
      <c r="S28" s="22">
        <v>0.19090909090909089</v>
      </c>
      <c r="T28" s="29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33.135000000000005</v>
      </c>
      <c r="Z28" s="15">
        <v>2</v>
      </c>
      <c r="AA28" s="29" t="s">
        <v>35</v>
      </c>
      <c r="AB28" s="41">
        <f t="shared" si="10"/>
        <v>-0.69</v>
      </c>
      <c r="AC28" s="42">
        <v>2.8635604745370372E-2</v>
      </c>
      <c r="AD28" s="40">
        <f t="shared" si="11"/>
        <v>-0.35565421093749999</v>
      </c>
      <c r="AE28" s="26">
        <v>-4.25</v>
      </c>
      <c r="AF28" s="26">
        <v>-4.626525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1</v>
      </c>
      <c r="E29" s="17">
        <v>0</v>
      </c>
      <c r="F29" s="18">
        <v>16.989999999999998</v>
      </c>
      <c r="G29" s="18">
        <v>0</v>
      </c>
      <c r="H29" s="32">
        <f t="shared" si="2"/>
        <v>0</v>
      </c>
      <c r="I29" s="32">
        <f t="shared" si="3"/>
        <v>0.32521823810779199</v>
      </c>
      <c r="J29" s="33">
        <f t="shared" si="4"/>
        <v>5.5254578654513855</v>
      </c>
      <c r="K29" s="33">
        <f t="shared" si="5"/>
        <v>5.5254578654513855</v>
      </c>
      <c r="L29" s="17">
        <v>26</v>
      </c>
      <c r="M29" s="34">
        <f t="shared" si="6"/>
        <v>3.8461538461538464E-2</v>
      </c>
      <c r="N29" s="17">
        <v>108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756</v>
      </c>
      <c r="R29" s="30"/>
      <c r="S29" s="22">
        <v>0.30555555555555558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2.8635604745370372E-2</v>
      </c>
      <c r="AD29" s="40">
        <f t="shared" si="11"/>
        <v>-3.951713454861111E-2</v>
      </c>
      <c r="AE29" s="26">
        <v>-4.25</v>
      </c>
      <c r="AF29" s="26">
        <v>-4.626525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14.99</v>
      </c>
      <c r="D30" s="17">
        <v>5</v>
      </c>
      <c r="E30" s="17">
        <v>0</v>
      </c>
      <c r="F30" s="18">
        <v>74.95</v>
      </c>
      <c r="G30" s="18">
        <v>0</v>
      </c>
      <c r="H30" s="32">
        <f t="shared" si="2"/>
        <v>0</v>
      </c>
      <c r="I30" s="32">
        <f t="shared" si="3"/>
        <v>0.26021359189135351</v>
      </c>
      <c r="J30" s="33">
        <f t="shared" si="4"/>
        <v>19.503008712256946</v>
      </c>
      <c r="K30" s="33">
        <f t="shared" si="5"/>
        <v>3.9006017424513892</v>
      </c>
      <c r="L30" s="17">
        <v>23</v>
      </c>
      <c r="M30" s="34">
        <f t="shared" si="6"/>
        <v>0.21739130434782608</v>
      </c>
      <c r="N30" s="17">
        <v>105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147</v>
      </c>
      <c r="R30" s="30"/>
      <c r="S30" s="22">
        <v>0.36792452830188682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2.8635604745370372E-2</v>
      </c>
      <c r="AD30" s="40">
        <f t="shared" si="11"/>
        <v>-0.19758567274305555</v>
      </c>
      <c r="AE30" s="26">
        <v>-4.25</v>
      </c>
      <c r="AF30" s="26">
        <v>-4.5513811229999996</v>
      </c>
      <c r="AG30" s="26">
        <v>0</v>
      </c>
    </row>
    <row r="31" spans="1:33" ht="15.75" customHeight="1" x14ac:dyDescent="0.2">
      <c r="A31" s="15" t="s">
        <v>92</v>
      </c>
      <c r="B31" s="49" t="s">
        <v>799</v>
      </c>
      <c r="C31" s="16">
        <f t="shared" si="1"/>
        <v>14.49</v>
      </c>
      <c r="D31" s="17">
        <v>2</v>
      </c>
      <c r="E31" s="17">
        <v>0</v>
      </c>
      <c r="F31" s="18">
        <v>28.98</v>
      </c>
      <c r="G31" s="44">
        <v>-7.0000000000000007E-2</v>
      </c>
      <c r="H31" s="32">
        <f t="shared" si="2"/>
        <v>2.415458937198068E-3</v>
      </c>
      <c r="I31" s="32">
        <f t="shared" si="3"/>
        <v>0.2374466350898129</v>
      </c>
      <c r="J31" s="33">
        <f t="shared" si="4"/>
        <v>6.8812034849027777</v>
      </c>
      <c r="K31" s="33">
        <f t="shared" si="5"/>
        <v>3.4406017424513888</v>
      </c>
      <c r="L31" s="17">
        <v>12</v>
      </c>
      <c r="M31" s="34">
        <f t="shared" si="6"/>
        <v>0.16666666666666666</v>
      </c>
      <c r="N31" s="17">
        <v>101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353</v>
      </c>
      <c r="R31" s="30"/>
      <c r="S31" s="22">
        <v>0.30630630630630601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2.8635604745370372E-2</v>
      </c>
      <c r="AD31" s="40">
        <f t="shared" si="11"/>
        <v>-7.9034269097222221E-2</v>
      </c>
      <c r="AE31" s="45">
        <v>-4.25</v>
      </c>
      <c r="AF31" s="45">
        <v>-4.5513811229999996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13.99</v>
      </c>
      <c r="D32" s="57">
        <v>5</v>
      </c>
      <c r="E32" s="57">
        <v>0</v>
      </c>
      <c r="F32" s="58">
        <v>69.95</v>
      </c>
      <c r="G32" s="58">
        <v>-0.7</v>
      </c>
      <c r="H32" s="32">
        <f t="shared" si="2"/>
        <v>1.0007147962830592E-2</v>
      </c>
      <c r="I32" s="32">
        <f t="shared" si="3"/>
        <v>0.20804873069702562</v>
      </c>
      <c r="J32" s="33">
        <f t="shared" si="4"/>
        <v>14.553008712256943</v>
      </c>
      <c r="K32" s="33">
        <f t="shared" si="5"/>
        <v>2.9106017424513886</v>
      </c>
      <c r="L32" s="57">
        <v>18</v>
      </c>
      <c r="M32" s="34">
        <f t="shared" si="6"/>
        <v>0.27777777777777779</v>
      </c>
      <c r="N32" s="57">
        <v>96</v>
      </c>
      <c r="O32" s="35">
        <f t="shared" si="16"/>
        <v>0.7142857142857143</v>
      </c>
      <c r="P32" s="35">
        <f t="shared" si="16"/>
        <v>0</v>
      </c>
      <c r="Q32" s="30">
        <f t="shared" si="8"/>
        <v>134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0.43601895734597163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2.8635604745370372E-2</v>
      </c>
      <c r="AD32" s="40">
        <f t="shared" si="11"/>
        <v>-0.19758567274305555</v>
      </c>
      <c r="AE32" s="63">
        <v>-4.25</v>
      </c>
      <c r="AF32" s="63">
        <v>-4.5513811229999996</v>
      </c>
      <c r="AG32" s="63">
        <v>0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Square Drawer Handles - 25 Pack of Kitchen Cabinet Hardware")</f>
        <v>Brushed Gold Kitchen Cabinet Knobs - Square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Info!B1:BJ5000""),2,FALSE),"""")"),"B08LDWFZ3K")</f>
        <v>B08LDWFZ3K</v>
      </c>
      <c r="B2" s="3" t="s">
        <v>800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19.994435402573529</v>
      </c>
      <c r="D3" s="5">
        <f>SUM(D4:D99702)</f>
        <v>39</v>
      </c>
      <c r="E3" s="5"/>
      <c r="F3" s="6">
        <f t="shared" ref="F3:G3" si="0">SUM(F4:F99702)</f>
        <v>1007.61</v>
      </c>
      <c r="G3" s="6">
        <f t="shared" si="0"/>
        <v>-251.69</v>
      </c>
      <c r="H3" s="7">
        <f>G3/F3*-1</f>
        <v>0.24978910491162254</v>
      </c>
      <c r="I3" s="8">
        <f>J3/F3</f>
        <v>-7.2244966222462473E-2</v>
      </c>
      <c r="J3" s="6">
        <f>SUM(J4:J99702)</f>
        <v>-72.794750415415407</v>
      </c>
      <c r="K3" s="6">
        <f>J3/D3</f>
        <v>-1.8665320619337284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14</v>
      </c>
      <c r="X3" s="7">
        <f>W3/D3</f>
        <v>0.35897435897435898</v>
      </c>
      <c r="Y3" s="6"/>
      <c r="Z3" s="5"/>
      <c r="AA3" s="5"/>
      <c r="AB3" s="5"/>
      <c r="AC3" s="5"/>
      <c r="AD3" s="6">
        <f>SUM(AD4:AD99702)</f>
        <v>-4.3494319049999994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Info!B2:BZ3000""),37,FALSE)),"""")*-1"),-11.3152700921875)</f>
        <v>-11.3152700921875</v>
      </c>
      <c r="AG3" s="6">
        <f>SUM(AG4:AG99702)</f>
        <v>-5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6</v>
      </c>
      <c r="E27" s="17">
        <v>0</v>
      </c>
      <c r="F27" s="18">
        <v>179.94</v>
      </c>
      <c r="G27" s="18">
        <v>-37.43</v>
      </c>
      <c r="H27" s="32">
        <f t="shared" ref="H27:H32" si="2">G27/F27*-1</f>
        <v>0.20801378237190174</v>
      </c>
      <c r="I27" s="32">
        <f t="shared" ref="I27:I32" si="3">J27/F27</f>
        <v>6.2078229576527644E-2</v>
      </c>
      <c r="J27" s="33">
        <f t="shared" ref="J27:J32" si="4">F27*0.85+G27+AF27*D27+D27*AE27+AG27+AD27</f>
        <v>11.170356630000384</v>
      </c>
      <c r="K27" s="33">
        <f t="shared" ref="K27:K32" si="5">J27/D27</f>
        <v>1.861726105000064</v>
      </c>
      <c r="L27" s="17">
        <v>16</v>
      </c>
      <c r="M27" s="34">
        <f t="shared" ref="M27:M32" si="6">IFERROR(D27/L27,"-")</f>
        <v>0.375</v>
      </c>
      <c r="N27" s="17">
        <v>174</v>
      </c>
      <c r="O27" s="35">
        <f t="shared" ref="O27:P27" si="7">D27/7</f>
        <v>0.8571428571428571</v>
      </c>
      <c r="P27" s="35">
        <f t="shared" si="7"/>
        <v>0</v>
      </c>
      <c r="Q27" s="30">
        <f t="shared" ref="Q27:Q32" si="8">ROUNDDOWN(N27/(O27+P27),0)</f>
        <v>203</v>
      </c>
      <c r="R27" s="30"/>
      <c r="S27" s="22">
        <v>8.5714285714285715E-2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0.16666666666666666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8.0814416666666666E-2</v>
      </c>
      <c r="AD27" s="40">
        <f t="shared" ref="AD27:AD32" si="11">IFERROR(AB27*AC27*D27*2,0)</f>
        <v>-0.6691433699999999</v>
      </c>
      <c r="AE27" s="26">
        <v>-5.68</v>
      </c>
      <c r="AF27" s="26">
        <v>-11.5999166666666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29.990000000000002</v>
      </c>
      <c r="D28" s="17">
        <v>9</v>
      </c>
      <c r="E28" s="17">
        <v>0</v>
      </c>
      <c r="F28" s="18">
        <v>269.91000000000003</v>
      </c>
      <c r="G28" s="18">
        <v>-86.199999999999989</v>
      </c>
      <c r="H28" s="32">
        <f t="shared" si="2"/>
        <v>0.31936571449742501</v>
      </c>
      <c r="I28" s="32">
        <f t="shared" si="3"/>
        <v>-4.9273702548995463E-2</v>
      </c>
      <c r="J28" s="33">
        <f t="shared" si="4"/>
        <v>-13.299465054999366</v>
      </c>
      <c r="K28" s="33">
        <f t="shared" si="5"/>
        <v>-1.477718339444374</v>
      </c>
      <c r="L28" s="17">
        <v>32</v>
      </c>
      <c r="M28" s="34">
        <f t="shared" si="6"/>
        <v>0.28125</v>
      </c>
      <c r="N28" s="17">
        <v>167</v>
      </c>
      <c r="O28" s="35">
        <f t="shared" ref="O28:P28" si="12">D28/7</f>
        <v>1.2857142857142858</v>
      </c>
      <c r="P28" s="35">
        <f t="shared" si="12"/>
        <v>0</v>
      </c>
      <c r="Q28" s="30">
        <f t="shared" si="8"/>
        <v>129</v>
      </c>
      <c r="R28" s="30"/>
      <c r="S28" s="22">
        <v>0.21556886227544911</v>
      </c>
      <c r="T28" s="29" t="s">
        <v>33</v>
      </c>
      <c r="U28" s="23" t="s">
        <v>33</v>
      </c>
      <c r="V28" s="1" t="s">
        <v>339</v>
      </c>
      <c r="W28" s="15">
        <v>6</v>
      </c>
      <c r="X28" s="39">
        <f t="shared" si="9"/>
        <v>0.66666666666666663</v>
      </c>
      <c r="Y28" s="40">
        <f t="shared" ref="Y28:Y32" si="13">IFERROR(G28/(W28+Z28)*-1,0)</f>
        <v>6.6307692307692303</v>
      </c>
      <c r="Z28" s="15">
        <v>7</v>
      </c>
      <c r="AA28" s="29" t="s">
        <v>35</v>
      </c>
      <c r="AB28" s="41">
        <f t="shared" si="10"/>
        <v>-0.69</v>
      </c>
      <c r="AC28" s="42">
        <v>8.0814416666666666E-2</v>
      </c>
      <c r="AD28" s="40">
        <f t="shared" si="11"/>
        <v>-1.0037150549999998</v>
      </c>
      <c r="AE28" s="26">
        <v>-5.68</v>
      </c>
      <c r="AF28" s="26">
        <v>-11.5999166666666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4</v>
      </c>
      <c r="E29" s="17">
        <v>0</v>
      </c>
      <c r="F29" s="18">
        <v>119.96</v>
      </c>
      <c r="G29" s="18">
        <v>-36.540000000000013</v>
      </c>
      <c r="H29" s="32">
        <f t="shared" si="2"/>
        <v>0.30460153384461502</v>
      </c>
      <c r="I29" s="32">
        <f t="shared" si="3"/>
        <v>-3.4509521896185474E-2</v>
      </c>
      <c r="J29" s="33">
        <f t="shared" si="4"/>
        <v>-4.1397622466664092</v>
      </c>
      <c r="K29" s="33">
        <f t="shared" si="5"/>
        <v>-1.0349405616666023</v>
      </c>
      <c r="L29" s="17">
        <v>22</v>
      </c>
      <c r="M29" s="34">
        <f t="shared" si="6"/>
        <v>0.18181818181818182</v>
      </c>
      <c r="N29" s="17">
        <v>163</v>
      </c>
      <c r="O29" s="35">
        <f t="shared" ref="O29:P29" si="14">D29/7</f>
        <v>0.5714285714285714</v>
      </c>
      <c r="P29" s="35">
        <f t="shared" si="14"/>
        <v>0</v>
      </c>
      <c r="Q29" s="30">
        <f t="shared" si="8"/>
        <v>285</v>
      </c>
      <c r="R29" s="30"/>
      <c r="S29" s="22">
        <v>0.31288343558282211</v>
      </c>
      <c r="T29" s="29" t="s">
        <v>33</v>
      </c>
      <c r="U29" s="23" t="s">
        <v>33</v>
      </c>
      <c r="V29" s="1" t="s">
        <v>33</v>
      </c>
      <c r="W29" s="15">
        <v>1</v>
      </c>
      <c r="X29" s="39">
        <f t="shared" si="9"/>
        <v>0.25</v>
      </c>
      <c r="Y29" s="40">
        <f t="shared" si="13"/>
        <v>9.1350000000000033</v>
      </c>
      <c r="Z29" s="15">
        <v>3</v>
      </c>
      <c r="AA29" s="29" t="s">
        <v>35</v>
      </c>
      <c r="AB29" s="41">
        <f t="shared" si="10"/>
        <v>-0.69</v>
      </c>
      <c r="AC29" s="42">
        <v>8.0814416666666666E-2</v>
      </c>
      <c r="AD29" s="40">
        <f t="shared" si="11"/>
        <v>-0.44609557999999994</v>
      </c>
      <c r="AE29" s="26">
        <v>-5.68</v>
      </c>
      <c r="AF29" s="26">
        <v>-11.5999166666666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27.589999999999996</v>
      </c>
      <c r="D30" s="17">
        <v>5</v>
      </c>
      <c r="E30" s="17">
        <v>0</v>
      </c>
      <c r="F30" s="18">
        <v>137.94999999999999</v>
      </c>
      <c r="G30" s="18">
        <v>-31.26</v>
      </c>
      <c r="H30" s="32">
        <f t="shared" si="2"/>
        <v>0.22660384197172892</v>
      </c>
      <c r="I30" s="32">
        <f t="shared" si="3"/>
        <v>3.3601309464478791E-3</v>
      </c>
      <c r="J30" s="33">
        <f t="shared" si="4"/>
        <v>0.46353006406248487</v>
      </c>
      <c r="K30" s="33">
        <f t="shared" si="5"/>
        <v>9.2706012812496977E-2</v>
      </c>
      <c r="L30" s="17">
        <v>12</v>
      </c>
      <c r="M30" s="34">
        <f t="shared" si="6"/>
        <v>0.41666666666666669</v>
      </c>
      <c r="N30" s="17">
        <v>156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218</v>
      </c>
      <c r="R30" s="30"/>
      <c r="S30" s="22">
        <v>0.375</v>
      </c>
      <c r="T30" s="29">
        <v>0</v>
      </c>
      <c r="U30" s="37" t="s">
        <v>33</v>
      </c>
      <c r="V30" s="38" t="s">
        <v>33</v>
      </c>
      <c r="W30" s="15">
        <v>2</v>
      </c>
      <c r="X30" s="39">
        <f t="shared" si="9"/>
        <v>0.4</v>
      </c>
      <c r="Y30" s="40">
        <f t="shared" si="13"/>
        <v>10.42</v>
      </c>
      <c r="Z30" s="15">
        <v>1</v>
      </c>
      <c r="AA30" s="29" t="s">
        <v>35</v>
      </c>
      <c r="AB30" s="41">
        <f t="shared" si="10"/>
        <v>-0.69</v>
      </c>
      <c r="AC30" s="42">
        <v>8.0814416666666666E-2</v>
      </c>
      <c r="AD30" s="40">
        <f t="shared" si="11"/>
        <v>-0.55761947499999986</v>
      </c>
      <c r="AE30" s="26">
        <v>-5.68</v>
      </c>
      <c r="AF30" s="26">
        <v>-11.3152700921875</v>
      </c>
      <c r="AG30" s="26">
        <v>0</v>
      </c>
    </row>
    <row r="31" spans="1:33" ht="15.75" customHeight="1" x14ac:dyDescent="0.2">
      <c r="A31" s="15" t="s">
        <v>92</v>
      </c>
      <c r="B31" s="49" t="s">
        <v>801</v>
      </c>
      <c r="C31" s="16" t="str">
        <f t="shared" si="1"/>
        <v xml:space="preserve"> - </v>
      </c>
      <c r="D31" s="17">
        <v>0</v>
      </c>
      <c r="E31" s="17">
        <v>1</v>
      </c>
      <c r="F31" s="18">
        <v>0</v>
      </c>
      <c r="G31" s="44">
        <v>-40.410000000000004</v>
      </c>
      <c r="H31" s="32" t="e">
        <f t="shared" si="2"/>
        <v>#DIV/0!</v>
      </c>
      <c r="I31" s="32" t="e">
        <f t="shared" si="3"/>
        <v>#DIV/0!</v>
      </c>
      <c r="J31" s="33">
        <f t="shared" si="4"/>
        <v>-40.410000000000004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155</v>
      </c>
      <c r="O31" s="35">
        <f t="shared" ref="O31:P32" si="16">D31/7</f>
        <v>0</v>
      </c>
      <c r="P31" s="35">
        <f t="shared" si="16"/>
        <v>0.14285714285714285</v>
      </c>
      <c r="Q31" s="30">
        <f t="shared" si="8"/>
        <v>1085</v>
      </c>
      <c r="R31" s="30"/>
      <c r="S31" s="22">
        <v>0.28571428571428498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8.0814416666666666E-2</v>
      </c>
      <c r="AD31" s="40">
        <f t="shared" si="11"/>
        <v>0</v>
      </c>
      <c r="AE31" s="45">
        <v>-5.68</v>
      </c>
      <c r="AF31" s="45">
        <v>-11.3152700921875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19.990000000000002</v>
      </c>
      <c r="D32" s="57">
        <v>15</v>
      </c>
      <c r="E32" s="57">
        <v>0</v>
      </c>
      <c r="F32" s="58">
        <v>299.85000000000002</v>
      </c>
      <c r="G32" s="58">
        <v>-19.850000000000001</v>
      </c>
      <c r="H32" s="32">
        <f t="shared" si="2"/>
        <v>6.6199766549941641E-2</v>
      </c>
      <c r="I32" s="32">
        <f t="shared" si="3"/>
        <v>-8.8642353869643128E-2</v>
      </c>
      <c r="J32" s="33">
        <f t="shared" si="4"/>
        <v>-26.579409807812496</v>
      </c>
      <c r="K32" s="33">
        <f t="shared" si="5"/>
        <v>-1.7719606538541663</v>
      </c>
      <c r="L32" s="57">
        <v>15</v>
      </c>
      <c r="M32" s="34">
        <f t="shared" si="6"/>
        <v>1</v>
      </c>
      <c r="N32" s="57">
        <v>140</v>
      </c>
      <c r="O32" s="35">
        <f t="shared" si="16"/>
        <v>2.1428571428571428</v>
      </c>
      <c r="P32" s="35">
        <f t="shared" si="16"/>
        <v>0</v>
      </c>
      <c r="Q32" s="30">
        <f t="shared" si="8"/>
        <v>65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0.44303797468354428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4</v>
      </c>
      <c r="X32" s="39">
        <f t="shared" si="9"/>
        <v>0.26666666666666666</v>
      </c>
      <c r="Y32" s="40">
        <f t="shared" si="13"/>
        <v>3.97</v>
      </c>
      <c r="Z32" s="56">
        <v>1</v>
      </c>
      <c r="AA32" s="56" t="s">
        <v>35</v>
      </c>
      <c r="AB32" s="41">
        <f t="shared" si="10"/>
        <v>-0.69</v>
      </c>
      <c r="AC32" s="62">
        <v>8.0814416666666666E-2</v>
      </c>
      <c r="AD32" s="40">
        <f t="shared" si="11"/>
        <v>-1.6728584249999998</v>
      </c>
      <c r="AE32" s="63">
        <v>-5.68</v>
      </c>
      <c r="AF32" s="63">
        <v>-11.3152700921875</v>
      </c>
      <c r="AG32" s="63">
        <v>-5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Balck Kitchen Cabinet Knobs - Square Drawer Handles - 10 Pack of Kitchen Cabinet Hardware")</f>
        <v>Flat Balck Kitchen Cabinet Knobs - Square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Info!B1:BJ5000""),2,FALSE),"""")"),"B08LDSY5DJ")</f>
        <v>B08LDSY5DJ</v>
      </c>
      <c r="B2" s="3" t="s">
        <v>802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10.078477791764692</v>
      </c>
      <c r="D3" s="5">
        <f>SUM(D4:D99702)</f>
        <v>32</v>
      </c>
      <c r="E3" s="5"/>
      <c r="F3" s="6">
        <f t="shared" ref="F3:G3" si="0">SUM(F4:F99702)</f>
        <v>539.67999999999995</v>
      </c>
      <c r="G3" s="6">
        <f t="shared" si="0"/>
        <v>-181.57</v>
      </c>
      <c r="H3" s="7">
        <f>G3/F3*-1</f>
        <v>0.3364401126593537</v>
      </c>
      <c r="I3" s="8">
        <f>J3/F3</f>
        <v>-1.551906248146983E-3</v>
      </c>
      <c r="J3" s="6">
        <f>SUM(J4:J99702)</f>
        <v>-0.83753276399996368</v>
      </c>
      <c r="K3" s="6">
        <f>J3/D3</f>
        <v>-2.6172898874998865E-2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13</v>
      </c>
      <c r="X3" s="7">
        <f>W3/D3</f>
        <v>0.40625</v>
      </c>
      <c r="Y3" s="6"/>
      <c r="Z3" s="5"/>
      <c r="AA3" s="5"/>
      <c r="AB3" s="5"/>
      <c r="AC3" s="5"/>
      <c r="AD3" s="6">
        <f>SUM(AD4:AD99702)</f>
        <v>-1.20892255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Info!B2:BZ3000""),37,FALSE)),"""")*-1"),-4.31670612299999)</f>
        <v>-4.3167061229999897</v>
      </c>
      <c r="AG3" s="6">
        <f>SUM(AG4:AG99702)</f>
        <v>-1.6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3</v>
      </c>
      <c r="E27" s="17">
        <v>0</v>
      </c>
      <c r="F27" s="18">
        <v>53.97</v>
      </c>
      <c r="G27" s="18">
        <v>-50.37</v>
      </c>
      <c r="H27" s="32">
        <f t="shared" ref="H27:H32" si="2">G27/F27*-1</f>
        <v>0.93329627570872709</v>
      </c>
      <c r="I27" s="32">
        <f t="shared" ref="I27:I32" si="3">J27/F27</f>
        <v>-0.56576591604710957</v>
      </c>
      <c r="J27" s="33">
        <f t="shared" ref="J27:J32" si="4">F27*0.85+G27+AF27*D27+D27*AE27+AG27+AD27</f>
        <v>-30.534386489062502</v>
      </c>
      <c r="K27" s="33">
        <f t="shared" ref="K27:K32" si="5">J27/D27</f>
        <v>-10.1781288296875</v>
      </c>
      <c r="L27" s="17">
        <v>26</v>
      </c>
      <c r="M27" s="34">
        <f t="shared" ref="M27:M32" si="6">IFERROR(D27/L27,"-")</f>
        <v>0.11538461538461539</v>
      </c>
      <c r="N27" s="17">
        <v>117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273</v>
      </c>
      <c r="R27" s="30"/>
      <c r="S27" s="22">
        <v>5.084745762711864E-2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0.66666666666666663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2.7375963541666663E-2</v>
      </c>
      <c r="AD27" s="40">
        <f t="shared" ref="AD27:AD32" si="11">IFERROR(AB27*AC27*D27*2,0)</f>
        <v>-0.11333648906249999</v>
      </c>
      <c r="AE27" s="26">
        <v>-4.25</v>
      </c>
      <c r="AF27" s="26">
        <v>-4.3918499999999998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8</v>
      </c>
      <c r="E28" s="17">
        <v>0</v>
      </c>
      <c r="F28" s="18">
        <v>143.91999999999999</v>
      </c>
      <c r="G28" s="18">
        <v>-79.990000000000009</v>
      </c>
      <c r="H28" s="32">
        <f t="shared" si="2"/>
        <v>0.55579488604780447</v>
      </c>
      <c r="I28" s="32">
        <f t="shared" si="3"/>
        <v>-0.18826452638618699</v>
      </c>
      <c r="J28" s="33">
        <f t="shared" si="4"/>
        <v>-27.095030637500027</v>
      </c>
      <c r="K28" s="33">
        <f t="shared" si="5"/>
        <v>-3.3868788296875034</v>
      </c>
      <c r="L28" s="17">
        <v>45</v>
      </c>
      <c r="M28" s="34">
        <f t="shared" si="6"/>
        <v>0.17777777777777778</v>
      </c>
      <c r="N28" s="17">
        <v>88</v>
      </c>
      <c r="O28" s="35">
        <f t="shared" ref="O28:P28" si="12">D28/7</f>
        <v>1.1428571428571428</v>
      </c>
      <c r="P28" s="35">
        <f t="shared" si="12"/>
        <v>0</v>
      </c>
      <c r="Q28" s="30">
        <f t="shared" si="8"/>
        <v>77</v>
      </c>
      <c r="R28" s="30"/>
      <c r="S28" s="22">
        <v>0.27272727272727282</v>
      </c>
      <c r="T28" s="29" t="s">
        <v>33</v>
      </c>
      <c r="U28" s="23" t="s">
        <v>33</v>
      </c>
      <c r="V28" s="1" t="s">
        <v>339</v>
      </c>
      <c r="W28" s="15">
        <v>3</v>
      </c>
      <c r="X28" s="39">
        <f t="shared" si="9"/>
        <v>0.375</v>
      </c>
      <c r="Y28" s="40">
        <f t="shared" ref="Y28:Y32" si="13">IFERROR(G28/(W28+Z28)*-1,0)</f>
        <v>15.998000000000001</v>
      </c>
      <c r="Z28" s="15">
        <v>2</v>
      </c>
      <c r="AA28" s="29" t="s">
        <v>35</v>
      </c>
      <c r="AB28" s="41">
        <f t="shared" si="10"/>
        <v>-0.69</v>
      </c>
      <c r="AC28" s="42">
        <v>2.7375963541666663E-2</v>
      </c>
      <c r="AD28" s="40">
        <f t="shared" si="11"/>
        <v>-0.30223063749999995</v>
      </c>
      <c r="AE28" s="26">
        <v>-4.25</v>
      </c>
      <c r="AF28" s="26">
        <v>-4.3918499999999998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17.989999999999998</v>
      </c>
      <c r="D29" s="17">
        <v>3</v>
      </c>
      <c r="E29" s="17">
        <v>0</v>
      </c>
      <c r="F29" s="18">
        <v>53.97</v>
      </c>
      <c r="G29" s="18">
        <v>-2.3199999999999998</v>
      </c>
      <c r="H29" s="32">
        <f t="shared" si="2"/>
        <v>4.2986844543264777E-2</v>
      </c>
      <c r="I29" s="32">
        <f t="shared" si="3"/>
        <v>0.32454351511835272</v>
      </c>
      <c r="J29" s="33">
        <f t="shared" si="4"/>
        <v>17.515613510937495</v>
      </c>
      <c r="K29" s="33">
        <f t="shared" si="5"/>
        <v>5.8385378369791647</v>
      </c>
      <c r="L29" s="17">
        <v>18</v>
      </c>
      <c r="M29" s="34">
        <f t="shared" si="6"/>
        <v>0.16666666666666666</v>
      </c>
      <c r="N29" s="17">
        <v>106</v>
      </c>
      <c r="O29" s="35">
        <f t="shared" ref="O29:P29" si="14">D29/7</f>
        <v>0.42857142857142855</v>
      </c>
      <c r="P29" s="35">
        <f t="shared" si="14"/>
        <v>0</v>
      </c>
      <c r="Q29" s="30">
        <f t="shared" si="8"/>
        <v>247</v>
      </c>
      <c r="R29" s="30"/>
      <c r="S29" s="22">
        <v>0.38235294117647062</v>
      </c>
      <c r="T29" s="29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2.7375963541666663E-2</v>
      </c>
      <c r="AD29" s="40">
        <f t="shared" si="11"/>
        <v>-0.11333648906249999</v>
      </c>
      <c r="AE29" s="26">
        <v>-4.25</v>
      </c>
      <c r="AF29" s="26">
        <v>-4.3918499999999998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15.99</v>
      </c>
      <c r="D30" s="17">
        <v>1</v>
      </c>
      <c r="E30" s="17">
        <v>0</v>
      </c>
      <c r="F30" s="18">
        <v>15.99</v>
      </c>
      <c r="G30" s="18">
        <v>0</v>
      </c>
      <c r="H30" s="32">
        <f t="shared" si="2"/>
        <v>0</v>
      </c>
      <c r="I30" s="32">
        <f t="shared" si="3"/>
        <v>0.311883367561758</v>
      </c>
      <c r="J30" s="33">
        <f t="shared" si="4"/>
        <v>4.9870150473125108</v>
      </c>
      <c r="K30" s="33">
        <f t="shared" si="5"/>
        <v>4.9870150473125108</v>
      </c>
      <c r="L30" s="17">
        <v>12</v>
      </c>
      <c r="M30" s="34">
        <f t="shared" si="6"/>
        <v>8.3333333333333329E-2</v>
      </c>
      <c r="N30" s="17">
        <v>105</v>
      </c>
      <c r="O30" s="35">
        <f t="shared" ref="O30:P30" si="15">D30/7</f>
        <v>0.14285714285714285</v>
      </c>
      <c r="P30" s="35">
        <f t="shared" si="15"/>
        <v>0</v>
      </c>
      <c r="Q30" s="30">
        <f t="shared" si="8"/>
        <v>735</v>
      </c>
      <c r="R30" s="30"/>
      <c r="S30" s="22">
        <v>0.39622641509433959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2.7375963541666663E-2</v>
      </c>
      <c r="AD30" s="40">
        <f t="shared" si="11"/>
        <v>-3.7778829687499994E-2</v>
      </c>
      <c r="AE30" s="26">
        <v>-4.25</v>
      </c>
      <c r="AF30" s="26">
        <v>-4.3167061229999897</v>
      </c>
      <c r="AG30" s="26">
        <v>0</v>
      </c>
    </row>
    <row r="31" spans="1:33" ht="15.75" customHeight="1" x14ac:dyDescent="0.2">
      <c r="A31" s="15" t="s">
        <v>92</v>
      </c>
      <c r="B31" s="49" t="s">
        <v>486</v>
      </c>
      <c r="C31" s="16">
        <f t="shared" si="1"/>
        <v>15.99</v>
      </c>
      <c r="D31" s="17">
        <v>12</v>
      </c>
      <c r="E31" s="17">
        <v>0</v>
      </c>
      <c r="F31" s="18">
        <v>191.88</v>
      </c>
      <c r="G31" s="44">
        <v>-24.009999999999998</v>
      </c>
      <c r="H31" s="32">
        <f t="shared" si="2"/>
        <v>0.1251302897644361</v>
      </c>
      <c r="I31" s="32">
        <f t="shared" si="3"/>
        <v>0.18675307779732125</v>
      </c>
      <c r="J31" s="33">
        <f t="shared" si="4"/>
        <v>35.834180567750003</v>
      </c>
      <c r="K31" s="33">
        <f t="shared" si="5"/>
        <v>2.9861817139791671</v>
      </c>
      <c r="L31" s="17">
        <v>21</v>
      </c>
      <c r="M31" s="34">
        <f t="shared" si="6"/>
        <v>0.5714285714285714</v>
      </c>
      <c r="N31" s="17">
        <v>94</v>
      </c>
      <c r="O31" s="35">
        <f t="shared" ref="O31:P32" si="16">D31/7</f>
        <v>1.7142857142857142</v>
      </c>
      <c r="P31" s="35">
        <f t="shared" si="16"/>
        <v>0</v>
      </c>
      <c r="Q31" s="30">
        <f t="shared" si="8"/>
        <v>54</v>
      </c>
      <c r="R31" s="30"/>
      <c r="S31" s="22">
        <v>0.30493273542600802</v>
      </c>
      <c r="T31" s="15" t="s">
        <v>33</v>
      </c>
      <c r="U31" s="23" t="s">
        <v>33</v>
      </c>
      <c r="V31" s="1" t="s">
        <v>339</v>
      </c>
      <c r="W31" s="15">
        <v>7</v>
      </c>
      <c r="X31" s="39">
        <f t="shared" si="9"/>
        <v>0.58333333333333337</v>
      </c>
      <c r="Y31" s="40">
        <f t="shared" si="13"/>
        <v>2.4009999999999998</v>
      </c>
      <c r="Z31" s="15">
        <v>3</v>
      </c>
      <c r="AA31" s="15" t="s">
        <v>35</v>
      </c>
      <c r="AB31" s="41">
        <f t="shared" si="10"/>
        <v>-0.69</v>
      </c>
      <c r="AC31" s="28">
        <v>2.7375963541666663E-2</v>
      </c>
      <c r="AD31" s="40">
        <f t="shared" si="11"/>
        <v>-0.45334595624999996</v>
      </c>
      <c r="AE31" s="45">
        <v>-4.25</v>
      </c>
      <c r="AF31" s="45">
        <v>-4.3167061229999995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15.99</v>
      </c>
      <c r="D32" s="57">
        <v>5</v>
      </c>
      <c r="E32" s="57">
        <v>0</v>
      </c>
      <c r="F32" s="58">
        <v>79.95</v>
      </c>
      <c r="G32" s="58">
        <v>-24.88</v>
      </c>
      <c r="H32" s="32">
        <f t="shared" si="2"/>
        <v>0.3111944965603502</v>
      </c>
      <c r="I32" s="32">
        <f t="shared" si="3"/>
        <v>-1.9323636815978072E-2</v>
      </c>
      <c r="J32" s="33">
        <f t="shared" si="4"/>
        <v>-1.544924763437447</v>
      </c>
      <c r="K32" s="33">
        <f t="shared" si="5"/>
        <v>-0.30898495268748938</v>
      </c>
      <c r="L32" s="57">
        <v>24</v>
      </c>
      <c r="M32" s="34">
        <f t="shared" si="6"/>
        <v>0.20833333333333334</v>
      </c>
      <c r="N32" s="57">
        <v>89</v>
      </c>
      <c r="O32" s="35">
        <f t="shared" si="16"/>
        <v>0.7142857142857143</v>
      </c>
      <c r="P32" s="35">
        <f t="shared" si="16"/>
        <v>0</v>
      </c>
      <c r="Q32" s="30">
        <f t="shared" si="8"/>
        <v>124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1</v>
      </c>
      <c r="X32" s="39">
        <f t="shared" si="9"/>
        <v>0.2</v>
      </c>
      <c r="Y32" s="40">
        <f t="shared" si="13"/>
        <v>24.88</v>
      </c>
      <c r="Z32" s="56">
        <v>0</v>
      </c>
      <c r="AA32" s="56" t="s">
        <v>35</v>
      </c>
      <c r="AB32" s="41">
        <f t="shared" si="10"/>
        <v>-0.69</v>
      </c>
      <c r="AC32" s="62">
        <v>2.7375963541666663E-2</v>
      </c>
      <c r="AD32" s="40">
        <f t="shared" si="11"/>
        <v>-0.18889414843749996</v>
      </c>
      <c r="AE32" s="63">
        <v>-4.25</v>
      </c>
      <c r="AF32" s="63">
        <v>-4.3167061229999897</v>
      </c>
      <c r="AG32" s="63">
        <v>-1.6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Balck Kitchen Cabinet Knobs - Square Drawer Handles - 25 Pack of Kitchen Cabinet Hardware")</f>
        <v>Flat Balck Kitchen Cabinet Knobs - Square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Info!B1:BJ5000""),2,FALSE),"""")"),"B08LDV5F5Q")</f>
        <v>B08LDV5F5Q</v>
      </c>
      <c r="B2" s="3" t="s">
        <v>803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19.350229520220591</v>
      </c>
      <c r="D3" s="5">
        <f>SUM(D4:D99702)</f>
        <v>59</v>
      </c>
      <c r="E3" s="5"/>
      <c r="F3" s="6">
        <f t="shared" ref="F3:G3" si="0">SUM(F4:F99702)</f>
        <v>1681.4099999999999</v>
      </c>
      <c r="G3" s="6">
        <f t="shared" si="0"/>
        <v>-286.97000000000003</v>
      </c>
      <c r="H3" s="7">
        <f>G3/F3*-1</f>
        <v>0.17067223342313895</v>
      </c>
      <c r="I3" s="8">
        <f>J3/F3</f>
        <v>8.9800862828668768E-2</v>
      </c>
      <c r="J3" s="6">
        <f>SUM(J4:J99702)</f>
        <v>150.99206876875195</v>
      </c>
      <c r="K3" s="6">
        <f>J3/D3</f>
        <v>2.5591876062500329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16</v>
      </c>
      <c r="X3" s="7">
        <f>W3/D3</f>
        <v>0.2711864406779661</v>
      </c>
      <c r="Y3" s="6"/>
      <c r="Z3" s="5"/>
      <c r="AA3" s="5"/>
      <c r="AB3" s="5"/>
      <c r="AC3" s="5"/>
      <c r="AD3" s="6">
        <f>SUM(AD4:AD99702)</f>
        <v>-7.5983769833333339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Info!B2:BZ3000""),37,FALSE)),"""")*-1"),-10.7676950921875)</f>
        <v>-10.7676950921875</v>
      </c>
      <c r="AG3" s="6">
        <f>SUM(AG4:AG99702)</f>
        <v>-2.6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3</v>
      </c>
      <c r="E27" s="17">
        <v>0</v>
      </c>
      <c r="F27" s="18">
        <v>89.97</v>
      </c>
      <c r="G27" s="18">
        <v>-46.459999999999987</v>
      </c>
      <c r="H27" s="32">
        <f t="shared" ref="H27:H32" si="2">G27/F27*-1</f>
        <v>0.51639435367344655</v>
      </c>
      <c r="I27" s="32">
        <f t="shared" ref="I27:I32" si="3">J27/F27</f>
        <v>-0.26030926975658325</v>
      </c>
      <c r="J27" s="33">
        <f t="shared" ref="J27:J32" si="4">F27*0.85+G27+AF27*D27+D27*AE27+AG27+AD27</f>
        <v>-23.420024999999793</v>
      </c>
      <c r="K27" s="33">
        <f t="shared" ref="K27:K32" si="5">J27/D27</f>
        <v>-7.806674999999931</v>
      </c>
      <c r="L27" s="17">
        <v>29</v>
      </c>
      <c r="M27" s="34">
        <f t="shared" ref="M27:M32" si="6">IFERROR(D27/L27,"-")</f>
        <v>0.10344827586206896</v>
      </c>
      <c r="N27" s="17">
        <v>105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245</v>
      </c>
      <c r="R27" s="30"/>
      <c r="S27" s="22">
        <v>8.5714285714285715E-2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0.66666666666666663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0.34722222222222221</v>
      </c>
      <c r="AD27" s="40">
        <f t="shared" ref="AD27:AD32" si="11">IFERROR(AB27*AC27*D27*2,0)</f>
        <v>-1.4375</v>
      </c>
      <c r="AE27" s="26">
        <v>-6.28</v>
      </c>
      <c r="AF27" s="26">
        <v>-11.052341666666599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</v>
      </c>
      <c r="D28" s="17">
        <v>16</v>
      </c>
      <c r="E28" s="17">
        <v>0</v>
      </c>
      <c r="F28" s="18">
        <v>479.84</v>
      </c>
      <c r="G28" s="18">
        <v>-81.780000000000015</v>
      </c>
      <c r="H28" s="32">
        <f t="shared" si="2"/>
        <v>0.17043181060353454</v>
      </c>
      <c r="I28" s="32">
        <f t="shared" si="3"/>
        <v>0.11796907879015441</v>
      </c>
      <c r="J28" s="33">
        <f t="shared" si="4"/>
        <v>56.60628276666769</v>
      </c>
      <c r="K28" s="33">
        <f t="shared" si="5"/>
        <v>3.5378926729167306</v>
      </c>
      <c r="L28" s="17">
        <v>63</v>
      </c>
      <c r="M28" s="34">
        <f t="shared" si="6"/>
        <v>0.25396825396825395</v>
      </c>
      <c r="N28" s="17">
        <v>77</v>
      </c>
      <c r="O28" s="35">
        <f t="shared" ref="O28:P28" si="12">D28/7</f>
        <v>2.2857142857142856</v>
      </c>
      <c r="P28" s="35">
        <f t="shared" si="12"/>
        <v>0</v>
      </c>
      <c r="Q28" s="30">
        <f t="shared" si="8"/>
        <v>33</v>
      </c>
      <c r="R28" s="30"/>
      <c r="S28" s="22">
        <v>0.41052631578947368</v>
      </c>
      <c r="T28" s="29" t="s">
        <v>33</v>
      </c>
      <c r="U28" s="23" t="s">
        <v>33</v>
      </c>
      <c r="V28" s="1" t="s">
        <v>339</v>
      </c>
      <c r="W28" s="15">
        <v>6</v>
      </c>
      <c r="X28" s="39">
        <f t="shared" si="9"/>
        <v>0.375</v>
      </c>
      <c r="Y28" s="40">
        <f t="shared" ref="Y28:Y32" si="13">IFERROR(G28/(W28+Z28)*-1,0)</f>
        <v>8.1780000000000008</v>
      </c>
      <c r="Z28" s="15">
        <v>4</v>
      </c>
      <c r="AA28" s="29" t="s">
        <v>35</v>
      </c>
      <c r="AB28" s="41">
        <f t="shared" si="10"/>
        <v>-0.69</v>
      </c>
      <c r="AC28" s="42">
        <v>7.9721493055555565E-2</v>
      </c>
      <c r="AD28" s="40">
        <f t="shared" si="11"/>
        <v>-1.7602505666666668</v>
      </c>
      <c r="AE28" s="26">
        <v>-5.68</v>
      </c>
      <c r="AF28" s="26">
        <v>-11.052341666666599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12</v>
      </c>
      <c r="E29" s="17">
        <v>0</v>
      </c>
      <c r="F29" s="18">
        <v>359.88</v>
      </c>
      <c r="G29" s="18">
        <v>-50.8</v>
      </c>
      <c r="H29" s="32">
        <f t="shared" si="2"/>
        <v>0.14115816383238858</v>
      </c>
      <c r="I29" s="32">
        <f t="shared" si="3"/>
        <v>0.14724272556130036</v>
      </c>
      <c r="J29" s="33">
        <f t="shared" si="4"/>
        <v>52.989712075000767</v>
      </c>
      <c r="K29" s="33">
        <f t="shared" si="5"/>
        <v>4.4158093395833973</v>
      </c>
      <c r="L29" s="17">
        <v>51</v>
      </c>
      <c r="M29" s="34">
        <f t="shared" si="6"/>
        <v>0.23529411764705882</v>
      </c>
      <c r="N29" s="17">
        <v>67</v>
      </c>
      <c r="O29" s="35">
        <f t="shared" ref="O29:P29" si="14">D29/7</f>
        <v>1.7142857142857142</v>
      </c>
      <c r="P29" s="35">
        <f t="shared" si="14"/>
        <v>0</v>
      </c>
      <c r="Q29" s="30">
        <f t="shared" si="8"/>
        <v>39</v>
      </c>
      <c r="R29" s="30"/>
      <c r="S29" s="22">
        <v>1.1142857142857141</v>
      </c>
      <c r="T29" s="29" t="s">
        <v>33</v>
      </c>
      <c r="U29" s="23" t="s">
        <v>33</v>
      </c>
      <c r="V29" s="1" t="s">
        <v>33</v>
      </c>
      <c r="W29" s="15">
        <v>3</v>
      </c>
      <c r="X29" s="39">
        <f t="shared" si="9"/>
        <v>0.25</v>
      </c>
      <c r="Y29" s="40">
        <f t="shared" si="13"/>
        <v>8.4666666666666668</v>
      </c>
      <c r="Z29" s="15">
        <v>3</v>
      </c>
      <c r="AA29" s="29" t="s">
        <v>35</v>
      </c>
      <c r="AB29" s="41">
        <f t="shared" si="10"/>
        <v>-0.69</v>
      </c>
      <c r="AC29" s="42">
        <v>7.9721493055555565E-2</v>
      </c>
      <c r="AD29" s="40">
        <f t="shared" si="11"/>
        <v>-1.3201879250000002</v>
      </c>
      <c r="AE29" s="26">
        <v>-5.68</v>
      </c>
      <c r="AF29" s="26">
        <v>-11.052341666666599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29.99</v>
      </c>
      <c r="D30" s="17">
        <v>2</v>
      </c>
      <c r="E30" s="17">
        <v>0</v>
      </c>
      <c r="F30" s="18">
        <v>59.98</v>
      </c>
      <c r="G30" s="18">
        <v>-42.52</v>
      </c>
      <c r="H30" s="32">
        <f t="shared" si="2"/>
        <v>0.70890296765588534</v>
      </c>
      <c r="I30" s="32">
        <f t="shared" si="3"/>
        <v>-0.41101069531857853</v>
      </c>
      <c r="J30" s="33">
        <f t="shared" si="4"/>
        <v>-24.652421505208338</v>
      </c>
      <c r="K30" s="33">
        <f t="shared" si="5"/>
        <v>-12.326210752604169</v>
      </c>
      <c r="L30" s="17">
        <v>39</v>
      </c>
      <c r="M30" s="34">
        <f t="shared" si="6"/>
        <v>5.128205128205128E-2</v>
      </c>
      <c r="N30" s="17">
        <v>75</v>
      </c>
      <c r="O30" s="35">
        <f t="shared" ref="O30:P30" si="15">D30/7</f>
        <v>0.2857142857142857</v>
      </c>
      <c r="P30" s="35">
        <f t="shared" si="15"/>
        <v>0</v>
      </c>
      <c r="Q30" s="30">
        <f t="shared" si="8"/>
        <v>262</v>
      </c>
      <c r="R30" s="30"/>
      <c r="S30" s="22">
        <v>1.2077922077922081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21.26</v>
      </c>
      <c r="Z30" s="15">
        <v>2</v>
      </c>
      <c r="AA30" s="29" t="s">
        <v>35</v>
      </c>
      <c r="AB30" s="41">
        <f t="shared" si="10"/>
        <v>-0.69</v>
      </c>
      <c r="AC30" s="42">
        <v>7.9721493055555565E-2</v>
      </c>
      <c r="AD30" s="40">
        <f t="shared" si="11"/>
        <v>-0.22003132083333335</v>
      </c>
      <c r="AE30" s="26">
        <v>-5.68</v>
      </c>
      <c r="AF30" s="26">
        <v>-10.7676950921875</v>
      </c>
      <c r="AG30" s="26">
        <v>0</v>
      </c>
    </row>
    <row r="31" spans="1:33" ht="15.75" customHeight="1" x14ac:dyDescent="0.2">
      <c r="A31" s="15" t="s">
        <v>92</v>
      </c>
      <c r="B31" s="49" t="s">
        <v>804</v>
      </c>
      <c r="C31" s="16">
        <f t="shared" si="1"/>
        <v>27.590000000000003</v>
      </c>
      <c r="D31" s="17">
        <v>10</v>
      </c>
      <c r="E31" s="17">
        <v>0</v>
      </c>
      <c r="F31" s="18">
        <v>275.90000000000003</v>
      </c>
      <c r="G31" s="44">
        <v>-37.429999999999993</v>
      </c>
      <c r="H31" s="32">
        <f t="shared" si="2"/>
        <v>0.13566509604929317</v>
      </c>
      <c r="I31" s="32">
        <f t="shared" si="3"/>
        <v>0.11420040766204553</v>
      </c>
      <c r="J31" s="33">
        <f t="shared" si="4"/>
        <v>31.507892473958368</v>
      </c>
      <c r="K31" s="33">
        <f t="shared" si="5"/>
        <v>3.1507892473958368</v>
      </c>
      <c r="L31" s="17">
        <v>33</v>
      </c>
      <c r="M31" s="34">
        <f t="shared" si="6"/>
        <v>0.30303030303030304</v>
      </c>
      <c r="N31" s="17">
        <v>67</v>
      </c>
      <c r="O31" s="35">
        <f t="shared" ref="O31:P32" si="16">D31/7</f>
        <v>1.4285714285714286</v>
      </c>
      <c r="P31" s="35">
        <f t="shared" si="16"/>
        <v>0</v>
      </c>
      <c r="Q31" s="30">
        <f t="shared" si="8"/>
        <v>46</v>
      </c>
      <c r="R31" s="30"/>
      <c r="S31" s="22">
        <v>0.81767955801104897</v>
      </c>
      <c r="T31" s="15">
        <v>84</v>
      </c>
      <c r="U31" s="23" t="s">
        <v>33</v>
      </c>
      <c r="V31" s="1" t="s">
        <v>577</v>
      </c>
      <c r="W31" s="15">
        <v>3</v>
      </c>
      <c r="X31" s="39">
        <f t="shared" si="9"/>
        <v>0.3</v>
      </c>
      <c r="Y31" s="40">
        <f t="shared" si="13"/>
        <v>7.4859999999999989</v>
      </c>
      <c r="Z31" s="15">
        <v>2</v>
      </c>
      <c r="AA31" s="15" t="s">
        <v>35</v>
      </c>
      <c r="AB31" s="41">
        <f t="shared" si="10"/>
        <v>-0.69</v>
      </c>
      <c r="AC31" s="28">
        <v>7.9721493055555565E-2</v>
      </c>
      <c r="AD31" s="40">
        <f t="shared" si="11"/>
        <v>-1.1001566041666668</v>
      </c>
      <c r="AE31" s="45">
        <v>-5.68</v>
      </c>
      <c r="AF31" s="45">
        <v>-10.7676950921875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25.99</v>
      </c>
      <c r="D32" s="57">
        <v>16</v>
      </c>
      <c r="E32" s="57">
        <v>0</v>
      </c>
      <c r="F32" s="58">
        <v>415.84</v>
      </c>
      <c r="G32" s="58">
        <v>-27.98</v>
      </c>
      <c r="H32" s="32">
        <f t="shared" si="2"/>
        <v>6.7285494420931138E-2</v>
      </c>
      <c r="I32" s="32">
        <f t="shared" si="3"/>
        <v>0.13938204106948168</v>
      </c>
      <c r="J32" s="33">
        <f t="shared" si="4"/>
        <v>57.960627958333255</v>
      </c>
      <c r="K32" s="33">
        <f t="shared" si="5"/>
        <v>3.6225392473958284</v>
      </c>
      <c r="L32" s="57">
        <v>38</v>
      </c>
      <c r="M32" s="34">
        <f t="shared" si="6"/>
        <v>0.42105263157894735</v>
      </c>
      <c r="N32" s="57">
        <v>51</v>
      </c>
      <c r="O32" s="35">
        <f t="shared" si="16"/>
        <v>2.2857142857142856</v>
      </c>
      <c r="P32" s="35">
        <f t="shared" si="16"/>
        <v>0</v>
      </c>
      <c r="Q32" s="30">
        <f t="shared" si="8"/>
        <v>22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1.4379084967320259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2</v>
      </c>
      <c r="X32" s="39">
        <f t="shared" si="9"/>
        <v>0.125</v>
      </c>
      <c r="Y32" s="40">
        <f t="shared" si="13"/>
        <v>5.5960000000000001</v>
      </c>
      <c r="Z32" s="56">
        <v>3</v>
      </c>
      <c r="AA32" s="56" t="s">
        <v>35</v>
      </c>
      <c r="AB32" s="41">
        <f t="shared" si="10"/>
        <v>-0.69</v>
      </c>
      <c r="AC32" s="62">
        <v>7.9721493055555565E-2</v>
      </c>
      <c r="AD32" s="40">
        <f t="shared" si="11"/>
        <v>-1.7602505666666668</v>
      </c>
      <c r="AE32" s="63">
        <v>-5.68</v>
      </c>
      <c r="AF32" s="63">
        <v>-10.7676950921875</v>
      </c>
      <c r="AG32" s="63">
        <v>-2.6</v>
      </c>
    </row>
    <row r="33" spans="3:33" ht="15.75" customHeight="1" x14ac:dyDescent="0.2"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U33" s="23"/>
      <c r="V33" s="1"/>
      <c r="AA33" s="2"/>
      <c r="AE33" s="26"/>
      <c r="AF33" s="26"/>
      <c r="AG33" s="26"/>
    </row>
    <row r="34" spans="3:33" ht="15.75" customHeight="1" x14ac:dyDescent="0.2"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AA34" s="2"/>
    </row>
    <row r="35" spans="3:33" ht="15.75" customHeight="1" x14ac:dyDescent="0.2"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AA35" s="2"/>
    </row>
    <row r="36" spans="3:33" ht="15.75" customHeight="1" x14ac:dyDescent="0.2"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AA36" s="2"/>
    </row>
    <row r="37" spans="3:33" ht="15.75" customHeight="1" x14ac:dyDescent="0.2"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AA37" s="2"/>
    </row>
    <row r="38" spans="3:33" ht="15.75" customHeight="1" x14ac:dyDescent="0.2"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AA38" s="2"/>
    </row>
    <row r="39" spans="3:33" ht="15.75" customHeight="1" x14ac:dyDescent="0.2"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AA39" s="2"/>
    </row>
    <row r="40" spans="3:33" ht="15.75" customHeight="1" x14ac:dyDescent="0.2"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AA40" s="2"/>
    </row>
    <row r="41" spans="3:33" ht="15.75" customHeight="1" x14ac:dyDescent="0.2"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AA41" s="2"/>
    </row>
    <row r="42" spans="3:33" ht="15.75" customHeight="1" x14ac:dyDescent="0.2"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AA42" s="2"/>
    </row>
    <row r="43" spans="3:33" ht="15.75" customHeight="1" x14ac:dyDescent="0.2"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AA43" s="2"/>
    </row>
    <row r="44" spans="3:33" ht="15.75" customHeight="1" x14ac:dyDescent="0.2"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AA44" s="2"/>
    </row>
    <row r="45" spans="3:33" ht="15.75" customHeight="1" x14ac:dyDescent="0.2"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AA45" s="2"/>
    </row>
    <row r="46" spans="3:33" ht="15.75" customHeight="1" x14ac:dyDescent="0.2"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AA46" s="2"/>
    </row>
    <row r="47" spans="3:33" ht="15.75" customHeight="1" x14ac:dyDescent="0.2"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AA47" s="2"/>
    </row>
    <row r="48" spans="3:33" ht="15.75" customHeight="1" x14ac:dyDescent="0.2"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AA48" s="2"/>
    </row>
    <row r="49" spans="3:27" ht="15.75" customHeight="1" x14ac:dyDescent="0.2"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AA49" s="2"/>
    </row>
    <row r="50" spans="3:27" ht="15.75" customHeight="1" x14ac:dyDescent="0.2"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AA50" s="2"/>
    </row>
    <row r="51" spans="3:27" ht="15.75" customHeight="1" x14ac:dyDescent="0.2"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AA51" s="2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Square Drawer Handles - 10 Pack of Kitchen Cabinet Hardware")</f>
        <v>Satin Nickel Kitchen Cabinet Knobs - Square Drawer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Info!B1:BJ5000""),2,FALSE),"""")"),"B08LDVMZJ9")</f>
        <v>B08LDVMZJ9</v>
      </c>
      <c r="B2" s="3" t="s">
        <v>805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10.354566027058823</v>
      </c>
      <c r="D3" s="5">
        <f>SUM(D4:D99702)</f>
        <v>37</v>
      </c>
      <c r="E3" s="5"/>
      <c r="F3" s="6">
        <f t="shared" ref="F3:G3" si="0">SUM(F4:F99702)</f>
        <v>594.63</v>
      </c>
      <c r="G3" s="6">
        <f t="shared" si="0"/>
        <v>-100.86000000000001</v>
      </c>
      <c r="H3" s="7">
        <f>G3/F3*-1</f>
        <v>0.16961808183240001</v>
      </c>
      <c r="I3" s="8">
        <f>J3/F3</f>
        <v>0.1280256008791297</v>
      </c>
      <c r="J3" s="6">
        <f>SUM(J4:J99702)</f>
        <v>76.127863050756901</v>
      </c>
      <c r="K3" s="6">
        <f>J3/D3</f>
        <v>2.057509812182619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0.16216216216216217</v>
      </c>
      <c r="Y3" s="6"/>
      <c r="Z3" s="5"/>
      <c r="AA3" s="5"/>
      <c r="AB3" s="5"/>
      <c r="AC3" s="5"/>
      <c r="AD3" s="6">
        <f>SUM(AD4:AD99702)</f>
        <v>-1.3688017352430553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Info!B2:BZ3000""),37,FALSE)),"""")*-1"),-4.551381123)</f>
        <v>-4.5513811229999996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9</v>
      </c>
      <c r="E27" s="17">
        <v>0</v>
      </c>
      <c r="F27" s="18">
        <v>161.91</v>
      </c>
      <c r="G27" s="18">
        <v>-60.19</v>
      </c>
      <c r="H27" s="32">
        <f t="shared" ref="H27:H32" si="2">G27/F27*-1</f>
        <v>0.37174973750849238</v>
      </c>
      <c r="I27" s="32">
        <f t="shared" ref="I27:I32" si="3">J27/F27</f>
        <v>-1.722053470099124E-2</v>
      </c>
      <c r="J27" s="33">
        <f t="shared" ref="J27:J32" si="4">F27*0.85+G27+AF27*D27+D27*AE27+AG27+AD27</f>
        <v>-2.7881767734374914</v>
      </c>
      <c r="K27" s="33">
        <f t="shared" ref="K27:K32" si="5">J27/D27</f>
        <v>-0.30979741927083237</v>
      </c>
      <c r="L27" s="17">
        <v>20</v>
      </c>
      <c r="M27" s="34">
        <f t="shared" ref="M27:M32" si="6">IFERROR(D27/L27,"-")</f>
        <v>0.45</v>
      </c>
      <c r="N27" s="17">
        <v>112</v>
      </c>
      <c r="O27" s="35">
        <f t="shared" ref="O27:P27" si="7">D27/7</f>
        <v>1.2857142857142858</v>
      </c>
      <c r="P27" s="35">
        <f t="shared" si="7"/>
        <v>0</v>
      </c>
      <c r="Q27" s="30">
        <f t="shared" ref="Q27:Q32" si="8">ROUNDDOWN(N27/(O27+P27),0)</f>
        <v>87</v>
      </c>
      <c r="R27" s="30"/>
      <c r="S27" s="22">
        <v>0.1043478260869565</v>
      </c>
      <c r="T27" s="29">
        <v>0</v>
      </c>
      <c r="U27" s="37" t="s">
        <v>33</v>
      </c>
      <c r="V27" s="38" t="s">
        <v>33</v>
      </c>
      <c r="W27" s="15">
        <v>4</v>
      </c>
      <c r="X27" s="39">
        <f t="shared" ref="X27:X32" si="9">IFERROR(W27/D27,0)</f>
        <v>0.44444444444444442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2.6807711226851851E-2</v>
      </c>
      <c r="AD27" s="40">
        <f t="shared" ref="AD27:AD32" si="11">IFERROR(AB27*AC27*D27*2,0)</f>
        <v>-0.33295177343749993</v>
      </c>
      <c r="AE27" s="26">
        <v>-4.25</v>
      </c>
      <c r="AF27" s="26">
        <v>-4.626525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5</v>
      </c>
      <c r="E28" s="17">
        <v>0</v>
      </c>
      <c r="F28" s="18">
        <v>89.949999999999989</v>
      </c>
      <c r="G28" s="18">
        <v>-35.61</v>
      </c>
      <c r="H28" s="32">
        <f t="shared" si="2"/>
        <v>0.39588660366870487</v>
      </c>
      <c r="I28" s="32">
        <f t="shared" si="3"/>
        <v>-4.1357400861203965E-2</v>
      </c>
      <c r="J28" s="33">
        <f t="shared" si="4"/>
        <v>-3.7200982074652962</v>
      </c>
      <c r="K28" s="33">
        <f t="shared" si="5"/>
        <v>-0.74401964149305921</v>
      </c>
      <c r="L28" s="17">
        <v>28</v>
      </c>
      <c r="M28" s="34">
        <f t="shared" si="6"/>
        <v>0.17857142857142858</v>
      </c>
      <c r="N28" s="17">
        <v>75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105</v>
      </c>
      <c r="R28" s="30"/>
      <c r="S28" s="22">
        <v>0.36792452830188682</v>
      </c>
      <c r="T28" s="15" t="s">
        <v>33</v>
      </c>
      <c r="U28" s="23" t="s">
        <v>33</v>
      </c>
      <c r="V28" s="1" t="s">
        <v>339</v>
      </c>
      <c r="W28" s="15">
        <v>2</v>
      </c>
      <c r="X28" s="39">
        <f t="shared" si="9"/>
        <v>0.4</v>
      </c>
      <c r="Y28" s="40">
        <f t="shared" ref="Y28:Y32" si="13">IFERROR(G28/(W28+Z28)*-1,0)</f>
        <v>11.87</v>
      </c>
      <c r="Z28" s="15">
        <v>1</v>
      </c>
      <c r="AA28" s="29" t="s">
        <v>35</v>
      </c>
      <c r="AB28" s="41">
        <f t="shared" si="10"/>
        <v>-0.69</v>
      </c>
      <c r="AC28" s="42">
        <v>2.6807711226851851E-2</v>
      </c>
      <c r="AD28" s="40">
        <f t="shared" si="11"/>
        <v>-0.18497320746527773</v>
      </c>
      <c r="AE28" s="26">
        <v>-4.25</v>
      </c>
      <c r="AF28" s="26">
        <v>-4.626525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5</v>
      </c>
      <c r="E29" s="17">
        <v>0</v>
      </c>
      <c r="F29" s="18">
        <v>84.949999999999989</v>
      </c>
      <c r="G29" s="18">
        <v>-4.7300000000000004</v>
      </c>
      <c r="H29" s="32">
        <f t="shared" si="2"/>
        <v>5.5679811653914078E-2</v>
      </c>
      <c r="I29" s="32">
        <f t="shared" si="3"/>
        <v>0.26968689573319249</v>
      </c>
      <c r="J29" s="33">
        <f t="shared" si="4"/>
        <v>22.909901792534697</v>
      </c>
      <c r="K29" s="33">
        <f t="shared" si="5"/>
        <v>4.5819803585069394</v>
      </c>
      <c r="L29" s="17">
        <v>12</v>
      </c>
      <c r="M29" s="34">
        <f t="shared" si="6"/>
        <v>0.41666666666666669</v>
      </c>
      <c r="N29" s="17">
        <v>91</v>
      </c>
      <c r="O29" s="35">
        <f t="shared" ref="O29:P29" si="14">D29/7</f>
        <v>0.7142857142857143</v>
      </c>
      <c r="P29" s="35">
        <f t="shared" si="14"/>
        <v>0</v>
      </c>
      <c r="Q29" s="30">
        <f t="shared" si="8"/>
        <v>127</v>
      </c>
      <c r="R29" s="30"/>
      <c r="S29" s="22">
        <v>0.58695652173913038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2.6807711226851851E-2</v>
      </c>
      <c r="AD29" s="40">
        <f t="shared" si="11"/>
        <v>-0.18497320746527773</v>
      </c>
      <c r="AE29" s="26">
        <v>-4.25</v>
      </c>
      <c r="AF29" s="26">
        <v>-4.626525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15.99</v>
      </c>
      <c r="D30" s="17">
        <v>3</v>
      </c>
      <c r="E30" s="17">
        <v>0</v>
      </c>
      <c r="F30" s="18">
        <v>47.97</v>
      </c>
      <c r="G30" s="18">
        <v>0</v>
      </c>
      <c r="H30" s="32">
        <f t="shared" si="2"/>
        <v>0</v>
      </c>
      <c r="I30" s="32">
        <f t="shared" si="3"/>
        <v>0.29725604975027792</v>
      </c>
      <c r="J30" s="33">
        <f t="shared" si="4"/>
        <v>14.25937270652083</v>
      </c>
      <c r="K30" s="33">
        <f t="shared" si="5"/>
        <v>4.7531242355069434</v>
      </c>
      <c r="L30" s="17">
        <v>8</v>
      </c>
      <c r="M30" s="34">
        <f t="shared" si="6"/>
        <v>0.375</v>
      </c>
      <c r="N30" s="17">
        <v>98</v>
      </c>
      <c r="O30" s="35">
        <f t="shared" ref="O30:P30" si="15">D30/7</f>
        <v>0.42857142857142855</v>
      </c>
      <c r="P30" s="35">
        <f t="shared" si="15"/>
        <v>0</v>
      </c>
      <c r="Q30" s="30">
        <f t="shared" si="8"/>
        <v>228</v>
      </c>
      <c r="R30" s="30"/>
      <c r="S30" s="22">
        <v>0.55882352941176472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2.6807711226851851E-2</v>
      </c>
      <c r="AD30" s="40">
        <f t="shared" si="11"/>
        <v>-0.11098392447916665</v>
      </c>
      <c r="AE30" s="26">
        <v>-4.25</v>
      </c>
      <c r="AF30" s="26">
        <v>-4.5513811229999996</v>
      </c>
      <c r="AG30" s="26">
        <v>0</v>
      </c>
    </row>
    <row r="31" spans="1:33" ht="15.75" customHeight="1" x14ac:dyDescent="0.2">
      <c r="A31" s="15" t="s">
        <v>92</v>
      </c>
      <c r="B31" s="49" t="s">
        <v>53</v>
      </c>
      <c r="C31" s="16">
        <f t="shared" si="1"/>
        <v>13.99</v>
      </c>
      <c r="D31" s="17">
        <v>8</v>
      </c>
      <c r="E31" s="17">
        <v>0</v>
      </c>
      <c r="F31" s="18">
        <v>111.92</v>
      </c>
      <c r="G31" s="44">
        <v>-0.15</v>
      </c>
      <c r="H31" s="32">
        <f t="shared" si="2"/>
        <v>1.34024303073624E-3</v>
      </c>
      <c r="I31" s="32">
        <f t="shared" si="3"/>
        <v>0.21689594249513544</v>
      </c>
      <c r="J31" s="33">
        <f t="shared" si="4"/>
        <v>24.274993884055558</v>
      </c>
      <c r="K31" s="33">
        <f t="shared" si="5"/>
        <v>3.0343742355069447</v>
      </c>
      <c r="L31" s="17">
        <v>14</v>
      </c>
      <c r="M31" s="34">
        <f t="shared" si="6"/>
        <v>0.5714285714285714</v>
      </c>
      <c r="N31" s="17">
        <v>90</v>
      </c>
      <c r="O31" s="35">
        <f t="shared" ref="O31:P32" si="16">D31/7</f>
        <v>1.1428571428571428</v>
      </c>
      <c r="P31" s="35">
        <f t="shared" si="16"/>
        <v>0</v>
      </c>
      <c r="Q31" s="30">
        <f t="shared" si="8"/>
        <v>78</v>
      </c>
      <c r="R31" s="30"/>
      <c r="S31" s="22">
        <v>0.44239631336405499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2.6807711226851851E-2</v>
      </c>
      <c r="AD31" s="40">
        <f t="shared" si="11"/>
        <v>-0.2959571319444444</v>
      </c>
      <c r="AE31" s="45">
        <v>-4.25</v>
      </c>
      <c r="AF31" s="45">
        <v>-4.5513811229999996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13.99</v>
      </c>
      <c r="D32" s="57">
        <v>7</v>
      </c>
      <c r="E32" s="57">
        <v>0</v>
      </c>
      <c r="F32" s="58">
        <v>97.93</v>
      </c>
      <c r="G32" s="58">
        <v>-0.18</v>
      </c>
      <c r="H32" s="32">
        <f t="shared" si="2"/>
        <v>1.8380475850097006E-3</v>
      </c>
      <c r="I32" s="32">
        <f t="shared" si="3"/>
        <v>0.21639813794086185</v>
      </c>
      <c r="J32" s="33">
        <f t="shared" si="4"/>
        <v>21.191869648548604</v>
      </c>
      <c r="K32" s="33">
        <f t="shared" si="5"/>
        <v>3.0274099497926579</v>
      </c>
      <c r="L32" s="57">
        <v>14</v>
      </c>
      <c r="M32" s="34">
        <f t="shared" si="6"/>
        <v>0.5</v>
      </c>
      <c r="N32" s="57">
        <v>83</v>
      </c>
      <c r="O32" s="35">
        <f t="shared" si="16"/>
        <v>1</v>
      </c>
      <c r="P32" s="35">
        <f t="shared" si="16"/>
        <v>0</v>
      </c>
      <c r="Q32" s="30">
        <f t="shared" si="8"/>
        <v>83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0.77083333333333337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2.6807711226851851E-2</v>
      </c>
      <c r="AD32" s="40">
        <f t="shared" si="11"/>
        <v>-0.25896249045138886</v>
      </c>
      <c r="AE32" s="63">
        <v>-4.25</v>
      </c>
      <c r="AF32" s="63">
        <v>-4.5513811229999996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Square Drawer Handles - 25 Pack of Kitchen Cabinet Hardware")</f>
        <v>Satin Nickel Kitchen Cabinet Knobs - Square Drawer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Info!B1:BJ5000""),2,FALSE),"""")"),"B08LDWGM6F")</f>
        <v>B08LDWGM6F</v>
      </c>
      <c r="B2" s="3" t="s">
        <v>806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19.994435402573529</v>
      </c>
      <c r="D3" s="5">
        <f>SUM(D4:D99702)</f>
        <v>38</v>
      </c>
      <c r="E3" s="5"/>
      <c r="F3" s="6">
        <f t="shared" ref="F3:G3" si="0">SUM(F4:F99702)</f>
        <v>1139.6200000000001</v>
      </c>
      <c r="G3" s="6">
        <f t="shared" si="0"/>
        <v>-298.77000000000004</v>
      </c>
      <c r="H3" s="7">
        <f>G3/F3*-1</f>
        <v>0.26216633614713675</v>
      </c>
      <c r="I3" s="8">
        <f>J3/F3</f>
        <v>6.8669020936449193E-3</v>
      </c>
      <c r="J3" s="6">
        <f>SUM(J4:J99702)</f>
        <v>7.8256589639596239</v>
      </c>
      <c r="K3" s="6">
        <f>J3/D3</f>
        <v>0.20593839378841117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21</v>
      </c>
      <c r="X3" s="7">
        <f>W3/D3</f>
        <v>0.55263157894736847</v>
      </c>
      <c r="Y3" s="6"/>
      <c r="Z3" s="5"/>
      <c r="AA3" s="5"/>
      <c r="AB3" s="5"/>
      <c r="AC3" s="5"/>
      <c r="AD3" s="6">
        <f>SUM(AD4:AD99702)</f>
        <v>-6.0681460433333339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Info!B2:BZ3000""),37,FALSE)),"""")*-1"),-11.3152700921875)</f>
        <v>-11.3152700921875</v>
      </c>
      <c r="AG3" s="6">
        <f>SUM(AG4:AG99702)</f>
        <v>-1.5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29.99</v>
      </c>
      <c r="D27" s="17">
        <v>5</v>
      </c>
      <c r="E27" s="17">
        <v>0</v>
      </c>
      <c r="F27" s="18">
        <v>149.94999999999999</v>
      </c>
      <c r="G27" s="18">
        <v>-59.539999999999992</v>
      </c>
      <c r="H27" s="32">
        <f t="shared" ref="H27:H32" si="2">G27/F27*-1</f>
        <v>0.39706568856285424</v>
      </c>
      <c r="I27" s="32">
        <f t="shared" ref="I27:I32" si="3">J27/F27</f>
        <v>-0.15923919084138943</v>
      </c>
      <c r="J27" s="33">
        <f t="shared" ref="J27:J32" si="4">F27*0.85+G27+AF27*D27+D27*AE27+AG27+AD27</f>
        <v>-23.877916666666344</v>
      </c>
      <c r="K27" s="33">
        <f t="shared" ref="K27:K32" si="5">J27/D27</f>
        <v>-4.7755833333332687</v>
      </c>
      <c r="L27" s="17">
        <v>27</v>
      </c>
      <c r="M27" s="34">
        <f t="shared" ref="M27:M32" si="6">IFERROR(D27/L27,"-")</f>
        <v>0.18518518518518517</v>
      </c>
      <c r="N27" s="17">
        <v>175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245</v>
      </c>
      <c r="R27" s="30"/>
      <c r="S27" s="22">
        <v>1.6759776536312849E-2</v>
      </c>
      <c r="T27" s="29">
        <v>0</v>
      </c>
      <c r="U27" s="37" t="s">
        <v>33</v>
      </c>
      <c r="V27" s="38" t="s">
        <v>33</v>
      </c>
      <c r="W27" s="15">
        <v>4</v>
      </c>
      <c r="X27" s="39">
        <f t="shared" ref="X27:X32" si="9">IFERROR(W27/D27,0)</f>
        <v>0.8</v>
      </c>
      <c r="Y27" s="40"/>
      <c r="Z27" s="15">
        <v>3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0.34722222222222221</v>
      </c>
      <c r="AD27" s="40">
        <f t="shared" ref="AD27:AD32" si="11">IFERROR(AB27*AC27*D27*2,0)</f>
        <v>-2.395833333333333</v>
      </c>
      <c r="AE27" s="26">
        <v>-6.28</v>
      </c>
      <c r="AF27" s="26">
        <v>-11.5999166666666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29.990000000000002</v>
      </c>
      <c r="D28" s="17">
        <v>9</v>
      </c>
      <c r="E28" s="17">
        <v>0</v>
      </c>
      <c r="F28" s="18">
        <v>269.91000000000003</v>
      </c>
      <c r="G28" s="18">
        <v>-62.420000000000009</v>
      </c>
      <c r="H28" s="32">
        <f t="shared" si="2"/>
        <v>0.23126227260938834</v>
      </c>
      <c r="I28" s="32">
        <f t="shared" si="3"/>
        <v>3.8837798414288485E-2</v>
      </c>
      <c r="J28" s="33">
        <f t="shared" si="4"/>
        <v>10.482710170000606</v>
      </c>
      <c r="K28" s="33">
        <f t="shared" si="5"/>
        <v>1.1647455744445119</v>
      </c>
      <c r="L28" s="17">
        <v>44</v>
      </c>
      <c r="M28" s="34">
        <f t="shared" si="6"/>
        <v>0.20454545454545456</v>
      </c>
      <c r="N28" s="17">
        <v>136</v>
      </c>
      <c r="O28" s="35">
        <f t="shared" ref="O28:P28" si="12">D28/7</f>
        <v>1.2857142857142858</v>
      </c>
      <c r="P28" s="35">
        <f t="shared" si="12"/>
        <v>0</v>
      </c>
      <c r="Q28" s="30">
        <f t="shared" si="8"/>
        <v>105</v>
      </c>
      <c r="R28" s="30"/>
      <c r="S28" s="22">
        <v>0.2142857142857143</v>
      </c>
      <c r="T28" s="15" t="s">
        <v>33</v>
      </c>
      <c r="U28" s="23" t="s">
        <v>33</v>
      </c>
      <c r="V28" s="1" t="s">
        <v>339</v>
      </c>
      <c r="W28" s="15">
        <v>5</v>
      </c>
      <c r="X28" s="39">
        <f t="shared" si="9"/>
        <v>0.55555555555555558</v>
      </c>
      <c r="Y28" s="40">
        <f t="shared" ref="Y28:Y32" si="13">IFERROR(G28/(W28+Z28)*-1,0)</f>
        <v>8.9171428571428581</v>
      </c>
      <c r="Z28" s="15">
        <v>2</v>
      </c>
      <c r="AA28" s="29" t="s">
        <v>35</v>
      </c>
      <c r="AB28" s="41">
        <f t="shared" si="10"/>
        <v>-0.69</v>
      </c>
      <c r="AC28" s="42">
        <v>8.0639277777777796E-2</v>
      </c>
      <c r="AD28" s="40">
        <f t="shared" si="11"/>
        <v>-1.00153983</v>
      </c>
      <c r="AE28" s="26">
        <v>-5.68</v>
      </c>
      <c r="AF28" s="26">
        <v>-11.5999166666666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29.99</v>
      </c>
      <c r="D29" s="17">
        <v>6</v>
      </c>
      <c r="E29" s="17">
        <v>0</v>
      </c>
      <c r="F29" s="18">
        <v>179.94</v>
      </c>
      <c r="G29" s="18">
        <v>-50.510000000000012</v>
      </c>
      <c r="H29" s="32">
        <f t="shared" si="2"/>
        <v>0.28070467933755705</v>
      </c>
      <c r="I29" s="32">
        <f t="shared" si="3"/>
        <v>-1.0604608313880338E-2</v>
      </c>
      <c r="J29" s="33">
        <f t="shared" si="4"/>
        <v>-1.9081932199996279</v>
      </c>
      <c r="K29" s="33">
        <f t="shared" si="5"/>
        <v>-0.31803220333327131</v>
      </c>
      <c r="L29" s="17">
        <v>32</v>
      </c>
      <c r="M29" s="34">
        <f t="shared" si="6"/>
        <v>0.1875</v>
      </c>
      <c r="N29" s="17">
        <v>163</v>
      </c>
      <c r="O29" s="35">
        <f t="shared" ref="O29:P29" si="14">D29/7</f>
        <v>0.8571428571428571</v>
      </c>
      <c r="P29" s="35">
        <f t="shared" si="14"/>
        <v>0</v>
      </c>
      <c r="Q29" s="30">
        <f t="shared" si="8"/>
        <v>190</v>
      </c>
      <c r="R29" s="30"/>
      <c r="S29" s="22">
        <v>0.25301204819277112</v>
      </c>
      <c r="T29" s="15" t="s">
        <v>33</v>
      </c>
      <c r="U29" s="23" t="s">
        <v>33</v>
      </c>
      <c r="V29" s="1" t="s">
        <v>33</v>
      </c>
      <c r="W29" s="15">
        <v>4</v>
      </c>
      <c r="X29" s="39">
        <f t="shared" si="9"/>
        <v>0.66666666666666663</v>
      </c>
      <c r="Y29" s="40">
        <f t="shared" si="13"/>
        <v>12.627500000000003</v>
      </c>
      <c r="Z29" s="15">
        <v>0</v>
      </c>
      <c r="AA29" s="29" t="s">
        <v>35</v>
      </c>
      <c r="AB29" s="41">
        <f t="shared" si="10"/>
        <v>-0.69</v>
      </c>
      <c r="AC29" s="42">
        <v>8.0639277777777796E-2</v>
      </c>
      <c r="AD29" s="40">
        <f t="shared" si="11"/>
        <v>-0.66769322000000009</v>
      </c>
      <c r="AE29" s="26">
        <v>-5.68</v>
      </c>
      <c r="AF29" s="26">
        <v>-11.5999166666666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29.990000000000002</v>
      </c>
      <c r="D30" s="17">
        <v>8</v>
      </c>
      <c r="E30" s="17">
        <v>0</v>
      </c>
      <c r="F30" s="18">
        <v>239.92000000000002</v>
      </c>
      <c r="G30" s="18">
        <v>-43.08</v>
      </c>
      <c r="H30" s="32">
        <f t="shared" si="2"/>
        <v>0.17955985328442811</v>
      </c>
      <c r="I30" s="32">
        <f t="shared" si="3"/>
        <v>0.10003160068286664</v>
      </c>
      <c r="J30" s="33">
        <f t="shared" si="4"/>
        <v>23.999581635833366</v>
      </c>
      <c r="K30" s="33">
        <f t="shared" si="5"/>
        <v>2.9999477044791707</v>
      </c>
      <c r="L30" s="17">
        <v>19</v>
      </c>
      <c r="M30" s="34">
        <f t="shared" si="6"/>
        <v>0.42105263157894735</v>
      </c>
      <c r="N30" s="17">
        <v>152</v>
      </c>
      <c r="O30" s="35">
        <f t="shared" ref="O30:P30" si="15">D30/7</f>
        <v>1.1428571428571428</v>
      </c>
      <c r="P30" s="35">
        <f t="shared" si="15"/>
        <v>0</v>
      </c>
      <c r="Q30" s="30">
        <f t="shared" si="8"/>
        <v>133</v>
      </c>
      <c r="R30" s="30"/>
      <c r="S30" s="22">
        <v>0.39622641509433959</v>
      </c>
      <c r="T30" s="29">
        <v>0</v>
      </c>
      <c r="U30" s="37" t="s">
        <v>33</v>
      </c>
      <c r="V30" s="38" t="s">
        <v>33</v>
      </c>
      <c r="W30" s="15">
        <v>3</v>
      </c>
      <c r="X30" s="39">
        <f t="shared" si="9"/>
        <v>0.375</v>
      </c>
      <c r="Y30" s="40">
        <f t="shared" si="13"/>
        <v>7.18</v>
      </c>
      <c r="Z30" s="15">
        <v>3</v>
      </c>
      <c r="AA30" s="29" t="s">
        <v>35</v>
      </c>
      <c r="AB30" s="41">
        <f t="shared" si="10"/>
        <v>-0.69</v>
      </c>
      <c r="AC30" s="42">
        <v>8.0639277777777796E-2</v>
      </c>
      <c r="AD30" s="40">
        <f t="shared" si="11"/>
        <v>-0.89025762666666675</v>
      </c>
      <c r="AE30" s="26">
        <v>-5.68</v>
      </c>
      <c r="AF30" s="26">
        <v>-11.3152700921875</v>
      </c>
      <c r="AG30" s="26">
        <v>0</v>
      </c>
    </row>
    <row r="31" spans="1:33" ht="15.75" customHeight="1" x14ac:dyDescent="0.2">
      <c r="A31" s="15" t="s">
        <v>92</v>
      </c>
      <c r="B31" s="49" t="s">
        <v>807</v>
      </c>
      <c r="C31" s="16">
        <f t="shared" si="1"/>
        <v>29.99</v>
      </c>
      <c r="D31" s="17">
        <v>5</v>
      </c>
      <c r="E31" s="17">
        <v>0</v>
      </c>
      <c r="F31" s="18">
        <v>149.94999999999999</v>
      </c>
      <c r="G31" s="44">
        <v>-38.92</v>
      </c>
      <c r="H31" s="32">
        <f t="shared" si="2"/>
        <v>0.2595531843947983</v>
      </c>
      <c r="I31" s="32">
        <f t="shared" si="3"/>
        <v>2.0038269572496232E-2</v>
      </c>
      <c r="J31" s="33">
        <f t="shared" si="4"/>
        <v>3.0047385223958099</v>
      </c>
      <c r="K31" s="33">
        <f t="shared" si="5"/>
        <v>0.60094770447916201</v>
      </c>
      <c r="L31" s="17">
        <v>26</v>
      </c>
      <c r="M31" s="34">
        <f t="shared" si="6"/>
        <v>0.19230769230769232</v>
      </c>
      <c r="N31" s="17">
        <v>147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205</v>
      </c>
      <c r="R31" s="30"/>
      <c r="S31" s="22">
        <v>0.36363636363636298</v>
      </c>
      <c r="T31" s="15" t="s">
        <v>33</v>
      </c>
      <c r="U31" s="23" t="s">
        <v>33</v>
      </c>
      <c r="V31" s="1" t="s">
        <v>339</v>
      </c>
      <c r="W31" s="15">
        <v>3</v>
      </c>
      <c r="X31" s="39">
        <f t="shared" si="9"/>
        <v>0.6</v>
      </c>
      <c r="Y31" s="40">
        <f t="shared" si="13"/>
        <v>7.7840000000000007</v>
      </c>
      <c r="Z31" s="15">
        <v>2</v>
      </c>
      <c r="AA31" s="15" t="s">
        <v>35</v>
      </c>
      <c r="AB31" s="41">
        <f t="shared" si="10"/>
        <v>-0.69</v>
      </c>
      <c r="AC31" s="28">
        <v>8.0639277777777796E-2</v>
      </c>
      <c r="AD31" s="40">
        <f t="shared" si="11"/>
        <v>-0.5564110166666667</v>
      </c>
      <c r="AE31" s="45">
        <v>-5.68</v>
      </c>
      <c r="AF31" s="45">
        <v>-11.3152700921875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29.99</v>
      </c>
      <c r="D32" s="57">
        <v>5</v>
      </c>
      <c r="E32" s="57">
        <v>0</v>
      </c>
      <c r="F32" s="58">
        <v>149.94999999999999</v>
      </c>
      <c r="G32" s="58">
        <v>-44.3</v>
      </c>
      <c r="H32" s="32">
        <f t="shared" si="2"/>
        <v>0.29543181060353452</v>
      </c>
      <c r="I32" s="32">
        <f t="shared" si="3"/>
        <v>-2.5843691081054925E-2</v>
      </c>
      <c r="J32" s="33">
        <f t="shared" si="4"/>
        <v>-3.8752614776041856</v>
      </c>
      <c r="K32" s="33">
        <f t="shared" si="5"/>
        <v>-0.7750522955208371</v>
      </c>
      <c r="L32" s="57">
        <v>34</v>
      </c>
      <c r="M32" s="34">
        <f t="shared" si="6"/>
        <v>0.14705882352941177</v>
      </c>
      <c r="N32" s="57">
        <v>144</v>
      </c>
      <c r="O32" s="35">
        <f t="shared" si="16"/>
        <v>0.7142857142857143</v>
      </c>
      <c r="P32" s="35">
        <f t="shared" si="16"/>
        <v>0</v>
      </c>
      <c r="Q32" s="30">
        <f t="shared" si="8"/>
        <v>201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0.4713375796178344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2</v>
      </c>
      <c r="X32" s="39">
        <f t="shared" si="9"/>
        <v>0.4</v>
      </c>
      <c r="Y32" s="40">
        <f t="shared" si="13"/>
        <v>8.86</v>
      </c>
      <c r="Z32" s="56">
        <v>3</v>
      </c>
      <c r="AA32" s="56" t="s">
        <v>35</v>
      </c>
      <c r="AB32" s="41">
        <f t="shared" si="10"/>
        <v>-0.69</v>
      </c>
      <c r="AC32" s="62">
        <v>8.0639277777777796E-2</v>
      </c>
      <c r="AD32" s="40">
        <f t="shared" si="11"/>
        <v>-0.5564110166666667</v>
      </c>
      <c r="AE32" s="63">
        <v>-5.68</v>
      </c>
      <c r="AF32" s="63">
        <v>-11.3152700921875</v>
      </c>
      <c r="AG32" s="63">
        <v>-1.5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Knobs - Minimalist Cylindrical Whistle Knob Handles - 25 Pack of Kitchen Cabinet Hardware")</f>
        <v>Oil Rubbed Bronze Kitchen Cabinet Knobs - Minimalist Cylindrical Whistle Knob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Info!B1:BJ5000""),2,FALSE),"""")"),"B08LDZMGSC")</f>
        <v>B08LDZMGSC</v>
      </c>
      <c r="B2" s="3" t="s">
        <v>808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17.781464814338236</v>
      </c>
      <c r="D3" s="5">
        <f>SUM(D4:D99702)</f>
        <v>19</v>
      </c>
      <c r="E3" s="5"/>
      <c r="F3" s="6">
        <f t="shared" ref="F3:G3" si="0">SUM(F4:F99702)</f>
        <v>477.80999999999995</v>
      </c>
      <c r="G3" s="6">
        <f t="shared" si="0"/>
        <v>-152.13</v>
      </c>
      <c r="H3" s="7">
        <f>G3/F3*-1</f>
        <v>0.31839015508256424</v>
      </c>
      <c r="I3" s="8">
        <f>J3/F3</f>
        <v>-7.5067459754312518E-2</v>
      </c>
      <c r="J3" s="6">
        <f>SUM(J4:J99702)</f>
        <v>-35.867982945208063</v>
      </c>
      <c r="K3" s="6">
        <f>J3/D3</f>
        <v>-1.8877885760635822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11</v>
      </c>
      <c r="X3" s="7">
        <f>W3/D3</f>
        <v>0.57894736842105265</v>
      </c>
      <c r="Y3" s="6"/>
      <c r="Z3" s="5"/>
      <c r="AA3" s="5"/>
      <c r="AB3" s="5"/>
      <c r="AC3" s="5"/>
      <c r="AD3" s="6">
        <f>SUM(AD4:AD99702)</f>
        <v>-2.1325933212499999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Info!B2:BZ3000""),37,FALSE)),"""")*-1"),-10.1642450921875)</f>
        <v>-10.1642450921875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28.99</v>
      </c>
      <c r="D27" s="17">
        <v>2</v>
      </c>
      <c r="E27" s="17">
        <v>0</v>
      </c>
      <c r="F27" s="18">
        <v>57.98</v>
      </c>
      <c r="G27" s="18">
        <v>-25.06</v>
      </c>
      <c r="H27" s="32">
        <f t="shared" ref="H27:H32" si="2">G27/F27*-1</f>
        <v>0.43221800620903761</v>
      </c>
      <c r="I27" s="32">
        <f t="shared" ref="I27:I32" si="3">J27/F27</f>
        <v>-0.11140508521616431</v>
      </c>
      <c r="J27" s="33">
        <f t="shared" ref="J27:J32" si="4">F27*0.85+G27+AF27*D27+D27*AE27+AG27+AD27</f>
        <v>-6.4592668408332061</v>
      </c>
      <c r="K27" s="33">
        <f t="shared" ref="K27:K32" si="5">J27/D27</f>
        <v>-3.2296334204166031</v>
      </c>
      <c r="L27" s="17">
        <v>24</v>
      </c>
      <c r="M27" s="34">
        <f t="shared" ref="M27:M32" si="6">IFERROR(D27/L27,"-")</f>
        <v>8.3333333333333329E-2</v>
      </c>
      <c r="N27" s="17">
        <v>82</v>
      </c>
      <c r="O27" s="35">
        <f t="shared" ref="O27:P27" si="7">D27/7</f>
        <v>0.2857142857142857</v>
      </c>
      <c r="P27" s="35">
        <f t="shared" si="7"/>
        <v>0</v>
      </c>
      <c r="Q27" s="30">
        <f t="shared" ref="Q27:Q32" si="8">ROUNDDOWN(N27/(O27+P27),0)</f>
        <v>287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1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8.1334604166666671E-2</v>
      </c>
      <c r="AD27" s="40">
        <f t="shared" ref="AD27:AD32" si="11">IFERROR(AB27*AC27*D27*2,0)</f>
        <v>-0.22448350749999998</v>
      </c>
      <c r="AE27" s="26">
        <v>-4.95</v>
      </c>
      <c r="AF27" s="26">
        <v>-10.278891666666601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28.99</v>
      </c>
      <c r="D28" s="17">
        <v>2</v>
      </c>
      <c r="E28" s="17">
        <v>0</v>
      </c>
      <c r="F28" s="18">
        <v>57.98</v>
      </c>
      <c r="G28" s="18">
        <v>-30.74</v>
      </c>
      <c r="H28" s="32">
        <f t="shared" si="2"/>
        <v>0.5301828216626423</v>
      </c>
      <c r="I28" s="32">
        <f t="shared" si="3"/>
        <v>-0.20936990066976902</v>
      </c>
      <c r="J28" s="33">
        <f t="shared" si="4"/>
        <v>-12.139266840833207</v>
      </c>
      <c r="K28" s="33">
        <f t="shared" si="5"/>
        <v>-6.0696334204166034</v>
      </c>
      <c r="L28" s="17">
        <v>21</v>
      </c>
      <c r="M28" s="34">
        <f t="shared" si="6"/>
        <v>9.5238095238095233E-2</v>
      </c>
      <c r="N28" s="17">
        <v>63</v>
      </c>
      <c r="O28" s="35">
        <f t="shared" ref="O28:P28" si="12">D28/7</f>
        <v>0.2857142857142857</v>
      </c>
      <c r="P28" s="35">
        <f t="shared" si="12"/>
        <v>0</v>
      </c>
      <c r="Q28" s="30">
        <f t="shared" si="8"/>
        <v>220</v>
      </c>
      <c r="R28" s="30"/>
      <c r="S28" s="22">
        <v>0.15584415584415581</v>
      </c>
      <c r="T28" s="15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0</v>
      </c>
      <c r="Z28" s="15">
        <v>0</v>
      </c>
      <c r="AA28" s="29" t="s">
        <v>35</v>
      </c>
      <c r="AB28" s="41">
        <f t="shared" si="10"/>
        <v>-0.69</v>
      </c>
      <c r="AC28" s="42">
        <v>8.1334604166666671E-2</v>
      </c>
      <c r="AD28" s="40">
        <f t="shared" si="11"/>
        <v>-0.22448350749999998</v>
      </c>
      <c r="AE28" s="26">
        <v>-4.95</v>
      </c>
      <c r="AF28" s="26">
        <v>-10.278891666666601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24.99</v>
      </c>
      <c r="D29" s="17">
        <v>1</v>
      </c>
      <c r="E29" s="17">
        <v>0</v>
      </c>
      <c r="F29" s="18">
        <v>24.99</v>
      </c>
      <c r="G29" s="18">
        <v>0</v>
      </c>
      <c r="H29" s="32">
        <f t="shared" si="2"/>
        <v>0</v>
      </c>
      <c r="I29" s="32">
        <f t="shared" si="3"/>
        <v>0.23610910682606634</v>
      </c>
      <c r="J29" s="33">
        <f t="shared" si="4"/>
        <v>5.9003665795833973</v>
      </c>
      <c r="K29" s="33">
        <f t="shared" si="5"/>
        <v>5.9003665795833973</v>
      </c>
      <c r="L29" s="17">
        <v>16</v>
      </c>
      <c r="M29" s="34">
        <f t="shared" si="6"/>
        <v>6.25E-2</v>
      </c>
      <c r="N29" s="17">
        <v>73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511</v>
      </c>
      <c r="R29" s="30"/>
      <c r="S29" s="22">
        <v>0.20547945205479451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8.1334604166666671E-2</v>
      </c>
      <c r="AD29" s="40">
        <f t="shared" si="11"/>
        <v>-0.11224175374999999</v>
      </c>
      <c r="AE29" s="26">
        <v>-4.95</v>
      </c>
      <c r="AF29" s="26">
        <v>-10.278891666666601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24.189999999999998</v>
      </c>
      <c r="D30" s="17">
        <v>5</v>
      </c>
      <c r="E30" s="17">
        <v>0</v>
      </c>
      <c r="F30" s="18">
        <v>120.94999999999999</v>
      </c>
      <c r="G30" s="18">
        <v>-26.12</v>
      </c>
      <c r="H30" s="32">
        <f t="shared" si="2"/>
        <v>0.21595700702769743</v>
      </c>
      <c r="I30" s="32">
        <f t="shared" si="3"/>
        <v>4.5892167863785683E-3</v>
      </c>
      <c r="J30" s="33">
        <f t="shared" si="4"/>
        <v>0.55506577031248783</v>
      </c>
      <c r="K30" s="33">
        <f t="shared" si="5"/>
        <v>0.11101315406249757</v>
      </c>
      <c r="L30" s="17">
        <v>18</v>
      </c>
      <c r="M30" s="34">
        <f t="shared" si="6"/>
        <v>0.27777777777777779</v>
      </c>
      <c r="N30" s="17">
        <v>68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95</v>
      </c>
      <c r="R30" s="30"/>
      <c r="S30" s="22">
        <v>0.29577464788732388</v>
      </c>
      <c r="T30" s="29">
        <v>0</v>
      </c>
      <c r="U30" s="37" t="s">
        <v>33</v>
      </c>
      <c r="V30" s="38" t="s">
        <v>33</v>
      </c>
      <c r="W30" s="15">
        <v>3</v>
      </c>
      <c r="X30" s="39">
        <f t="shared" si="9"/>
        <v>0.6</v>
      </c>
      <c r="Y30" s="40">
        <f t="shared" si="13"/>
        <v>8.706666666666667</v>
      </c>
      <c r="Z30" s="15">
        <v>0</v>
      </c>
      <c r="AA30" s="29" t="s">
        <v>35</v>
      </c>
      <c r="AB30" s="41">
        <f t="shared" si="10"/>
        <v>-0.69</v>
      </c>
      <c r="AC30" s="42">
        <v>8.1334604166666671E-2</v>
      </c>
      <c r="AD30" s="40">
        <f t="shared" si="11"/>
        <v>-0.56120876874999992</v>
      </c>
      <c r="AE30" s="26">
        <v>-4.95</v>
      </c>
      <c r="AF30" s="26">
        <v>-10.1642450921875</v>
      </c>
      <c r="AG30" s="26">
        <v>0</v>
      </c>
    </row>
    <row r="31" spans="1:33" ht="15.75" customHeight="1" x14ac:dyDescent="0.2">
      <c r="A31" s="15" t="s">
        <v>92</v>
      </c>
      <c r="B31" s="49" t="s">
        <v>486</v>
      </c>
      <c r="C31" s="16">
        <f t="shared" si="1"/>
        <v>23.99</v>
      </c>
      <c r="D31" s="17">
        <v>5</v>
      </c>
      <c r="E31" s="17">
        <v>0</v>
      </c>
      <c r="F31" s="18">
        <v>119.94999999999999</v>
      </c>
      <c r="G31" s="44">
        <v>-39.930000000000007</v>
      </c>
      <c r="H31" s="32">
        <f t="shared" si="2"/>
        <v>0.33288870362651113</v>
      </c>
      <c r="I31" s="32">
        <f t="shared" si="3"/>
        <v>-0.1175901144617551</v>
      </c>
      <c r="J31" s="33">
        <f t="shared" si="4"/>
        <v>-14.104934229687522</v>
      </c>
      <c r="K31" s="33">
        <f t="shared" si="5"/>
        <v>-2.8209868459375045</v>
      </c>
      <c r="L31" s="17">
        <v>35</v>
      </c>
      <c r="M31" s="34">
        <f t="shared" si="6"/>
        <v>0.14285714285714285</v>
      </c>
      <c r="N31" s="17">
        <v>65</v>
      </c>
      <c r="O31" s="35">
        <f t="shared" ref="O31:P32" si="16">D31/7</f>
        <v>0.7142857142857143</v>
      </c>
      <c r="P31" s="35">
        <f t="shared" si="16"/>
        <v>0</v>
      </c>
      <c r="Q31" s="30">
        <f t="shared" si="8"/>
        <v>91</v>
      </c>
      <c r="R31" s="30"/>
      <c r="S31" s="22">
        <v>0.32</v>
      </c>
      <c r="T31" s="15">
        <v>12</v>
      </c>
      <c r="U31" s="23" t="s">
        <v>33</v>
      </c>
      <c r="V31" s="1" t="s">
        <v>824</v>
      </c>
      <c r="W31" s="15">
        <v>2</v>
      </c>
      <c r="X31" s="39">
        <f t="shared" si="9"/>
        <v>0.4</v>
      </c>
      <c r="Y31" s="40">
        <f t="shared" si="13"/>
        <v>19.965000000000003</v>
      </c>
      <c r="Z31" s="15">
        <v>0</v>
      </c>
      <c r="AA31" s="15" t="s">
        <v>35</v>
      </c>
      <c r="AB31" s="41">
        <f t="shared" si="10"/>
        <v>-0.69</v>
      </c>
      <c r="AC31" s="28">
        <v>8.1334604166666671E-2</v>
      </c>
      <c r="AD31" s="40">
        <f t="shared" si="11"/>
        <v>-0.56120876874999992</v>
      </c>
      <c r="AE31" s="45">
        <v>-4.95</v>
      </c>
      <c r="AF31" s="45">
        <v>-10.1642450921875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23.99</v>
      </c>
      <c r="D32" s="57">
        <v>4</v>
      </c>
      <c r="E32" s="57">
        <v>0</v>
      </c>
      <c r="F32" s="58">
        <v>95.96</v>
      </c>
      <c r="G32" s="58">
        <v>-30.28</v>
      </c>
      <c r="H32" s="32">
        <f t="shared" si="2"/>
        <v>0.31554814506044188</v>
      </c>
      <c r="I32" s="32">
        <f t="shared" si="3"/>
        <v>-0.10024955589568582</v>
      </c>
      <c r="J32" s="33">
        <f t="shared" si="4"/>
        <v>-9.6199473837500111</v>
      </c>
      <c r="K32" s="33">
        <f t="shared" si="5"/>
        <v>-2.4049868459375028</v>
      </c>
      <c r="L32" s="57">
        <v>32</v>
      </c>
      <c r="M32" s="34">
        <f t="shared" si="6"/>
        <v>0.125</v>
      </c>
      <c r="N32" s="57">
        <v>59</v>
      </c>
      <c r="O32" s="35">
        <f t="shared" si="16"/>
        <v>0.5714285714285714</v>
      </c>
      <c r="P32" s="35">
        <f t="shared" si="16"/>
        <v>0</v>
      </c>
      <c r="Q32" s="30">
        <f t="shared" si="8"/>
        <v>103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0.5467625899280576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4</v>
      </c>
      <c r="X32" s="39">
        <f t="shared" si="9"/>
        <v>1</v>
      </c>
      <c r="Y32" s="40">
        <f t="shared" si="13"/>
        <v>3.7850000000000001</v>
      </c>
      <c r="Z32" s="56">
        <v>4</v>
      </c>
      <c r="AA32" s="56" t="s">
        <v>35</v>
      </c>
      <c r="AB32" s="41">
        <f t="shared" si="10"/>
        <v>-0.69</v>
      </c>
      <c r="AC32" s="62">
        <v>8.1334604166666671E-2</v>
      </c>
      <c r="AD32" s="40">
        <f t="shared" si="11"/>
        <v>-0.44896701499999997</v>
      </c>
      <c r="AE32" s="63">
        <v>-4.95</v>
      </c>
      <c r="AF32" s="63">
        <v>-10.1642450921875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Minimalist Cylindrical Whistle Knob Handles - 10 Pack of Kitchen Cabinet Hardware")</f>
        <v>Brushed Gold Kitchen Cabinet Knobs - Minimalist Cylindrical Whistle Knob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Info!B1:BJ5000""),2,FALSE),"""")"),"B08LDXJTBV")</f>
        <v>B08LDXJTBV</v>
      </c>
      <c r="B2" s="3" t="s">
        <v>809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9.1648900529411765</v>
      </c>
      <c r="D3" s="5">
        <f>SUM(D4:D99702)</f>
        <v>14</v>
      </c>
      <c r="E3" s="5"/>
      <c r="F3" s="6">
        <f t="shared" ref="F3:G3" si="0">SUM(F4:F99702)</f>
        <v>214.85999999999999</v>
      </c>
      <c r="G3" s="6">
        <f t="shared" si="0"/>
        <v>-63.279999999999987</v>
      </c>
      <c r="H3" s="7">
        <f>G3/F3*-1</f>
        <v>0.29451736014148744</v>
      </c>
      <c r="I3" s="8">
        <f>J3/F3</f>
        <v>2.9679938922922935E-2</v>
      </c>
      <c r="J3" s="6">
        <f>SUM(J4:J99702)</f>
        <v>6.3770316769792217</v>
      </c>
      <c r="K3" s="6">
        <f>J3/D3</f>
        <v>0.455502262641373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</v>
      </c>
      <c r="X3" s="7">
        <f>W3/D3</f>
        <v>7.1428571428571425E-2</v>
      </c>
      <c r="Y3" s="6"/>
      <c r="Z3" s="5"/>
      <c r="AA3" s="5"/>
      <c r="AB3" s="5"/>
      <c r="AC3" s="5"/>
      <c r="AD3" s="6">
        <f>SUM(AD4:AD99702)</f>
        <v>-0.98219750802083317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Info!B2:BZ3000""),37,FALSE)),"""")*-1"),-4.150156545)</f>
        <v>-4.1501565449999998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1</v>
      </c>
      <c r="E27" s="17">
        <v>0</v>
      </c>
      <c r="F27" s="18">
        <v>17.989999999999998</v>
      </c>
      <c r="G27" s="18">
        <v>-23.88</v>
      </c>
      <c r="H27" s="32">
        <f t="shared" ref="H27:H32" si="2">G27/F27*-1</f>
        <v>1.3274041133963315</v>
      </c>
      <c r="I27" s="32">
        <f t="shared" ref="I27:I32" si="3">J27/F27</f>
        <v>-1.0861140448397255</v>
      </c>
      <c r="J27" s="33">
        <f t="shared" ref="J27:J32" si="4">F27*0.85+G27+AF27*D27+D27*AE27+AG27+AD27</f>
        <v>-19.53919166666666</v>
      </c>
      <c r="K27" s="33">
        <f t="shared" ref="K27:K32" si="5">J27/D27</f>
        <v>-19.53919166666666</v>
      </c>
      <c r="L27" s="17">
        <v>26</v>
      </c>
      <c r="M27" s="34">
        <f t="shared" ref="M27:M32" si="6">IFERROR(D27/L27,"-")</f>
        <v>3.8461538461538464E-2</v>
      </c>
      <c r="N27" s="17">
        <v>79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553</v>
      </c>
      <c r="R27" s="30"/>
      <c r="S27" s="22">
        <v>7.6923076923076927E-2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0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0.34722222222222221</v>
      </c>
      <c r="AD27" s="40">
        <f t="shared" ref="AD27:AD32" si="11">IFERROR(AB27*AC27*D27*2,0)</f>
        <v>-0.47916666666666663</v>
      </c>
      <c r="AE27" s="26">
        <v>-6.28</v>
      </c>
      <c r="AF27" s="26">
        <v>-4.1915249999999897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5</v>
      </c>
      <c r="E28" s="17">
        <v>0</v>
      </c>
      <c r="F28" s="18">
        <v>89.949999999999989</v>
      </c>
      <c r="G28" s="18">
        <v>-39.399999999999991</v>
      </c>
      <c r="H28" s="32">
        <f t="shared" si="2"/>
        <v>0.43802112284602551</v>
      </c>
      <c r="I28" s="32">
        <f t="shared" si="3"/>
        <v>-2.549859255720726E-2</v>
      </c>
      <c r="J28" s="33">
        <f t="shared" si="4"/>
        <v>-2.2935984005207928</v>
      </c>
      <c r="K28" s="33">
        <f t="shared" si="5"/>
        <v>-0.45871968010415853</v>
      </c>
      <c r="L28" s="17">
        <v>21</v>
      </c>
      <c r="M28" s="34">
        <f t="shared" si="6"/>
        <v>0.23809523809523808</v>
      </c>
      <c r="N28" s="17">
        <v>68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95</v>
      </c>
      <c r="R28" s="30"/>
      <c r="S28" s="22">
        <v>0.15789473684210531</v>
      </c>
      <c r="T28" s="15" t="s">
        <v>33</v>
      </c>
      <c r="U28" s="23" t="s">
        <v>33</v>
      </c>
      <c r="V28" s="1" t="s">
        <v>339</v>
      </c>
      <c r="W28" s="15">
        <v>1</v>
      </c>
      <c r="X28" s="39">
        <f t="shared" si="9"/>
        <v>0.2</v>
      </c>
      <c r="Y28" s="40">
        <f t="shared" ref="Y28:Y32" si="13">IFERROR(G28/(W28+Z28)*-1,0)</f>
        <v>19.699999999999996</v>
      </c>
      <c r="Z28" s="15">
        <v>1</v>
      </c>
      <c r="AA28" s="29" t="s">
        <v>35</v>
      </c>
      <c r="AB28" s="41">
        <f t="shared" si="10"/>
        <v>-0.69</v>
      </c>
      <c r="AC28" s="42">
        <v>2.8039623263888886E-2</v>
      </c>
      <c r="AD28" s="40">
        <f t="shared" si="11"/>
        <v>-0.19347340052083328</v>
      </c>
      <c r="AE28" s="26">
        <v>-3.64</v>
      </c>
      <c r="AF28" s="26">
        <v>-4.1915249999999897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15.99</v>
      </c>
      <c r="D29" s="17">
        <v>1</v>
      </c>
      <c r="E29" s="17">
        <v>0</v>
      </c>
      <c r="F29" s="18">
        <v>15.99</v>
      </c>
      <c r="G29" s="18">
        <v>0</v>
      </c>
      <c r="H29" s="32">
        <f t="shared" si="2"/>
        <v>0</v>
      </c>
      <c r="I29" s="32">
        <f t="shared" si="3"/>
        <v>0.35780364727303587</v>
      </c>
      <c r="J29" s="33">
        <f t="shared" si="4"/>
        <v>5.7212803198958433</v>
      </c>
      <c r="K29" s="33">
        <f t="shared" si="5"/>
        <v>5.7212803198958433</v>
      </c>
      <c r="L29" s="17">
        <v>11</v>
      </c>
      <c r="M29" s="34">
        <f t="shared" si="6"/>
        <v>9.0909090909090912E-2</v>
      </c>
      <c r="N29" s="17">
        <v>68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476</v>
      </c>
      <c r="R29" s="30"/>
      <c r="S29" s="22">
        <v>0.30882352941176472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2.8039623263888886E-2</v>
      </c>
      <c r="AD29" s="40">
        <f t="shared" si="11"/>
        <v>-3.8694680104166657E-2</v>
      </c>
      <c r="AE29" s="26">
        <v>-3.64</v>
      </c>
      <c r="AF29" s="26">
        <v>-4.1915249999999897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12.99</v>
      </c>
      <c r="D30" s="17">
        <v>6</v>
      </c>
      <c r="E30" s="17">
        <v>0</v>
      </c>
      <c r="F30" s="18">
        <v>77.94</v>
      </c>
      <c r="G30" s="18">
        <v>0</v>
      </c>
      <c r="H30" s="32">
        <f t="shared" si="2"/>
        <v>0</v>
      </c>
      <c r="I30" s="32">
        <f t="shared" si="3"/>
        <v>0.24731707274024889</v>
      </c>
      <c r="J30" s="33">
        <f t="shared" si="4"/>
        <v>19.275892649374999</v>
      </c>
      <c r="K30" s="33">
        <f t="shared" si="5"/>
        <v>3.212648774895833</v>
      </c>
      <c r="L30" s="17">
        <v>11</v>
      </c>
      <c r="M30" s="34">
        <f t="shared" si="6"/>
        <v>0.54545454545454541</v>
      </c>
      <c r="N30" s="17">
        <v>68</v>
      </c>
      <c r="O30" s="35">
        <f t="shared" ref="O30:P30" si="15">D30/7</f>
        <v>0.8571428571428571</v>
      </c>
      <c r="P30" s="35">
        <f t="shared" si="15"/>
        <v>0</v>
      </c>
      <c r="Q30" s="30">
        <f t="shared" si="8"/>
        <v>79</v>
      </c>
      <c r="R30" s="30"/>
      <c r="S30" s="22">
        <v>0.33333333333333331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2.8039623263888886E-2</v>
      </c>
      <c r="AD30" s="40">
        <f t="shared" si="11"/>
        <v>-0.23216808062499994</v>
      </c>
      <c r="AE30" s="26">
        <v>-3.64</v>
      </c>
      <c r="AF30" s="26">
        <v>-4.1501565449999998</v>
      </c>
      <c r="AG30" s="26">
        <v>0</v>
      </c>
    </row>
    <row r="31" spans="1:33" ht="15.75" customHeight="1" x14ac:dyDescent="0.2">
      <c r="A31" s="15" t="s">
        <v>92</v>
      </c>
      <c r="B31" s="54" t="s">
        <v>810</v>
      </c>
      <c r="C31" s="16">
        <f t="shared" si="1"/>
        <v>12.99</v>
      </c>
      <c r="D31" s="17">
        <v>1</v>
      </c>
      <c r="E31" s="17">
        <v>4</v>
      </c>
      <c r="F31" s="18">
        <v>12.99</v>
      </c>
      <c r="G31" s="44">
        <v>0</v>
      </c>
      <c r="H31" s="32">
        <f t="shared" si="2"/>
        <v>0</v>
      </c>
      <c r="I31" s="32">
        <f t="shared" si="3"/>
        <v>0.24731707274024883</v>
      </c>
      <c r="J31" s="33">
        <f t="shared" si="4"/>
        <v>3.2126487748958326</v>
      </c>
      <c r="K31" s="33">
        <f t="shared" si="5"/>
        <v>3.2126487748958326</v>
      </c>
      <c r="L31" s="17">
        <v>10</v>
      </c>
      <c r="M31" s="34">
        <f t="shared" si="6"/>
        <v>0.1</v>
      </c>
      <c r="N31" s="17">
        <v>62</v>
      </c>
      <c r="O31" s="35">
        <f t="shared" ref="O31:P32" si="16">D31/7</f>
        <v>0.14285714285714285</v>
      </c>
      <c r="P31" s="35">
        <f t="shared" si="16"/>
        <v>0.5714285714285714</v>
      </c>
      <c r="Q31" s="30">
        <f t="shared" si="8"/>
        <v>86</v>
      </c>
      <c r="R31" s="30"/>
      <c r="S31" s="22">
        <v>0.48598130841121401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2.8039623263888886E-2</v>
      </c>
      <c r="AD31" s="40">
        <f t="shared" si="11"/>
        <v>-3.8694680104166657E-2</v>
      </c>
      <c r="AE31" s="45">
        <v>-3.64</v>
      </c>
      <c r="AF31" s="45">
        <v>-4.1501565449999998</v>
      </c>
      <c r="AG31" s="26">
        <v>0</v>
      </c>
    </row>
    <row r="32" spans="1:33" s="56" customFormat="1" ht="15.75" customHeight="1" x14ac:dyDescent="0.2">
      <c r="A32" s="56" t="s">
        <v>822</v>
      </c>
      <c r="C32" s="16" t="str">
        <f t="shared" si="1"/>
        <v xml:space="preserve"> - </v>
      </c>
      <c r="D32" s="57">
        <v>0</v>
      </c>
      <c r="E32" s="57">
        <v>0</v>
      </c>
      <c r="F32" s="58">
        <v>0</v>
      </c>
      <c r="G32" s="58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7">
        <v>0</v>
      </c>
      <c r="M32" s="34" t="str">
        <f t="shared" si="6"/>
        <v>-</v>
      </c>
      <c r="N32" s="57">
        <v>62</v>
      </c>
      <c r="O32" s="35">
        <f t="shared" si="16"/>
        <v>0</v>
      </c>
      <c r="P32" s="35">
        <f t="shared" si="16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0.52173913043478259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2.8039623263888886E-2</v>
      </c>
      <c r="AD32" s="40">
        <f t="shared" si="11"/>
        <v>0</v>
      </c>
      <c r="AE32" s="63">
        <v>-3.64</v>
      </c>
      <c r="AF32" s="63">
        <v>-4.1501565449999998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Knobs - Minimalist Cylindrical Whistle Knob Handles - 25 Pack of Kitchen Cabinet Hardware")</f>
        <v>Brushed Gold Kitchen Cabinet Knobs - Minimalist Cylindrical Whistle Knob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Info!B1:BJ5000""),2,FALSE),"""")"),"B08LDWJ9M3")</f>
        <v>B08LDWJ9M3</v>
      </c>
      <c r="B2" s="3" t="s">
        <v>811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17.781464814338236</v>
      </c>
      <c r="D3" s="5">
        <f>SUM(D4:D99702)</f>
        <v>14</v>
      </c>
      <c r="E3" s="5"/>
      <c r="F3" s="6">
        <f t="shared" ref="F3:G3" si="0">SUM(F4:F99702)</f>
        <v>330.86</v>
      </c>
      <c r="G3" s="6">
        <f t="shared" si="0"/>
        <v>-212.56</v>
      </c>
      <c r="H3" s="7">
        <f>G3/F3*-1</f>
        <v>0.6424469564166112</v>
      </c>
      <c r="I3" s="8">
        <f>J3/F3</f>
        <v>-0.44037661950044132</v>
      </c>
      <c r="J3" s="6">
        <f>SUM(J4:J99702)</f>
        <v>-145.70300832791602</v>
      </c>
      <c r="K3" s="6">
        <f>J3/D3</f>
        <v>-10.407357737708287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3</v>
      </c>
      <c r="X3" s="7">
        <f>W3/D3</f>
        <v>0.21428571428571427</v>
      </c>
      <c r="Y3" s="6"/>
      <c r="Z3" s="5"/>
      <c r="AA3" s="5"/>
      <c r="AB3" s="5"/>
      <c r="AC3" s="5"/>
      <c r="AD3" s="6">
        <f>SUM(AD4:AD99702)</f>
        <v>-1.6281112925000001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Info!B2:BZ3000""),37,FALSE)),"""")*-1"),-10.1642450921875)</f>
        <v>-10.1642450921875</v>
      </c>
      <c r="AG3" s="6">
        <f>SUM(AG4:AG99702)</f>
        <v>0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55" t="s">
        <v>812</v>
      </c>
      <c r="C27" s="16">
        <f t="shared" ref="C27:C32" si="1">IFERROR(F27/D27," - ")</f>
        <v>28.99</v>
      </c>
      <c r="D27" s="17">
        <v>1</v>
      </c>
      <c r="E27" s="17">
        <v>0</v>
      </c>
      <c r="F27" s="18">
        <v>28.99</v>
      </c>
      <c r="G27" s="18">
        <v>-45.570000000000007</v>
      </c>
      <c r="H27" s="32">
        <f t="shared" ref="H27:H32" si="2">G27/F27*-1</f>
        <v>1.5719213521904107</v>
      </c>
      <c r="I27" s="32">
        <f t="shared" ref="I27:I32" si="3">J27/F27</f>
        <v>-1.2512482004283068</v>
      </c>
      <c r="J27" s="33">
        <f t="shared" ref="J27:J32" si="4">F27*0.85+G27+AF27*D27+D27*AE27+AG27+AD27</f>
        <v>-36.273685330416612</v>
      </c>
      <c r="K27" s="33">
        <f t="shared" ref="K27:K32" si="5">J27/D27</f>
        <v>-36.273685330416612</v>
      </c>
      <c r="L27" s="17">
        <v>47</v>
      </c>
      <c r="M27" s="34">
        <f t="shared" ref="M27:M32" si="6">IFERROR(D27/L27,"-")</f>
        <v>2.1276595744680851E-2</v>
      </c>
      <c r="N27" s="17">
        <v>179</v>
      </c>
      <c r="O27" s="35">
        <f t="shared" ref="O27:P27" si="7">D27/7</f>
        <v>0.14285714285714285</v>
      </c>
      <c r="P27" s="35">
        <f t="shared" si="7"/>
        <v>0</v>
      </c>
      <c r="Q27" s="30">
        <f t="shared" ref="Q27:Q32" si="8">ROUNDDOWN(N27/(O27+P27),0)</f>
        <v>1253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1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8.4270770833333342E-2</v>
      </c>
      <c r="AD27" s="40">
        <f t="shared" ref="AD27:AD32" si="11">IFERROR(AB27*AC27*D27*2,0)</f>
        <v>-0.11629366375</v>
      </c>
      <c r="AE27" s="26">
        <v>-4.95</v>
      </c>
      <c r="AF27" s="26">
        <v>-10.278891666666601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28.99</v>
      </c>
      <c r="D28" s="17">
        <v>1</v>
      </c>
      <c r="E28" s="17">
        <v>0</v>
      </c>
      <c r="F28" s="18">
        <v>28.99</v>
      </c>
      <c r="G28" s="18">
        <v>-90.21</v>
      </c>
      <c r="H28" s="32">
        <f t="shared" si="2"/>
        <v>3.1117626767850983</v>
      </c>
      <c r="I28" s="32">
        <f t="shared" si="3"/>
        <v>-2.7910895250229943</v>
      </c>
      <c r="J28" s="33">
        <f t="shared" si="4"/>
        <v>-80.913685330416598</v>
      </c>
      <c r="K28" s="33">
        <f t="shared" si="5"/>
        <v>-80.913685330416598</v>
      </c>
      <c r="L28" s="17">
        <v>34</v>
      </c>
      <c r="M28" s="34">
        <f t="shared" si="6"/>
        <v>2.9411764705882353E-2</v>
      </c>
      <c r="N28" s="17">
        <v>149</v>
      </c>
      <c r="O28" s="35">
        <f t="shared" ref="O28:P28" si="12">D28/7</f>
        <v>0.14285714285714285</v>
      </c>
      <c r="P28" s="35">
        <f t="shared" si="12"/>
        <v>0</v>
      </c>
      <c r="Q28" s="30">
        <f t="shared" si="8"/>
        <v>1043</v>
      </c>
      <c r="R28" s="30"/>
      <c r="S28" s="22">
        <v>3.6809815950920241E-2</v>
      </c>
      <c r="T28" s="15" t="s">
        <v>33</v>
      </c>
      <c r="U28" s="23" t="s">
        <v>33</v>
      </c>
      <c r="V28" s="1" t="s">
        <v>339</v>
      </c>
      <c r="W28" s="15">
        <v>1</v>
      </c>
      <c r="X28" s="39">
        <f t="shared" si="9"/>
        <v>1</v>
      </c>
      <c r="Y28" s="40">
        <f t="shared" ref="Y28:Y32" si="13">IFERROR(G28/(W28+Z28)*-1,0)</f>
        <v>18.041999999999998</v>
      </c>
      <c r="Z28" s="15">
        <v>4</v>
      </c>
      <c r="AA28" s="29" t="s">
        <v>35</v>
      </c>
      <c r="AB28" s="41">
        <f t="shared" si="10"/>
        <v>-0.69</v>
      </c>
      <c r="AC28" s="42">
        <v>8.4270770833333342E-2</v>
      </c>
      <c r="AD28" s="40">
        <f t="shared" si="11"/>
        <v>-0.11629366375</v>
      </c>
      <c r="AE28" s="26">
        <v>-4.95</v>
      </c>
      <c r="AF28" s="26">
        <v>-10.278891666666601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26.99</v>
      </c>
      <c r="D29" s="17">
        <v>8</v>
      </c>
      <c r="E29" s="17">
        <v>0</v>
      </c>
      <c r="F29" s="18">
        <v>215.92</v>
      </c>
      <c r="G29" s="18">
        <v>-41.88</v>
      </c>
      <c r="H29" s="32">
        <f t="shared" si="2"/>
        <v>0.19396072619488702</v>
      </c>
      <c r="I29" s="32">
        <f t="shared" si="3"/>
        <v>8.7488502022356335E-2</v>
      </c>
      <c r="J29" s="33">
        <f t="shared" si="4"/>
        <v>18.890517356667178</v>
      </c>
      <c r="K29" s="33">
        <f t="shared" si="5"/>
        <v>2.3613146695833973</v>
      </c>
      <c r="L29" s="17">
        <v>24</v>
      </c>
      <c r="M29" s="34">
        <f t="shared" si="6"/>
        <v>0.33333333333333331</v>
      </c>
      <c r="N29" s="17">
        <v>170</v>
      </c>
      <c r="O29" s="35">
        <f t="shared" ref="O29:P29" si="14">D29/7</f>
        <v>1.1428571428571428</v>
      </c>
      <c r="P29" s="35">
        <f t="shared" si="14"/>
        <v>0</v>
      </c>
      <c r="Q29" s="30">
        <f t="shared" si="8"/>
        <v>148</v>
      </c>
      <c r="R29" s="30"/>
      <c r="S29" s="22">
        <v>0.1028571428571429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41.88</v>
      </c>
      <c r="Z29" s="15">
        <v>1</v>
      </c>
      <c r="AA29" s="29" t="s">
        <v>35</v>
      </c>
      <c r="AB29" s="41">
        <f t="shared" si="10"/>
        <v>-0.69</v>
      </c>
      <c r="AC29" s="42">
        <v>8.4270770833333342E-2</v>
      </c>
      <c r="AD29" s="40">
        <f t="shared" si="11"/>
        <v>-0.93034930999999998</v>
      </c>
      <c r="AE29" s="26">
        <v>-4.95</v>
      </c>
      <c r="AF29" s="26">
        <v>-10.278891666666601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26.99</v>
      </c>
      <c r="D30" s="17">
        <v>1</v>
      </c>
      <c r="E30" s="17">
        <v>1</v>
      </c>
      <c r="F30" s="18">
        <v>26.99</v>
      </c>
      <c r="G30" s="18">
        <v>-23.31</v>
      </c>
      <c r="H30" s="32">
        <f t="shared" si="2"/>
        <v>0.8636532048907003</v>
      </c>
      <c r="I30" s="32">
        <f t="shared" si="3"/>
        <v>-0.57795623401028162</v>
      </c>
      <c r="J30" s="33">
        <f t="shared" si="4"/>
        <v>-15.599038755937499</v>
      </c>
      <c r="K30" s="33">
        <f t="shared" si="5"/>
        <v>-15.599038755937499</v>
      </c>
      <c r="L30" s="17">
        <v>15</v>
      </c>
      <c r="M30" s="34">
        <f t="shared" si="6"/>
        <v>6.6666666666666666E-2</v>
      </c>
      <c r="N30" s="17">
        <v>169</v>
      </c>
      <c r="O30" s="35">
        <f t="shared" ref="O30:P30" si="15">D30/7</f>
        <v>0.14285714285714285</v>
      </c>
      <c r="P30" s="35">
        <f t="shared" si="15"/>
        <v>0.14285714285714285</v>
      </c>
      <c r="Q30" s="30">
        <f t="shared" si="8"/>
        <v>591</v>
      </c>
      <c r="R30" s="30"/>
      <c r="S30" s="22">
        <v>0.17543859649122809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8.4270770833333342E-2</v>
      </c>
      <c r="AD30" s="40">
        <f t="shared" si="11"/>
        <v>-0.11629366375</v>
      </c>
      <c r="AE30" s="26">
        <v>-4.95</v>
      </c>
      <c r="AF30" s="26">
        <v>-10.1642450921875</v>
      </c>
      <c r="AG30" s="26">
        <v>0</v>
      </c>
    </row>
    <row r="31" spans="1:33" ht="15.75" customHeight="1" x14ac:dyDescent="0.2">
      <c r="A31" s="15" t="s">
        <v>92</v>
      </c>
      <c r="B31" s="54" t="s">
        <v>813</v>
      </c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4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169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0.12607449856733499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8.4270770833333342E-2</v>
      </c>
      <c r="AD31" s="40">
        <f t="shared" si="11"/>
        <v>0</v>
      </c>
      <c r="AE31" s="45">
        <v>-4.95</v>
      </c>
      <c r="AF31" s="45">
        <v>-10.1642450921875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9.99</v>
      </c>
      <c r="D32" s="57">
        <v>3</v>
      </c>
      <c r="E32" s="57">
        <v>0</v>
      </c>
      <c r="F32" s="58">
        <v>29.97</v>
      </c>
      <c r="G32" s="58">
        <v>-11.59</v>
      </c>
      <c r="H32" s="32">
        <f t="shared" si="2"/>
        <v>0.38672005338672005</v>
      </c>
      <c r="I32" s="32">
        <f t="shared" si="3"/>
        <v>-1.0612985074345178</v>
      </c>
      <c r="J32" s="33">
        <f t="shared" si="4"/>
        <v>-31.8071162678125</v>
      </c>
      <c r="K32" s="33">
        <f t="shared" si="5"/>
        <v>-10.602372089270833</v>
      </c>
      <c r="L32" s="57">
        <v>14</v>
      </c>
      <c r="M32" s="34">
        <f t="shared" si="6"/>
        <v>0.21428571428571427</v>
      </c>
      <c r="N32" s="57">
        <v>166</v>
      </c>
      <c r="O32" s="35">
        <f t="shared" si="16"/>
        <v>0.42857142857142855</v>
      </c>
      <c r="P32" s="35">
        <f t="shared" si="16"/>
        <v>0</v>
      </c>
      <c r="Q32" s="30">
        <f t="shared" si="8"/>
        <v>387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0.13872832369942201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1</v>
      </c>
      <c r="X32" s="39">
        <f t="shared" si="9"/>
        <v>0.33333333333333331</v>
      </c>
      <c r="Y32" s="40">
        <f t="shared" si="13"/>
        <v>3.8633333333333333</v>
      </c>
      <c r="Z32" s="56">
        <v>2</v>
      </c>
      <c r="AA32" s="56" t="s">
        <v>35</v>
      </c>
      <c r="AB32" s="41">
        <f t="shared" si="10"/>
        <v>-0.69</v>
      </c>
      <c r="AC32" s="62">
        <v>8.4270770833333342E-2</v>
      </c>
      <c r="AD32" s="40">
        <f t="shared" si="11"/>
        <v>-0.34888099124999999</v>
      </c>
      <c r="AE32" s="63">
        <v>-4.95</v>
      </c>
      <c r="AF32" s="63">
        <v>-10.1642450921875</v>
      </c>
      <c r="AG32" s="63">
        <v>0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Minimalist Cylindrical Whistle Knob Handles - 10 Pack of Kitchen Cabinet Hardware")</f>
        <v>Flat Black Kitchen Cabinet Knobs - Minimalist Cylindrical Whistle Knob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Info!B1:BJ5000""),2,FALSE),"""")"),"B08LDT99Z1")</f>
        <v>B08LDT99Z1</v>
      </c>
      <c r="B2" s="3" t="s">
        <v>812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8.9019488764705894</v>
      </c>
      <c r="D3" s="5">
        <f>SUM(D4:D99702)</f>
        <v>21</v>
      </c>
      <c r="E3" s="5"/>
      <c r="F3" s="6">
        <f t="shared" ref="F3:G3" si="0">SUM(F4:F99702)</f>
        <v>308.78999999999996</v>
      </c>
      <c r="G3" s="6">
        <f t="shared" si="0"/>
        <v>-175.79</v>
      </c>
      <c r="H3" s="7">
        <f>G3/F3*-1</f>
        <v>0.56928657016095086</v>
      </c>
      <c r="I3" s="8">
        <f>J3/F3</f>
        <v>-0.24093636282242795</v>
      </c>
      <c r="J3" s="6">
        <f>SUM(J4:J99702)</f>
        <v>-74.398739475937518</v>
      </c>
      <c r="K3" s="6">
        <f>J3/D3</f>
        <v>-3.5427971179017868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6</v>
      </c>
      <c r="X3" s="7">
        <f>W3/D3</f>
        <v>0.2857142857142857</v>
      </c>
      <c r="Y3" s="6"/>
      <c r="Z3" s="5"/>
      <c r="AA3" s="5"/>
      <c r="AB3" s="5"/>
      <c r="AC3" s="5"/>
      <c r="AD3" s="6">
        <f>SUM(AD4:AD99702)</f>
        <v>-0.7667674809374998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Info!B2:BZ3000""),37,FALSE)),"""")*-1"),-3.926656545)</f>
        <v>-3.9266565450000002</v>
      </c>
      <c r="AG3" s="6">
        <f>SUM(AG4:AG99702)</f>
        <v>-1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17.989999999999998</v>
      </c>
      <c r="D27" s="17">
        <v>4</v>
      </c>
      <c r="E27" s="17">
        <v>0</v>
      </c>
      <c r="F27" s="18">
        <v>71.959999999999994</v>
      </c>
      <c r="G27" s="18">
        <v>-48.010000000000012</v>
      </c>
      <c r="H27" s="32">
        <f t="shared" ref="H27:H32" si="2">G27/F27*-1</f>
        <v>0.66717620900500296</v>
      </c>
      <c r="I27" s="32">
        <f t="shared" ref="I27:I32" si="3">J27/F27</f>
        <v>-0.24210882363465844</v>
      </c>
      <c r="J27" s="33">
        <f t="shared" ref="J27:J32" si="4">F27*0.85+G27+AF27*D27+D27*AE27+AG27+AD27</f>
        <v>-17.422150948750019</v>
      </c>
      <c r="K27" s="33">
        <f t="shared" ref="K27:K32" si="5">J27/D27</f>
        <v>-4.3555377371875048</v>
      </c>
      <c r="L27" s="17">
        <v>21</v>
      </c>
      <c r="M27" s="34">
        <f t="shared" ref="M27:M32" si="6">IFERROR(D27/L27,"-")</f>
        <v>0.19047619047619047</v>
      </c>
      <c r="N27" s="17">
        <v>77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134</v>
      </c>
      <c r="R27" s="30"/>
      <c r="S27" s="22">
        <v>0.2142857142857143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ref="X27:X32" si="9">IFERROR(W27/D27,0)</f>
        <v>0.5</v>
      </c>
      <c r="Y27" s="40"/>
      <c r="Z27" s="15">
        <v>5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2.645850520833333E-2</v>
      </c>
      <c r="AD27" s="40">
        <f t="shared" ref="AD27:AD32" si="11">IFERROR(AB27*AC27*D27*2,0)</f>
        <v>-0.14605094874999996</v>
      </c>
      <c r="AE27" s="26">
        <v>-3.64</v>
      </c>
      <c r="AF27" s="26">
        <v>-3.9680249999999999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17.989999999999998</v>
      </c>
      <c r="D28" s="17">
        <v>5</v>
      </c>
      <c r="E28" s="17">
        <v>0</v>
      </c>
      <c r="F28" s="18">
        <v>89.949999999999989</v>
      </c>
      <c r="G28" s="18">
        <v>-60.61999999999999</v>
      </c>
      <c r="H28" s="32">
        <f t="shared" si="2"/>
        <v>0.6739299610894941</v>
      </c>
      <c r="I28" s="32">
        <f t="shared" si="3"/>
        <v>-0.24886257571914963</v>
      </c>
      <c r="J28" s="33">
        <f t="shared" si="4"/>
        <v>-22.385188685937507</v>
      </c>
      <c r="K28" s="33">
        <f t="shared" si="5"/>
        <v>-4.4770377371875014</v>
      </c>
      <c r="L28" s="17">
        <v>35</v>
      </c>
      <c r="M28" s="34">
        <f t="shared" si="6"/>
        <v>0.14285714285714285</v>
      </c>
      <c r="N28" s="17">
        <v>66</v>
      </c>
      <c r="O28" s="35">
        <f t="shared" ref="O28:P28" si="12">D28/7</f>
        <v>0.7142857142857143</v>
      </c>
      <c r="P28" s="35">
        <f t="shared" si="12"/>
        <v>0</v>
      </c>
      <c r="Q28" s="30">
        <f t="shared" si="8"/>
        <v>92</v>
      </c>
      <c r="R28" s="30"/>
      <c r="S28" s="22">
        <v>0.28767123287671242</v>
      </c>
      <c r="T28" s="15" t="s">
        <v>33</v>
      </c>
      <c r="U28" s="23">
        <v>40</v>
      </c>
      <c r="V28" s="1" t="s">
        <v>343</v>
      </c>
      <c r="W28" s="15">
        <v>2</v>
      </c>
      <c r="X28" s="39">
        <f t="shared" si="9"/>
        <v>0.4</v>
      </c>
      <c r="Y28" s="40">
        <f t="shared" ref="Y28:Y32" si="13">IFERROR(G28/(W28+Z28)*-1,0)</f>
        <v>20.206666666666663</v>
      </c>
      <c r="Z28" s="15">
        <v>1</v>
      </c>
      <c r="AA28" s="29" t="s">
        <v>35</v>
      </c>
      <c r="AB28" s="41">
        <f t="shared" si="10"/>
        <v>-0.69</v>
      </c>
      <c r="AC28" s="42">
        <v>2.645850520833333E-2</v>
      </c>
      <c r="AD28" s="40">
        <f t="shared" si="11"/>
        <v>-0.18256368593749994</v>
      </c>
      <c r="AE28" s="26">
        <v>-3.64</v>
      </c>
      <c r="AF28" s="26">
        <v>-3.9680249999999999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16.989999999999998</v>
      </c>
      <c r="D29" s="17">
        <v>1</v>
      </c>
      <c r="E29" s="17">
        <v>0</v>
      </c>
      <c r="F29" s="18">
        <v>16.989999999999998</v>
      </c>
      <c r="G29" s="18">
        <v>-31.76</v>
      </c>
      <c r="H29" s="32">
        <f t="shared" si="2"/>
        <v>1.8693349028840498</v>
      </c>
      <c r="I29" s="32">
        <f t="shared" si="3"/>
        <v>-1.4692782658733083</v>
      </c>
      <c r="J29" s="33">
        <f t="shared" si="4"/>
        <v>-24.963037737187506</v>
      </c>
      <c r="K29" s="33">
        <f t="shared" si="5"/>
        <v>-24.963037737187506</v>
      </c>
      <c r="L29" s="17">
        <v>18</v>
      </c>
      <c r="M29" s="34">
        <f t="shared" si="6"/>
        <v>5.5555555555555552E-2</v>
      </c>
      <c r="N29" s="17">
        <v>70</v>
      </c>
      <c r="O29" s="35">
        <f t="shared" ref="O29:P29" si="14">D29/7</f>
        <v>0.14285714285714285</v>
      </c>
      <c r="P29" s="35">
        <f t="shared" si="14"/>
        <v>0</v>
      </c>
      <c r="Q29" s="30">
        <f t="shared" si="8"/>
        <v>490</v>
      </c>
      <c r="R29" s="30"/>
      <c r="S29" s="22">
        <v>0.4285714285714286</v>
      </c>
      <c r="T29" s="15" t="s">
        <v>33</v>
      </c>
      <c r="U29" s="23" t="s">
        <v>33</v>
      </c>
      <c r="V29" s="1" t="s">
        <v>33</v>
      </c>
      <c r="W29" s="15">
        <v>1</v>
      </c>
      <c r="X29" s="39">
        <f t="shared" si="9"/>
        <v>1</v>
      </c>
      <c r="Y29" s="40">
        <f t="shared" si="13"/>
        <v>10.586666666666668</v>
      </c>
      <c r="Z29" s="15">
        <v>2</v>
      </c>
      <c r="AA29" s="29" t="s">
        <v>35</v>
      </c>
      <c r="AB29" s="41">
        <f t="shared" si="10"/>
        <v>-0.69</v>
      </c>
      <c r="AC29" s="42">
        <v>2.645850520833333E-2</v>
      </c>
      <c r="AD29" s="40">
        <f t="shared" si="11"/>
        <v>-3.6512737187499991E-2</v>
      </c>
      <c r="AE29" s="26">
        <v>-3.64</v>
      </c>
      <c r="AF29" s="26">
        <v>-3.9680249999999999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12.99</v>
      </c>
      <c r="D30" s="17">
        <v>5</v>
      </c>
      <c r="E30" s="17">
        <v>0</v>
      </c>
      <c r="F30" s="18">
        <v>64.95</v>
      </c>
      <c r="G30" s="18">
        <v>-25.6</v>
      </c>
      <c r="H30" s="32">
        <f t="shared" si="2"/>
        <v>0.39414934565050042</v>
      </c>
      <c r="I30" s="32">
        <f t="shared" si="3"/>
        <v>-0.1294587592138183</v>
      </c>
      <c r="J30" s="33">
        <f t="shared" si="4"/>
        <v>-8.408346410937499</v>
      </c>
      <c r="K30" s="33">
        <f t="shared" si="5"/>
        <v>-1.6816692821874999</v>
      </c>
      <c r="L30" s="17">
        <v>11</v>
      </c>
      <c r="M30" s="34">
        <f t="shared" si="6"/>
        <v>0.45454545454545453</v>
      </c>
      <c r="N30" s="17">
        <v>65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91</v>
      </c>
      <c r="R30" s="30"/>
      <c r="S30" s="22">
        <v>0.47826086956521741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0.2</v>
      </c>
      <c r="Y30" s="40">
        <f t="shared" si="13"/>
        <v>12.8</v>
      </c>
      <c r="Z30" s="15">
        <v>1</v>
      </c>
      <c r="AA30" s="29" t="s">
        <v>35</v>
      </c>
      <c r="AB30" s="41">
        <f t="shared" si="10"/>
        <v>-0.69</v>
      </c>
      <c r="AC30" s="42">
        <v>2.645850520833333E-2</v>
      </c>
      <c r="AD30" s="40">
        <f t="shared" si="11"/>
        <v>-0.18256368593749994</v>
      </c>
      <c r="AE30" s="26">
        <v>-3.64</v>
      </c>
      <c r="AF30" s="26">
        <v>-3.9266565450000002</v>
      </c>
      <c r="AG30" s="26">
        <v>0</v>
      </c>
    </row>
    <row r="31" spans="1:33" ht="15.75" customHeight="1" x14ac:dyDescent="0.2">
      <c r="A31" s="15" t="s">
        <v>92</v>
      </c>
      <c r="B31" s="49" t="s">
        <v>814</v>
      </c>
      <c r="C31" s="16">
        <f t="shared" si="1"/>
        <v>12.49</v>
      </c>
      <c r="D31" s="17">
        <v>2</v>
      </c>
      <c r="E31" s="17">
        <v>0</v>
      </c>
      <c r="F31" s="18">
        <v>24.98</v>
      </c>
      <c r="G31" s="44">
        <v>-9.8000000000000007</v>
      </c>
      <c r="H31" s="32">
        <f t="shared" si="2"/>
        <v>0.3923138510808647</v>
      </c>
      <c r="I31" s="32">
        <f t="shared" si="3"/>
        <v>-0.15105438608386712</v>
      </c>
      <c r="J31" s="33">
        <f t="shared" si="4"/>
        <v>-3.7733385643750008</v>
      </c>
      <c r="K31" s="33">
        <f t="shared" si="5"/>
        <v>-1.8866692821875004</v>
      </c>
      <c r="L31" s="17">
        <v>12</v>
      </c>
      <c r="M31" s="34">
        <f t="shared" si="6"/>
        <v>0.16666666666666666</v>
      </c>
      <c r="N31" s="17">
        <v>63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220</v>
      </c>
      <c r="R31" s="30"/>
      <c r="S31" s="22">
        <v>0.62962962962962898</v>
      </c>
      <c r="T31" s="15">
        <v>80</v>
      </c>
      <c r="U31" s="23">
        <v>40</v>
      </c>
      <c r="V31" s="1" t="s">
        <v>823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2.645850520833333E-2</v>
      </c>
      <c r="AD31" s="40">
        <f t="shared" si="11"/>
        <v>-7.3025474374999982E-2</v>
      </c>
      <c r="AE31" s="45">
        <v>-3.64</v>
      </c>
      <c r="AF31" s="45">
        <v>-3.9266565450000002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9.99</v>
      </c>
      <c r="D32" s="57">
        <v>4</v>
      </c>
      <c r="E32" s="57">
        <v>0</v>
      </c>
      <c r="F32" s="58">
        <v>39.96</v>
      </c>
      <c r="G32" s="58">
        <v>0</v>
      </c>
      <c r="H32" s="32">
        <f t="shared" si="2"/>
        <v>0</v>
      </c>
      <c r="I32" s="32">
        <f t="shared" si="3"/>
        <v>6.3896968749999991E-2</v>
      </c>
      <c r="J32" s="33">
        <f t="shared" si="4"/>
        <v>2.5533228712499998</v>
      </c>
      <c r="K32" s="33">
        <f t="shared" si="5"/>
        <v>0.63833071781249995</v>
      </c>
      <c r="L32" s="57">
        <v>8</v>
      </c>
      <c r="M32" s="34">
        <f t="shared" si="6"/>
        <v>0.5</v>
      </c>
      <c r="N32" s="57">
        <v>60</v>
      </c>
      <c r="O32" s="35">
        <f t="shared" si="16"/>
        <v>0.5714285714285714</v>
      </c>
      <c r="P32" s="35">
        <f t="shared" si="16"/>
        <v>0</v>
      </c>
      <c r="Q32" s="30">
        <f t="shared" si="8"/>
        <v>105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0.52554744525547448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2.645850520833333E-2</v>
      </c>
      <c r="AD32" s="40">
        <f t="shared" si="11"/>
        <v>-0.14605094874999996</v>
      </c>
      <c r="AE32" s="63">
        <v>-3.64</v>
      </c>
      <c r="AF32" s="63">
        <v>-3.9266565450000002</v>
      </c>
      <c r="AG32" s="63">
        <v>-1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Info!B1:BJ5000""),3,FALSE),"""")"),"Flat Black Kitchen Cabinet Knobs - Minimalist Cylindrical Whistle Knob Handles - 25 Pack of Kitchen Cabinet Hardware")</f>
        <v>Flat Black Kitchen Cabinet Knobs - Minimalist Cylindrical Whistle Knob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Info!B1:BJ5000""),2,FALSE),"""")"),"B08LDYRF5G")</f>
        <v>B08LDYRF5G</v>
      </c>
      <c r="B2" s="3" t="s">
        <v>815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17.400200108455874</v>
      </c>
      <c r="D3" s="5">
        <f>SUM(D4:D99702)</f>
        <v>21</v>
      </c>
      <c r="E3" s="5"/>
      <c r="F3" s="6">
        <f t="shared" ref="F3:G3" si="0">SUM(F4:F99702)</f>
        <v>506.79000000000008</v>
      </c>
      <c r="G3" s="6">
        <f t="shared" si="0"/>
        <v>-88.55</v>
      </c>
      <c r="H3" s="7">
        <f>G3/F3*-1</f>
        <v>0.17472720456204738</v>
      </c>
      <c r="I3" s="8">
        <f>J3/F3</f>
        <v>5.2260909422953195E-2</v>
      </c>
      <c r="J3" s="6">
        <f>SUM(J4:J99702)</f>
        <v>26.485306286458453</v>
      </c>
      <c r="K3" s="6">
        <f>J3/D3</f>
        <v>1.2612050612599264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</v>
      </c>
      <c r="X3" s="7">
        <f>W3/D3</f>
        <v>4.7619047619047616E-2</v>
      </c>
      <c r="Y3" s="6"/>
      <c r="Z3" s="5"/>
      <c r="AA3" s="5"/>
      <c r="AB3" s="5"/>
      <c r="AC3" s="5"/>
      <c r="AD3" s="6">
        <f>SUM(AD4:AD99702)</f>
        <v>-2.3400957562499998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Info!B2:BZ3000""),37,FALSE)),"""")*-1"),-9.84017009218749)</f>
        <v>-9.8401700921874902</v>
      </c>
      <c r="AG3" s="6">
        <f>SUM(AG4:AG99702)</f>
        <v>-2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28.99</v>
      </c>
      <c r="D27" s="17">
        <v>4</v>
      </c>
      <c r="E27" s="17">
        <v>0</v>
      </c>
      <c r="F27" s="18">
        <v>115.96</v>
      </c>
      <c r="G27" s="18">
        <v>-21.72</v>
      </c>
      <c r="H27" s="32">
        <f t="shared" ref="H27:H32" si="2">G27/F27*-1</f>
        <v>0.18730596757502588</v>
      </c>
      <c r="I27" s="32">
        <f t="shared" ref="I27:I32" si="3">J27/F27</f>
        <v>0.14471370134816616</v>
      </c>
      <c r="J27" s="33">
        <f t="shared" ref="J27:J32" si="4">F27*0.85+G27+AF27*D27+D27*AE27+AG27+AD27</f>
        <v>16.781000808333346</v>
      </c>
      <c r="K27" s="33">
        <f t="shared" ref="K27:K32" si="5">J27/D27</f>
        <v>4.1952502020833364</v>
      </c>
      <c r="L27" s="17">
        <v>19</v>
      </c>
      <c r="M27" s="34">
        <f t="shared" ref="M27:M32" si="6">IFERROR(D27/L27,"-")</f>
        <v>0.21052631578947367</v>
      </c>
      <c r="N27" s="17">
        <v>176</v>
      </c>
      <c r="O27" s="35">
        <f t="shared" ref="O27:P27" si="7">D27/7</f>
        <v>0.5714285714285714</v>
      </c>
      <c r="P27" s="35">
        <f t="shared" si="7"/>
        <v>0</v>
      </c>
      <c r="Q27" s="30">
        <f t="shared" ref="Q27:Q32" si="8">ROUNDDOWN(N27/(O27+P27),0)</f>
        <v>308</v>
      </c>
      <c r="R27" s="30"/>
      <c r="S27" s="22">
        <v>5.0847457627118647E-2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/>
      <c r="Z27" s="15">
        <v>2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8.0748645833333327E-2</v>
      </c>
      <c r="AD27" s="40">
        <f t="shared" ref="AD27:AD32" si="11">IFERROR(AB27*AC27*D27*2,0)</f>
        <v>-0.44573252499999994</v>
      </c>
      <c r="AE27" s="26">
        <v>-4.95</v>
      </c>
      <c r="AF27" s="26">
        <v>-9.9548166666666607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28.99</v>
      </c>
      <c r="D28" s="17">
        <v>1</v>
      </c>
      <c r="E28" s="17">
        <v>0</v>
      </c>
      <c r="F28" s="18">
        <v>28.99</v>
      </c>
      <c r="G28" s="18">
        <v>-55.59</v>
      </c>
      <c r="H28" s="32">
        <f t="shared" si="2"/>
        <v>1.9175577785443259</v>
      </c>
      <c r="I28" s="32">
        <f t="shared" si="3"/>
        <v>-1.5855381096211341</v>
      </c>
      <c r="J28" s="33">
        <f t="shared" si="4"/>
        <v>-45.964749797916674</v>
      </c>
      <c r="K28" s="33">
        <f t="shared" si="5"/>
        <v>-45.964749797916674</v>
      </c>
      <c r="L28" s="17">
        <v>25</v>
      </c>
      <c r="M28" s="34">
        <f t="shared" si="6"/>
        <v>0.04</v>
      </c>
      <c r="N28" s="17">
        <v>159</v>
      </c>
      <c r="O28" s="35">
        <f t="shared" ref="O28:P28" si="12">D28/7</f>
        <v>0.14285714285714285</v>
      </c>
      <c r="P28" s="35">
        <f t="shared" si="12"/>
        <v>0</v>
      </c>
      <c r="Q28" s="30">
        <f t="shared" si="8"/>
        <v>1113</v>
      </c>
      <c r="R28" s="30"/>
      <c r="S28" s="22">
        <v>8.5714285714285715E-2</v>
      </c>
      <c r="T28" s="15" t="s">
        <v>33</v>
      </c>
      <c r="U28" s="23" t="s">
        <v>33</v>
      </c>
      <c r="V28" s="1" t="s">
        <v>339</v>
      </c>
      <c r="W28" s="15">
        <v>0</v>
      </c>
      <c r="X28" s="39">
        <f t="shared" si="9"/>
        <v>0</v>
      </c>
      <c r="Y28" s="40">
        <f t="shared" ref="Y28:Y32" si="13">IFERROR(G28/(W28+Z28)*-1,0)</f>
        <v>27.795000000000002</v>
      </c>
      <c r="Z28" s="15">
        <v>2</v>
      </c>
      <c r="AA28" s="29" t="s">
        <v>35</v>
      </c>
      <c r="AB28" s="41">
        <f t="shared" si="10"/>
        <v>-0.69</v>
      </c>
      <c r="AC28" s="42">
        <v>8.0748645833333327E-2</v>
      </c>
      <c r="AD28" s="40">
        <f t="shared" si="11"/>
        <v>-0.11143313124999998</v>
      </c>
      <c r="AE28" s="26">
        <v>-4.95</v>
      </c>
      <c r="AF28" s="26">
        <v>-9.9548166666666607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25.99</v>
      </c>
      <c r="D29" s="17">
        <v>2</v>
      </c>
      <c r="E29" s="17">
        <v>0</v>
      </c>
      <c r="F29" s="18">
        <v>51.98</v>
      </c>
      <c r="G29" s="18">
        <v>0</v>
      </c>
      <c r="H29" s="32">
        <f t="shared" si="2"/>
        <v>0</v>
      </c>
      <c r="I29" s="32">
        <f t="shared" si="3"/>
        <v>0.27222971150763126</v>
      </c>
      <c r="J29" s="33">
        <f t="shared" si="4"/>
        <v>14.150500404166671</v>
      </c>
      <c r="K29" s="33">
        <f t="shared" si="5"/>
        <v>7.0752502020833354</v>
      </c>
      <c r="L29" s="17">
        <v>15</v>
      </c>
      <c r="M29" s="34">
        <f t="shared" si="6"/>
        <v>0.13333333333333333</v>
      </c>
      <c r="N29" s="17">
        <v>161</v>
      </c>
      <c r="O29" s="35">
        <f t="shared" ref="O29:P29" si="14">D29/7</f>
        <v>0.2857142857142857</v>
      </c>
      <c r="P29" s="35">
        <f t="shared" si="14"/>
        <v>0</v>
      </c>
      <c r="Q29" s="30">
        <f t="shared" si="8"/>
        <v>563</v>
      </c>
      <c r="R29" s="30"/>
      <c r="S29" s="22">
        <v>0.13043478260869559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8.0748645833333327E-2</v>
      </c>
      <c r="AD29" s="40">
        <f t="shared" si="11"/>
        <v>-0.22286626249999997</v>
      </c>
      <c r="AE29" s="26">
        <v>-4.95</v>
      </c>
      <c r="AF29" s="26">
        <v>-9.9548166666666607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22.878888888888891</v>
      </c>
      <c r="D30" s="17">
        <v>9</v>
      </c>
      <c r="E30" s="17">
        <v>0</v>
      </c>
      <c r="F30" s="18">
        <v>205.91000000000003</v>
      </c>
      <c r="G30" s="18">
        <v>-11.24</v>
      </c>
      <c r="H30" s="32">
        <f t="shared" si="2"/>
        <v>5.4586955465980275E-2</v>
      </c>
      <c r="I30" s="32">
        <f t="shared" si="3"/>
        <v>0.144087567330691</v>
      </c>
      <c r="J30" s="33">
        <f t="shared" si="4"/>
        <v>29.669070989062586</v>
      </c>
      <c r="K30" s="33">
        <f t="shared" si="5"/>
        <v>3.2965634432291764</v>
      </c>
      <c r="L30" s="17">
        <v>19</v>
      </c>
      <c r="M30" s="34">
        <f t="shared" si="6"/>
        <v>0.47368421052631576</v>
      </c>
      <c r="N30" s="17">
        <v>168</v>
      </c>
      <c r="O30" s="35">
        <f t="shared" ref="O30:P30" si="15">D30/7</f>
        <v>1.2857142857142858</v>
      </c>
      <c r="P30" s="35">
        <f t="shared" si="15"/>
        <v>0</v>
      </c>
      <c r="Q30" s="30">
        <f t="shared" si="8"/>
        <v>130</v>
      </c>
      <c r="R30" s="30"/>
      <c r="S30" s="22">
        <v>0.1764705882352941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0.1111111111111111</v>
      </c>
      <c r="Y30" s="40">
        <f t="shared" si="13"/>
        <v>5.62</v>
      </c>
      <c r="Z30" s="15">
        <v>1</v>
      </c>
      <c r="AA30" s="29" t="s">
        <v>35</v>
      </c>
      <c r="AB30" s="41">
        <f t="shared" si="10"/>
        <v>-0.69</v>
      </c>
      <c r="AC30" s="42">
        <v>8.0748645833333327E-2</v>
      </c>
      <c r="AD30" s="40">
        <f t="shared" si="11"/>
        <v>-1.00289818125</v>
      </c>
      <c r="AE30" s="26">
        <v>-4.95</v>
      </c>
      <c r="AF30" s="26">
        <v>-9.8401700921874902</v>
      </c>
      <c r="AG30" s="26">
        <v>0</v>
      </c>
    </row>
    <row r="31" spans="1:33" ht="15.75" customHeight="1" x14ac:dyDescent="0.2">
      <c r="A31" s="15" t="s">
        <v>92</v>
      </c>
      <c r="B31" s="49" t="s">
        <v>816</v>
      </c>
      <c r="C31" s="16">
        <f t="shared" si="1"/>
        <v>21.99</v>
      </c>
      <c r="D31" s="17">
        <v>2</v>
      </c>
      <c r="E31" s="17">
        <v>0</v>
      </c>
      <c r="F31" s="18">
        <v>43.98</v>
      </c>
      <c r="G31" s="44">
        <v>0</v>
      </c>
      <c r="H31" s="32">
        <f t="shared" si="2"/>
        <v>0</v>
      </c>
      <c r="I31" s="32">
        <f t="shared" si="3"/>
        <v>0.17234637455945878</v>
      </c>
      <c r="J31" s="33">
        <f t="shared" si="4"/>
        <v>7.5797935531249969</v>
      </c>
      <c r="K31" s="33">
        <f t="shared" si="5"/>
        <v>3.7898967765624985</v>
      </c>
      <c r="L31" s="17">
        <v>13</v>
      </c>
      <c r="M31" s="34">
        <f t="shared" si="6"/>
        <v>0.15384615384615385</v>
      </c>
      <c r="N31" s="17">
        <v>162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567</v>
      </c>
      <c r="R31" s="30"/>
      <c r="S31" s="22">
        <v>0.19825072886297301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8.0748645833333327E-2</v>
      </c>
      <c r="AD31" s="40">
        <f t="shared" si="11"/>
        <v>-0.22286626249999997</v>
      </c>
      <c r="AE31" s="45">
        <v>-4.95</v>
      </c>
      <c r="AF31" s="45">
        <v>-9.8401700921874991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19.989999999999998</v>
      </c>
      <c r="D32" s="57">
        <v>3</v>
      </c>
      <c r="E32" s="57">
        <v>0</v>
      </c>
      <c r="F32" s="58">
        <v>59.97</v>
      </c>
      <c r="G32" s="58">
        <v>0</v>
      </c>
      <c r="H32" s="32">
        <f t="shared" si="2"/>
        <v>0</v>
      </c>
      <c r="I32" s="32">
        <f t="shared" si="3"/>
        <v>7.1197104046815549E-2</v>
      </c>
      <c r="J32" s="33">
        <f t="shared" si="4"/>
        <v>4.2696903296875286</v>
      </c>
      <c r="K32" s="33">
        <f t="shared" si="5"/>
        <v>1.4232301098958429</v>
      </c>
      <c r="L32" s="57">
        <v>17</v>
      </c>
      <c r="M32" s="34">
        <f t="shared" si="6"/>
        <v>0.17647058823529413</v>
      </c>
      <c r="N32" s="57">
        <v>159</v>
      </c>
      <c r="O32" s="35">
        <f t="shared" si="16"/>
        <v>0.42857142857142855</v>
      </c>
      <c r="P32" s="35">
        <f t="shared" si="16"/>
        <v>0</v>
      </c>
      <c r="Q32" s="30">
        <f t="shared" si="8"/>
        <v>371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0.25149700598802388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8.0748645833333327E-2</v>
      </c>
      <c r="AD32" s="40">
        <f t="shared" si="11"/>
        <v>-0.33429939374999995</v>
      </c>
      <c r="AE32" s="63">
        <v>-4.95</v>
      </c>
      <c r="AF32" s="63">
        <v>-9.8401700921874902</v>
      </c>
      <c r="AG32" s="63">
        <v>-2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Minimalist Cylindrical Whistle Knob Handles - 25 Pack of Kitchen Cabinet Hardware")</f>
        <v>Satin Nickel Kitchen Cabinet Knobs - Minimalist Cylindrical Whistle Knob Handles - 25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Info!B1:BJ5000""),2,FALSE),"""")"),"B08LDTZCT6")</f>
        <v>B08LDTZCT6</v>
      </c>
      <c r="B2" s="3" t="s">
        <v>817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17.781464814338236</v>
      </c>
      <c r="D3" s="5">
        <f>SUM(D4:D99702)</f>
        <v>18</v>
      </c>
      <c r="E3" s="5"/>
      <c r="F3" s="6">
        <f t="shared" ref="F3:G3" si="0">SUM(F4:F99702)</f>
        <v>461.82000000000005</v>
      </c>
      <c r="G3" s="6">
        <f t="shared" si="0"/>
        <v>-106.21999999999998</v>
      </c>
      <c r="H3" s="7">
        <f>G3/F3*-1</f>
        <v>0.23000303148412796</v>
      </c>
      <c r="I3" s="8">
        <f>J3/F3</f>
        <v>2.382543886642453E-2</v>
      </c>
      <c r="J3" s="6">
        <f>SUM(J4:J99702)</f>
        <v>11.003064177292178</v>
      </c>
      <c r="K3" s="6">
        <f>J3/D3</f>
        <v>0.61128134318289873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2</v>
      </c>
      <c r="X3" s="7">
        <f>W3/D3</f>
        <v>0.1111111111111111</v>
      </c>
      <c r="Y3" s="6"/>
      <c r="Z3" s="5"/>
      <c r="AA3" s="5"/>
      <c r="AB3" s="5"/>
      <c r="AC3" s="5"/>
      <c r="AD3" s="6">
        <f>SUM(AD4:AD99702)</f>
        <v>-2.0203515674999997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Info!B2:BZ3000""),37,FALSE)),"""")*-1"),-10.1642450921875)</f>
        <v>-10.1642450921875</v>
      </c>
      <c r="AG3" s="6">
        <f>SUM(AG4:AG99702)</f>
        <v>-0.33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customHeight="1" x14ac:dyDescent="0.2">
      <c r="A27" s="15" t="s">
        <v>86</v>
      </c>
      <c r="B27" s="15"/>
      <c r="C27" s="16">
        <f t="shared" ref="C27:C32" si="1">IFERROR(F27/D27," - ")</f>
        <v>28.99</v>
      </c>
      <c r="D27" s="17">
        <v>3</v>
      </c>
      <c r="E27" s="17">
        <v>0</v>
      </c>
      <c r="F27" s="18">
        <v>86.97</v>
      </c>
      <c r="G27" s="18">
        <v>-17.47</v>
      </c>
      <c r="H27" s="32">
        <f t="shared" ref="H27:H32" si="2">G27/F27*-1</f>
        <v>0.2008738645509946</v>
      </c>
      <c r="I27" s="32">
        <f t="shared" ref="I27:I32" si="3">J27/F27</f>
        <v>0.11993905644187873</v>
      </c>
      <c r="J27" s="33">
        <f t="shared" ref="J27:J32" si="4">F27*0.85+G27+AF27*D27+D27*AE27+AG27+AD27</f>
        <v>10.431099738750193</v>
      </c>
      <c r="K27" s="33">
        <f t="shared" ref="K27:K32" si="5">J27/D27</f>
        <v>3.4770332462500644</v>
      </c>
      <c r="L27" s="17">
        <v>16</v>
      </c>
      <c r="M27" s="34">
        <f t="shared" ref="M27:M32" si="6">IFERROR(D27/L27,"-")</f>
        <v>0.1875</v>
      </c>
      <c r="N27" s="17">
        <v>177</v>
      </c>
      <c r="O27" s="35">
        <f t="shared" ref="O27:P27" si="7">D27/7</f>
        <v>0.42857142857142855</v>
      </c>
      <c r="P27" s="35">
        <f t="shared" si="7"/>
        <v>0</v>
      </c>
      <c r="Q27" s="30">
        <f t="shared" ref="Q27:Q32" si="8">ROUNDDOWN(N27/(O27+P27),0)</f>
        <v>413</v>
      </c>
      <c r="R27" s="30"/>
      <c r="S27" s="22">
        <v>3.3707865168539318E-2</v>
      </c>
      <c r="T27" s="29">
        <v>0</v>
      </c>
      <c r="U27" s="37" t="s">
        <v>33</v>
      </c>
      <c r="V27" s="38" t="s">
        <v>33</v>
      </c>
      <c r="W27" s="15">
        <v>1</v>
      </c>
      <c r="X27" s="39">
        <f t="shared" ref="X27:X32" si="9">IFERROR(W27/D27,0)</f>
        <v>0.33333333333333331</v>
      </c>
      <c r="Y27" s="40"/>
      <c r="Z27" s="15">
        <v>1</v>
      </c>
      <c r="AA27" s="29" t="s">
        <v>35</v>
      </c>
      <c r="AB27" s="41">
        <f t="shared" ref="AB27:AB32" si="10">IF(OR(AA27="UsLargeStandardSize",AA27="UsSmallStandardSize"),-0.69,-0.48)</f>
        <v>-0.69</v>
      </c>
      <c r="AC27" s="42">
        <v>8.1334604166666671E-2</v>
      </c>
      <c r="AD27" s="40">
        <f t="shared" ref="AD27:AD32" si="11">IFERROR(AB27*AC27*D27*2,0)</f>
        <v>-0.33672526124999996</v>
      </c>
      <c r="AE27" s="26">
        <v>-4.95</v>
      </c>
      <c r="AF27" s="26">
        <v>-10.278891666666601</v>
      </c>
      <c r="AG27" s="26">
        <v>0</v>
      </c>
    </row>
    <row r="28" spans="1:33" ht="15.75" customHeight="1" x14ac:dyDescent="0.2">
      <c r="A28" s="15" t="s">
        <v>87</v>
      </c>
      <c r="B28" s="15"/>
      <c r="C28" s="16">
        <f t="shared" si="1"/>
        <v>28.99</v>
      </c>
      <c r="D28" s="17">
        <v>2</v>
      </c>
      <c r="E28" s="17">
        <v>0</v>
      </c>
      <c r="F28" s="18">
        <v>57.98</v>
      </c>
      <c r="G28" s="18">
        <v>-51.19</v>
      </c>
      <c r="H28" s="32">
        <f t="shared" si="2"/>
        <v>0.88289065194894789</v>
      </c>
      <c r="I28" s="32">
        <f t="shared" si="3"/>
        <v>-0.56207773095607461</v>
      </c>
      <c r="J28" s="33">
        <f t="shared" si="4"/>
        <v>-32.589266840833204</v>
      </c>
      <c r="K28" s="33">
        <f t="shared" si="5"/>
        <v>-16.294633420416602</v>
      </c>
      <c r="L28" s="17">
        <v>21</v>
      </c>
      <c r="M28" s="34">
        <f t="shared" si="6"/>
        <v>9.5238095238095233E-2</v>
      </c>
      <c r="N28" s="17">
        <v>150</v>
      </c>
      <c r="O28" s="35">
        <f t="shared" ref="O28:P28" si="12">D28/7</f>
        <v>0.2857142857142857</v>
      </c>
      <c r="P28" s="35">
        <f t="shared" si="12"/>
        <v>0</v>
      </c>
      <c r="Q28" s="30">
        <f t="shared" si="8"/>
        <v>525</v>
      </c>
      <c r="R28" s="30"/>
      <c r="S28" s="22">
        <v>8.6206896551724144E-2</v>
      </c>
      <c r="T28" s="15" t="s">
        <v>33</v>
      </c>
      <c r="U28" s="23" t="s">
        <v>33</v>
      </c>
      <c r="V28" s="1" t="s">
        <v>339</v>
      </c>
      <c r="W28" s="15">
        <v>1</v>
      </c>
      <c r="X28" s="39">
        <f t="shared" si="9"/>
        <v>0.5</v>
      </c>
      <c r="Y28" s="40">
        <f t="shared" ref="Y28:Y32" si="13">IFERROR(G28/(W28+Z28)*-1,0)</f>
        <v>51.19</v>
      </c>
      <c r="Z28" s="15">
        <v>0</v>
      </c>
      <c r="AA28" s="29" t="s">
        <v>35</v>
      </c>
      <c r="AB28" s="41">
        <f t="shared" si="10"/>
        <v>-0.69</v>
      </c>
      <c r="AC28" s="42">
        <v>8.1334604166666671E-2</v>
      </c>
      <c r="AD28" s="40">
        <f t="shared" si="11"/>
        <v>-0.22448350749999998</v>
      </c>
      <c r="AE28" s="26">
        <v>-4.95</v>
      </c>
      <c r="AF28" s="26">
        <v>-10.278891666666601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25.99</v>
      </c>
      <c r="D29" s="17">
        <v>3</v>
      </c>
      <c r="E29" s="17">
        <v>0</v>
      </c>
      <c r="F29" s="18">
        <v>77.97</v>
      </c>
      <c r="G29" s="18">
        <v>-30.24</v>
      </c>
      <c r="H29" s="32">
        <f t="shared" si="2"/>
        <v>0.38784147749134279</v>
      </c>
      <c r="I29" s="32">
        <f t="shared" si="3"/>
        <v>-0.12811209774592527</v>
      </c>
      <c r="J29" s="33">
        <f t="shared" si="4"/>
        <v>-9.9889002612497944</v>
      </c>
      <c r="K29" s="33">
        <f t="shared" si="5"/>
        <v>-3.3296334204165983</v>
      </c>
      <c r="L29" s="17">
        <v>21</v>
      </c>
      <c r="M29" s="34">
        <f t="shared" si="6"/>
        <v>0.14285714285714285</v>
      </c>
      <c r="N29" s="17">
        <v>172</v>
      </c>
      <c r="O29" s="35">
        <f t="shared" ref="O29:P29" si="14">D29/7</f>
        <v>0.42857142857142855</v>
      </c>
      <c r="P29" s="35">
        <f t="shared" si="14"/>
        <v>0</v>
      </c>
      <c r="Q29" s="30">
        <f t="shared" si="8"/>
        <v>401</v>
      </c>
      <c r="R29" s="30"/>
      <c r="S29" s="22">
        <v>0.14035087719298239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3"/>
        <v>0</v>
      </c>
      <c r="Z29" s="15">
        <v>0</v>
      </c>
      <c r="AA29" s="29" t="s">
        <v>35</v>
      </c>
      <c r="AB29" s="41">
        <f t="shared" si="10"/>
        <v>-0.69</v>
      </c>
      <c r="AC29" s="42">
        <v>8.1334604166666671E-2</v>
      </c>
      <c r="AD29" s="40">
        <f t="shared" si="11"/>
        <v>-0.33672526124999996</v>
      </c>
      <c r="AE29" s="26">
        <v>-4.95</v>
      </c>
      <c r="AF29" s="26">
        <v>-10.278891666666601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25.99</v>
      </c>
      <c r="D30" s="17">
        <v>5</v>
      </c>
      <c r="E30" s="17">
        <v>0</v>
      </c>
      <c r="F30" s="18">
        <v>129.94999999999999</v>
      </c>
      <c r="G30" s="18">
        <v>-7.3199999999999994</v>
      </c>
      <c r="H30" s="32">
        <f t="shared" si="2"/>
        <v>5.6329357445171223E-2</v>
      </c>
      <c r="I30" s="32">
        <f t="shared" si="3"/>
        <v>0.20781120254184296</v>
      </c>
      <c r="J30" s="33">
        <f t="shared" si="4"/>
        <v>27.005065770312491</v>
      </c>
      <c r="K30" s="33">
        <f t="shared" si="5"/>
        <v>5.4010131540624986</v>
      </c>
      <c r="L30" s="17">
        <v>12</v>
      </c>
      <c r="M30" s="34">
        <f t="shared" si="6"/>
        <v>0.41666666666666669</v>
      </c>
      <c r="N30" s="17">
        <v>165</v>
      </c>
      <c r="O30" s="35">
        <f t="shared" ref="O30:P30" si="15">D30/7</f>
        <v>0.7142857142857143</v>
      </c>
      <c r="P30" s="35">
        <f t="shared" si="15"/>
        <v>0</v>
      </c>
      <c r="Q30" s="30">
        <f t="shared" si="8"/>
        <v>231</v>
      </c>
      <c r="R30" s="30"/>
      <c r="S30" s="22">
        <v>0.1588235294117647</v>
      </c>
      <c r="T30" s="29">
        <v>0</v>
      </c>
      <c r="U30" s="37" t="s">
        <v>33</v>
      </c>
      <c r="V30" s="38" t="s">
        <v>33</v>
      </c>
      <c r="W30" s="15">
        <v>0</v>
      </c>
      <c r="X30" s="39">
        <f t="shared" si="9"/>
        <v>0</v>
      </c>
      <c r="Y30" s="40">
        <f t="shared" si="13"/>
        <v>0</v>
      </c>
      <c r="Z30" s="15">
        <v>0</v>
      </c>
      <c r="AA30" s="29" t="s">
        <v>35</v>
      </c>
      <c r="AB30" s="41">
        <f t="shared" si="10"/>
        <v>-0.69</v>
      </c>
      <c r="AC30" s="42">
        <v>8.1334604166666671E-2</v>
      </c>
      <c r="AD30" s="40">
        <f t="shared" si="11"/>
        <v>-0.56120876874999992</v>
      </c>
      <c r="AE30" s="26">
        <v>-4.95</v>
      </c>
      <c r="AF30" s="26">
        <v>-10.1642450921875</v>
      </c>
      <c r="AG30" s="26">
        <v>0</v>
      </c>
    </row>
    <row r="31" spans="1:33" ht="15.75" customHeight="1" x14ac:dyDescent="0.2">
      <c r="A31" s="15" t="s">
        <v>92</v>
      </c>
      <c r="B31" s="49" t="s">
        <v>818</v>
      </c>
      <c r="C31" s="16">
        <f t="shared" si="1"/>
        <v>22.99</v>
      </c>
      <c r="D31" s="17">
        <v>2</v>
      </c>
      <c r="E31" s="17">
        <v>0</v>
      </c>
      <c r="F31" s="18">
        <v>45.98</v>
      </c>
      <c r="G31" s="44">
        <v>0</v>
      </c>
      <c r="H31" s="32">
        <f t="shared" si="2"/>
        <v>0</v>
      </c>
      <c r="I31" s="32">
        <f t="shared" si="3"/>
        <v>0.18769087229501955</v>
      </c>
      <c r="J31" s="33">
        <f t="shared" si="4"/>
        <v>8.6300263081249984</v>
      </c>
      <c r="K31" s="33">
        <f t="shared" si="5"/>
        <v>4.3150131540624992</v>
      </c>
      <c r="L31" s="17">
        <v>0</v>
      </c>
      <c r="M31" s="34" t="str">
        <f t="shared" si="6"/>
        <v>-</v>
      </c>
      <c r="N31" s="17">
        <v>163</v>
      </c>
      <c r="O31" s="35">
        <f t="shared" ref="O31:P32" si="16">D31/7</f>
        <v>0.2857142857142857</v>
      </c>
      <c r="P31" s="35">
        <f t="shared" si="16"/>
        <v>0</v>
      </c>
      <c r="Q31" s="30">
        <f t="shared" si="8"/>
        <v>570</v>
      </c>
      <c r="R31" s="30"/>
      <c r="S31" s="22">
        <v>0.15072463768115901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3"/>
        <v>0</v>
      </c>
      <c r="Z31" s="15">
        <v>0</v>
      </c>
      <c r="AA31" s="15" t="s">
        <v>35</v>
      </c>
      <c r="AB31" s="41">
        <f t="shared" si="10"/>
        <v>-0.69</v>
      </c>
      <c r="AC31" s="28">
        <v>8.1334604166666671E-2</v>
      </c>
      <c r="AD31" s="40">
        <f t="shared" si="11"/>
        <v>-0.22448350749999998</v>
      </c>
      <c r="AE31" s="45">
        <v>-4.95</v>
      </c>
      <c r="AF31" s="45">
        <v>-10.1642450921875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20.99</v>
      </c>
      <c r="D32" s="57">
        <v>3</v>
      </c>
      <c r="E32" s="57">
        <v>0</v>
      </c>
      <c r="F32" s="58">
        <v>62.97</v>
      </c>
      <c r="G32" s="58">
        <v>0</v>
      </c>
      <c r="H32" s="32">
        <f t="shared" si="2"/>
        <v>0</v>
      </c>
      <c r="I32" s="32">
        <f t="shared" si="3"/>
        <v>0.11934317075095277</v>
      </c>
      <c r="J32" s="33">
        <f t="shared" si="4"/>
        <v>7.5150394621874961</v>
      </c>
      <c r="K32" s="33">
        <f t="shared" si="5"/>
        <v>2.5050131540624987</v>
      </c>
      <c r="L32" s="57">
        <v>19</v>
      </c>
      <c r="M32" s="34">
        <f t="shared" si="6"/>
        <v>0.15789473684210525</v>
      </c>
      <c r="N32" s="57">
        <v>157</v>
      </c>
      <c r="O32" s="35">
        <f t="shared" si="16"/>
        <v>0.42857142857142855</v>
      </c>
      <c r="P32" s="35">
        <f t="shared" si="16"/>
        <v>0</v>
      </c>
      <c r="Q32" s="30">
        <f t="shared" si="8"/>
        <v>366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0.20359281437125751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3"/>
        <v>0</v>
      </c>
      <c r="Z32" s="56">
        <v>0</v>
      </c>
      <c r="AA32" s="56" t="s">
        <v>35</v>
      </c>
      <c r="AB32" s="41">
        <f t="shared" si="10"/>
        <v>-0.69</v>
      </c>
      <c r="AC32" s="62">
        <v>8.1334604166666671E-2</v>
      </c>
      <c r="AD32" s="40">
        <f t="shared" si="11"/>
        <v>-0.33672526124999996</v>
      </c>
      <c r="AE32" s="63">
        <v>-4.95</v>
      </c>
      <c r="AF32" s="63">
        <v>-10.1642450921875</v>
      </c>
      <c r="AG32" s="63">
        <v>-0.33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tabSelected="1" workbookViewId="0">
      <pane xSplit="2" ySplit="3" topLeftCell="C4" activePane="bottomRight" state="frozen"/>
      <selection activeCell="R32" sqref="R32"/>
      <selection pane="topRight" activeCell="R32" sqref="R32"/>
      <selection pane="bottomLeft" activeCell="R32" sqref="R32"/>
      <selection pane="bottomRight" activeCell="R32" sqref="R32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5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Knobs - Minimalist Cylindrical Whistle Knob Handles - 10 Pack of Kitchen Cabinet Hardware")</f>
        <v>Satin Nickel Kitchen Cabinet Knobs - Minimalist Cylindrical Whistle Knob Handles - 10 Pack of Kitchen Cabinet Hardware</v>
      </c>
      <c r="B1" s="72"/>
      <c r="C1" s="73" t="s">
        <v>0</v>
      </c>
      <c r="D1" s="70" t="s">
        <v>1</v>
      </c>
      <c r="E1" s="70" t="s">
        <v>2</v>
      </c>
      <c r="F1" s="64" t="s">
        <v>3</v>
      </c>
      <c r="G1" s="64" t="s">
        <v>4</v>
      </c>
      <c r="H1" s="66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5" t="s">
        <v>10</v>
      </c>
      <c r="N1" s="76" t="s">
        <v>11</v>
      </c>
      <c r="O1" s="70" t="s">
        <v>12</v>
      </c>
      <c r="P1" s="70" t="s">
        <v>13</v>
      </c>
      <c r="Q1" s="70" t="s">
        <v>14</v>
      </c>
      <c r="R1" s="70" t="s">
        <v>821</v>
      </c>
      <c r="S1" s="77" t="s">
        <v>15</v>
      </c>
      <c r="T1" s="79" t="s">
        <v>840</v>
      </c>
      <c r="U1" s="79" t="s">
        <v>16</v>
      </c>
      <c r="V1" s="79" t="s">
        <v>17</v>
      </c>
      <c r="W1" s="79" t="s">
        <v>18</v>
      </c>
      <c r="X1" s="79" t="s">
        <v>19</v>
      </c>
      <c r="Y1" s="79" t="s">
        <v>20</v>
      </c>
      <c r="Z1" s="79" t="s">
        <v>21</v>
      </c>
      <c r="AA1" s="79" t="s">
        <v>22</v>
      </c>
      <c r="AB1" s="79" t="s">
        <v>23</v>
      </c>
      <c r="AC1" s="79" t="s">
        <v>24</v>
      </c>
      <c r="AD1" s="84" t="s">
        <v>25</v>
      </c>
      <c r="AE1" s="82" t="s">
        <v>26</v>
      </c>
      <c r="AF1" s="83" t="s">
        <v>27</v>
      </c>
      <c r="AG1" s="82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Info!B1:BJ5000""),2,FALSE),"""")"),"B08LDVTZ74")</f>
        <v>B08LDVTZ74</v>
      </c>
      <c r="B2" s="3" t="s">
        <v>819</v>
      </c>
      <c r="C2" s="65"/>
      <c r="D2" s="65"/>
      <c r="E2" s="74"/>
      <c r="F2" s="65"/>
      <c r="G2" s="65"/>
      <c r="H2" s="67"/>
      <c r="I2" s="65"/>
      <c r="J2" s="65"/>
      <c r="K2" s="67"/>
      <c r="L2" s="67"/>
      <c r="M2" s="67"/>
      <c r="N2" s="65"/>
      <c r="O2" s="65"/>
      <c r="P2" s="74"/>
      <c r="Q2" s="65"/>
      <c r="R2" s="65"/>
      <c r="S2" s="78"/>
      <c r="T2" s="80"/>
      <c r="U2" s="81"/>
      <c r="V2" s="81"/>
      <c r="W2" s="72"/>
      <c r="X2" s="72"/>
      <c r="Y2" s="72"/>
      <c r="Z2" s="72"/>
      <c r="AA2" s="81"/>
      <c r="AB2" s="81"/>
      <c r="AC2" s="81"/>
      <c r="AD2" s="81"/>
      <c r="AE2" s="72"/>
      <c r="AF2" s="72"/>
      <c r="AG2" s="72"/>
    </row>
    <row r="3" spans="1:33" ht="45" customHeight="1" x14ac:dyDescent="0.2">
      <c r="A3" s="68" t="s">
        <v>30</v>
      </c>
      <c r="B3" s="69"/>
      <c r="C3" s="4">
        <f>((AE32+AF32)/0.85)*-1</f>
        <v>9.1648900529411765</v>
      </c>
      <c r="D3" s="5">
        <f>SUM(D4:D99702)</f>
        <v>13</v>
      </c>
      <c r="E3" s="5"/>
      <c r="F3" s="6">
        <f t="shared" ref="F3:G3" si="0">SUM(F4:F99702)</f>
        <v>164.87</v>
      </c>
      <c r="G3" s="6">
        <f t="shared" si="0"/>
        <v>-36.03</v>
      </c>
      <c r="H3" s="7">
        <f>G3/F3*-1</f>
        <v>0.21853581609753139</v>
      </c>
      <c r="I3" s="8">
        <f>J3/F3</f>
        <v>1.242211855489693E-2</v>
      </c>
      <c r="J3" s="6">
        <f>SUM(J4:J99702)</f>
        <v>2.0480346861458569</v>
      </c>
      <c r="K3" s="6">
        <f>J3/D3</f>
        <v>0.15754112970352746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SUM(W4:W99702)</f>
        <v>1</v>
      </c>
      <c r="X3" s="7">
        <f>W3/D3</f>
        <v>7.6923076923076927E-2</v>
      </c>
      <c r="Y3" s="6"/>
      <c r="Z3" s="5"/>
      <c r="AA3" s="5"/>
      <c r="AB3" s="5"/>
      <c r="AC3" s="5"/>
      <c r="AD3" s="6">
        <f>SUM(AD4:AD99702)</f>
        <v>-0.49532486385416657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Info!B2:BZ3000""),37,FALSE)),"""")*-1"),-4.150156545)</f>
        <v>-4.1501565449999998</v>
      </c>
      <c r="AG3" s="6">
        <f>SUM(AG4:AG99702)</f>
        <v>-0.17</v>
      </c>
    </row>
    <row r="4" spans="1:33" ht="15.75" hidden="1" customHeight="1" x14ac:dyDescent="0.2">
      <c r="A4" s="15" t="s">
        <v>31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36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38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40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43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46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49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52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55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58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61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62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63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68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71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73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75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77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78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80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15" t="s">
        <v>82</v>
      </c>
      <c r="B25" s="15"/>
      <c r="C25" s="16"/>
      <c r="D25" s="17"/>
      <c r="E25" s="17"/>
      <c r="F25" s="18"/>
      <c r="G25" s="18"/>
      <c r="H25" s="32"/>
      <c r="I25" s="32"/>
      <c r="J25" s="33"/>
      <c r="K25" s="33"/>
      <c r="L25" s="17"/>
      <c r="M25" s="34"/>
      <c r="N25" s="17"/>
      <c r="O25" s="35"/>
      <c r="P25" s="35"/>
      <c r="Q25" s="30"/>
      <c r="R25" s="30"/>
      <c r="S25" s="22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26"/>
      <c r="AF25" s="26"/>
      <c r="AG25" s="26"/>
    </row>
    <row r="26" spans="1:33" ht="15.75" hidden="1" customHeight="1" x14ac:dyDescent="0.2">
      <c r="A26" s="15" t="s">
        <v>84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15"/>
      <c r="AD26" s="40"/>
      <c r="AE26" s="26"/>
      <c r="AF26" s="26"/>
      <c r="AG26" s="26"/>
    </row>
    <row r="27" spans="1:33" ht="15.75" hidden="1" customHeight="1" x14ac:dyDescent="0.2">
      <c r="A27" s="15" t="s">
        <v>86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29"/>
      <c r="U27" s="37"/>
      <c r="V27" s="38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customHeight="1" x14ac:dyDescent="0.2">
      <c r="A28" s="15" t="s">
        <v>87</v>
      </c>
      <c r="B28" s="15"/>
      <c r="C28" s="16">
        <f t="shared" ref="C28:C32" si="1">IFERROR(F28/D28," - ")</f>
        <v>17.989999999999998</v>
      </c>
      <c r="D28" s="17">
        <v>2</v>
      </c>
      <c r="E28" s="17">
        <v>0</v>
      </c>
      <c r="F28" s="18">
        <v>35.979999999999997</v>
      </c>
      <c r="G28" s="18">
        <v>-20.77</v>
      </c>
      <c r="H28" s="32">
        <f t="shared" ref="H28:H32" si="2">G28/F28*-1</f>
        <v>0.57726514730405787</v>
      </c>
      <c r="I28" s="32">
        <f t="shared" ref="I28:I32" si="3">J28/F28</f>
        <v>-0.16470966718199884</v>
      </c>
      <c r="J28" s="33">
        <f t="shared" ref="J28:J32" si="4">F28*0.85+G28+AF28*D28+D28*AE28+AG28+AD28</f>
        <v>-5.9262538252083177</v>
      </c>
      <c r="K28" s="33">
        <f t="shared" ref="K28:K32" si="5">J28/D28</f>
        <v>-2.9631269126041588</v>
      </c>
      <c r="L28" s="17">
        <v>26</v>
      </c>
      <c r="M28" s="34">
        <f t="shared" ref="M28:M32" si="6">IFERROR(D28/L28,"-")</f>
        <v>7.6923076923076927E-2</v>
      </c>
      <c r="N28" s="17">
        <v>67</v>
      </c>
      <c r="O28" s="35">
        <f t="shared" ref="O28:P28" si="7">D28/7</f>
        <v>0.2857142857142857</v>
      </c>
      <c r="P28" s="35">
        <f t="shared" si="7"/>
        <v>0</v>
      </c>
      <c r="Q28" s="30">
        <f t="shared" ref="Q28:Q32" si="8">ROUNDDOWN(N28/(O28+P28),0)</f>
        <v>234</v>
      </c>
      <c r="R28" s="30"/>
      <c r="S28" s="22">
        <v>3.7974683544303799E-2</v>
      </c>
      <c r="T28" s="15" t="s">
        <v>33</v>
      </c>
      <c r="U28" s="23" t="s">
        <v>33</v>
      </c>
      <c r="V28" s="1" t="s">
        <v>339</v>
      </c>
      <c r="W28" s="15">
        <v>0</v>
      </c>
      <c r="X28" s="39">
        <f t="shared" ref="X28:X32" si="9">IFERROR(W28/D28,0)</f>
        <v>0</v>
      </c>
      <c r="Y28" s="40">
        <f t="shared" ref="Y28:Y32" si="10">IFERROR(G28/(W28+Z28)*-1,0)</f>
        <v>0</v>
      </c>
      <c r="Z28" s="15">
        <v>0</v>
      </c>
      <c r="AA28" s="29" t="s">
        <v>35</v>
      </c>
      <c r="AB28" s="41">
        <f t="shared" ref="AB28:AB32" si="11">IF(OR(AA28="UsLargeStandardSize",AA28="UsSmallStandardSize"),-0.69,-0.48)</f>
        <v>-0.69</v>
      </c>
      <c r="AC28" s="42">
        <v>2.7610081597222221E-2</v>
      </c>
      <c r="AD28" s="40">
        <f t="shared" ref="AD28:AD32" si="12">IFERROR(AB28*AC28*D28*2,0)</f>
        <v>-7.6203825208333326E-2</v>
      </c>
      <c r="AE28" s="26">
        <v>-3.64</v>
      </c>
      <c r="AF28" s="26">
        <v>-4.1915249999999897</v>
      </c>
      <c r="AG28" s="26">
        <v>0</v>
      </c>
    </row>
    <row r="29" spans="1:33" ht="15.75" customHeight="1" x14ac:dyDescent="0.2">
      <c r="A29" s="15" t="s">
        <v>90</v>
      </c>
      <c r="B29" s="15"/>
      <c r="C29" s="16">
        <f t="shared" si="1"/>
        <v>14.99</v>
      </c>
      <c r="D29" s="17">
        <v>1</v>
      </c>
      <c r="E29" s="17">
        <v>0</v>
      </c>
      <c r="F29" s="18">
        <v>14.99</v>
      </c>
      <c r="G29" s="18">
        <v>0</v>
      </c>
      <c r="H29" s="32">
        <f t="shared" si="2"/>
        <v>0</v>
      </c>
      <c r="I29" s="32">
        <f t="shared" si="3"/>
        <v>0.32500821130058993</v>
      </c>
      <c r="J29" s="33">
        <f t="shared" si="4"/>
        <v>4.8718730873958433</v>
      </c>
      <c r="K29" s="33">
        <f t="shared" si="5"/>
        <v>4.8718730873958433</v>
      </c>
      <c r="L29" s="17">
        <v>11</v>
      </c>
      <c r="M29" s="34">
        <f t="shared" si="6"/>
        <v>9.0909090909090912E-2</v>
      </c>
      <c r="N29" s="17">
        <v>73</v>
      </c>
      <c r="O29" s="35">
        <f t="shared" ref="O29:P29" si="13">D29/7</f>
        <v>0.14285714285714285</v>
      </c>
      <c r="P29" s="35">
        <f t="shared" si="13"/>
        <v>0</v>
      </c>
      <c r="Q29" s="30">
        <f t="shared" si="8"/>
        <v>511</v>
      </c>
      <c r="R29" s="30"/>
      <c r="S29" s="22">
        <v>8.2191780821917818E-2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35</v>
      </c>
      <c r="AB29" s="41">
        <f t="shared" si="11"/>
        <v>-0.69</v>
      </c>
      <c r="AC29" s="42">
        <v>2.7610081597222221E-2</v>
      </c>
      <c r="AD29" s="40">
        <f t="shared" si="12"/>
        <v>-3.8101912604166663E-2</v>
      </c>
      <c r="AE29" s="26">
        <v>-3.64</v>
      </c>
      <c r="AF29" s="26">
        <v>-4.1915249999999897</v>
      </c>
      <c r="AG29" s="26">
        <v>0</v>
      </c>
    </row>
    <row r="30" spans="1:33" ht="15.75" customHeight="1" x14ac:dyDescent="0.2">
      <c r="A30" s="15" t="s">
        <v>91</v>
      </c>
      <c r="B30" s="15"/>
      <c r="C30" s="16">
        <f t="shared" si="1"/>
        <v>11.99</v>
      </c>
      <c r="D30" s="17">
        <v>4</v>
      </c>
      <c r="E30" s="17">
        <v>0</v>
      </c>
      <c r="F30" s="18">
        <v>47.96</v>
      </c>
      <c r="G30" s="18">
        <v>-15.26</v>
      </c>
      <c r="H30" s="32">
        <f t="shared" si="2"/>
        <v>0.31818181818181818</v>
      </c>
      <c r="I30" s="32">
        <f t="shared" si="3"/>
        <v>-0.12108077211043923</v>
      </c>
      <c r="J30" s="33">
        <f t="shared" si="4"/>
        <v>-5.8070338304166658</v>
      </c>
      <c r="K30" s="33">
        <f t="shared" si="5"/>
        <v>-1.4517584576041664</v>
      </c>
      <c r="L30" s="17">
        <v>17</v>
      </c>
      <c r="M30" s="34">
        <f t="shared" si="6"/>
        <v>0.23529411764705882</v>
      </c>
      <c r="N30" s="17">
        <v>69</v>
      </c>
      <c r="O30" s="35">
        <f t="shared" ref="O30:P30" si="14">D30/7</f>
        <v>0.5714285714285714</v>
      </c>
      <c r="P30" s="35">
        <f t="shared" si="14"/>
        <v>0</v>
      </c>
      <c r="Q30" s="30">
        <f t="shared" si="8"/>
        <v>120</v>
      </c>
      <c r="R30" s="30"/>
      <c r="S30" s="22">
        <v>0.125</v>
      </c>
      <c r="T30" s="29">
        <v>0</v>
      </c>
      <c r="U30" s="37" t="s">
        <v>33</v>
      </c>
      <c r="V30" s="38" t="s">
        <v>33</v>
      </c>
      <c r="W30" s="15">
        <v>1</v>
      </c>
      <c r="X30" s="39">
        <f t="shared" si="9"/>
        <v>0.25</v>
      </c>
      <c r="Y30" s="40">
        <f t="shared" si="10"/>
        <v>15.26</v>
      </c>
      <c r="Z30" s="15">
        <v>0</v>
      </c>
      <c r="AA30" s="29" t="s">
        <v>35</v>
      </c>
      <c r="AB30" s="41">
        <f t="shared" si="11"/>
        <v>-0.69</v>
      </c>
      <c r="AC30" s="42">
        <v>2.7610081597222221E-2</v>
      </c>
      <c r="AD30" s="40">
        <f t="shared" si="12"/>
        <v>-0.15240765041666665</v>
      </c>
      <c r="AE30" s="26">
        <v>-3.64</v>
      </c>
      <c r="AF30" s="26">
        <v>-4.1501565449999998</v>
      </c>
      <c r="AG30" s="26">
        <v>0</v>
      </c>
    </row>
    <row r="31" spans="1:33" ht="15.75" customHeight="1" x14ac:dyDescent="0.2">
      <c r="A31" s="15" t="s">
        <v>92</v>
      </c>
      <c r="B31" s="49" t="s">
        <v>820</v>
      </c>
      <c r="C31" s="16">
        <f t="shared" si="1"/>
        <v>11.99</v>
      </c>
      <c r="D31" s="17">
        <v>2</v>
      </c>
      <c r="E31" s="17">
        <v>0</v>
      </c>
      <c r="F31" s="18">
        <v>23.98</v>
      </c>
      <c r="G31" s="44">
        <v>0</v>
      </c>
      <c r="H31" s="32">
        <f t="shared" si="2"/>
        <v>0</v>
      </c>
      <c r="I31" s="32">
        <f t="shared" si="3"/>
        <v>0.1971010460713789</v>
      </c>
      <c r="J31" s="33">
        <f t="shared" si="4"/>
        <v>4.7264830847916661</v>
      </c>
      <c r="K31" s="33">
        <f t="shared" si="5"/>
        <v>2.3632415423958331</v>
      </c>
      <c r="L31" s="17">
        <v>11</v>
      </c>
      <c r="M31" s="34">
        <f t="shared" si="6"/>
        <v>0.18181818181818182</v>
      </c>
      <c r="N31" s="17">
        <v>66</v>
      </c>
      <c r="O31" s="35">
        <f t="shared" ref="O31:P32" si="15">D31/7</f>
        <v>0.2857142857142857</v>
      </c>
      <c r="P31" s="35">
        <f t="shared" si="15"/>
        <v>0</v>
      </c>
      <c r="Q31" s="30">
        <f t="shared" si="8"/>
        <v>231</v>
      </c>
      <c r="R31" s="30"/>
      <c r="S31" s="22">
        <v>0.24657534246575299</v>
      </c>
      <c r="T31" s="15" t="s">
        <v>33</v>
      </c>
      <c r="U31" s="23" t="s">
        <v>33</v>
      </c>
      <c r="V31" s="1" t="s">
        <v>339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35</v>
      </c>
      <c r="AB31" s="41">
        <f t="shared" si="11"/>
        <v>-0.69</v>
      </c>
      <c r="AC31" s="28">
        <v>2.7610081597222221E-2</v>
      </c>
      <c r="AD31" s="40">
        <f t="shared" si="12"/>
        <v>-7.6203825208333326E-2</v>
      </c>
      <c r="AE31" s="45">
        <v>-3.64</v>
      </c>
      <c r="AF31" s="45">
        <v>-4.1501565449999998</v>
      </c>
      <c r="AG31" s="26">
        <v>0</v>
      </c>
    </row>
    <row r="32" spans="1:33" s="56" customFormat="1" ht="15.75" customHeight="1" x14ac:dyDescent="0.2">
      <c r="A32" s="56" t="s">
        <v>822</v>
      </c>
      <c r="C32" s="16">
        <f t="shared" si="1"/>
        <v>10.49</v>
      </c>
      <c r="D32" s="57">
        <v>4</v>
      </c>
      <c r="E32" s="57">
        <v>0</v>
      </c>
      <c r="F32" s="58">
        <v>41.96</v>
      </c>
      <c r="G32" s="58">
        <v>0</v>
      </c>
      <c r="H32" s="32">
        <f t="shared" si="2"/>
        <v>0</v>
      </c>
      <c r="I32" s="32">
        <f t="shared" si="3"/>
        <v>9.9689374870908745E-2</v>
      </c>
      <c r="J32" s="33">
        <f t="shared" si="4"/>
        <v>4.1829661695833309</v>
      </c>
      <c r="K32" s="33">
        <f t="shared" si="5"/>
        <v>1.0457415423958327</v>
      </c>
      <c r="L32" s="57">
        <v>15</v>
      </c>
      <c r="M32" s="34">
        <f t="shared" si="6"/>
        <v>0.26666666666666666</v>
      </c>
      <c r="N32" s="57">
        <v>63</v>
      </c>
      <c r="O32" s="35">
        <f t="shared" si="15"/>
        <v>0.5714285714285714</v>
      </c>
      <c r="P32" s="35">
        <f t="shared" si="15"/>
        <v>0</v>
      </c>
      <c r="Q32" s="30">
        <f t="shared" si="8"/>
        <v>110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9">
        <v>0.33566433566433568</v>
      </c>
      <c r="T32" s="56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60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61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6">
        <v>0</v>
      </c>
      <c r="X32" s="39">
        <f t="shared" si="9"/>
        <v>0</v>
      </c>
      <c r="Y32" s="40">
        <f t="shared" si="10"/>
        <v>0</v>
      </c>
      <c r="Z32" s="56">
        <v>0</v>
      </c>
      <c r="AA32" s="56" t="s">
        <v>35</v>
      </c>
      <c r="AB32" s="41">
        <f t="shared" si="11"/>
        <v>-0.69</v>
      </c>
      <c r="AC32" s="62">
        <v>2.7610081597222221E-2</v>
      </c>
      <c r="AD32" s="40">
        <f t="shared" si="12"/>
        <v>-0.15240765041666665</v>
      </c>
      <c r="AE32" s="63">
        <v>-3.64</v>
      </c>
      <c r="AF32" s="63">
        <v>-4.1501565449999998</v>
      </c>
      <c r="AG32" s="63">
        <v>-0.17</v>
      </c>
    </row>
    <row r="33" spans="1:33" ht="15.75" customHeight="1" x14ac:dyDescent="0.2">
      <c r="A33" s="15"/>
      <c r="B33" s="15"/>
      <c r="C33" s="46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6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47"/>
      <c r="R34" s="47"/>
      <c r="S34" s="22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15"/>
      <c r="AG34" s="15"/>
    </row>
    <row r="35" spans="1:33" ht="15.75" customHeight="1" x14ac:dyDescent="0.2">
      <c r="A35" s="15"/>
      <c r="B35" s="15"/>
      <c r="C35" s="4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47"/>
      <c r="R35" s="47"/>
      <c r="S35" s="22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15"/>
      <c r="AG35" s="15"/>
    </row>
    <row r="36" spans="1:33" ht="15.75" customHeight="1" x14ac:dyDescent="0.2">
      <c r="A36" s="15"/>
      <c r="B36" s="15"/>
      <c r="C36" s="46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47"/>
      <c r="R36" s="47"/>
      <c r="S36" s="22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15"/>
      <c r="AG36" s="15"/>
    </row>
    <row r="37" spans="1:33" ht="15.75" customHeight="1" x14ac:dyDescent="0.2">
      <c r="A37" s="15"/>
      <c r="B37" s="15"/>
      <c r="C37" s="46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47"/>
      <c r="R37" s="47"/>
      <c r="S37" s="22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15"/>
      <c r="AG37" s="15"/>
    </row>
    <row r="38" spans="1:33" ht="15.75" customHeight="1" x14ac:dyDescent="0.2">
      <c r="A38" s="15"/>
      <c r="B38" s="15"/>
      <c r="C38" s="46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47"/>
      <c r="R38" s="47"/>
      <c r="S38" s="22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15"/>
      <c r="AG38" s="15"/>
    </row>
    <row r="39" spans="1:33" ht="15.75" customHeight="1" x14ac:dyDescent="0.2">
      <c r="A39" s="15"/>
      <c r="B39" s="15"/>
      <c r="C39" s="46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7"/>
      <c r="R39" s="47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46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7"/>
      <c r="R40" s="47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46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7"/>
      <c r="R41" s="47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46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7"/>
      <c r="R42" s="47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46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7"/>
      <c r="R43" s="47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46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7"/>
      <c r="R44" s="47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4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7"/>
      <c r="R45" s="47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46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7"/>
      <c r="R46" s="47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46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7"/>
      <c r="R47" s="47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46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7"/>
      <c r="R48" s="47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46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7"/>
      <c r="R49" s="47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46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7"/>
      <c r="R50" s="47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46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7"/>
      <c r="R51" s="47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2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2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2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2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2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22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</row>
    <row r="225" spans="1:33" ht="15.75" customHeight="1" x14ac:dyDescent="0.2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</row>
    <row r="226" spans="1:33" ht="15.75" customHeight="1" x14ac:dyDescent="0.2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</row>
    <row r="227" spans="1:33" ht="15.75" customHeight="1" x14ac:dyDescent="0.2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</row>
    <row r="228" spans="1:33" ht="15.75" customHeight="1" x14ac:dyDescent="0.2"/>
    <row r="229" spans="1:33" ht="15.75" customHeight="1" x14ac:dyDescent="0.2"/>
    <row r="230" spans="1:33" ht="15.75" customHeight="1" x14ac:dyDescent="0.2"/>
    <row r="231" spans="1:33" ht="15.75" customHeight="1" x14ac:dyDescent="0.2"/>
    <row r="232" spans="1:33" ht="15.75" customHeight="1" x14ac:dyDescent="0.2"/>
    <row r="233" spans="1:33" ht="15.75" customHeight="1" x14ac:dyDescent="0.2"/>
    <row r="234" spans="1:33" ht="15.75" customHeight="1" x14ac:dyDescent="0.2"/>
    <row r="235" spans="1:33" ht="15.75" customHeight="1" x14ac:dyDescent="0.2"/>
    <row r="236" spans="1:33" ht="15.75" customHeight="1" x14ac:dyDescent="0.2"/>
    <row r="237" spans="1:33" ht="15.75" customHeight="1" x14ac:dyDescent="0.2"/>
    <row r="238" spans="1:33" ht="15.75" customHeight="1" x14ac:dyDescent="0.2"/>
    <row r="239" spans="1:33" ht="15.75" customHeight="1" x14ac:dyDescent="0.2"/>
    <row r="240" spans="1:3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P1:P2"/>
    <mergeCell ref="Q1:Q2"/>
    <mergeCell ref="S1:S2"/>
    <mergeCell ref="T1:T2"/>
    <mergeCell ref="U1:U2"/>
    <mergeCell ref="R1:R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PL-IL-CABKRB-AI10</vt:lpstr>
      <vt:lpstr>PL-IL-CABKRB-AI25</vt:lpstr>
      <vt:lpstr>PL-IL-CABKRB-B10</vt:lpstr>
      <vt:lpstr>PL-IL-CABKRB-B25</vt:lpstr>
      <vt:lpstr>PL-IL-CABKRB-B5</vt:lpstr>
      <vt:lpstr>PL-IL-CABKRB-K10</vt:lpstr>
      <vt:lpstr>PL-IL-CABKRB-K25-A</vt:lpstr>
      <vt:lpstr>PL-IL-CABKRB-K5</vt:lpstr>
      <vt:lpstr>PL-IL-CABKRB-RD-B25</vt:lpstr>
      <vt:lpstr>PL-IL-CABKRB-RD-BK25</vt:lpstr>
      <vt:lpstr>PL-IL-CABKRB-RD-S25</vt:lpstr>
      <vt:lpstr>PL-IL-CABKRB-RD-BG10</vt:lpstr>
      <vt:lpstr>PL-IL-CABKRB-RD-BG25</vt:lpstr>
      <vt:lpstr>PL-IL-CABKRB-RD-BK10</vt:lpstr>
      <vt:lpstr>PL-IL-CABKRB-RD-ORB10</vt:lpstr>
      <vt:lpstr>PL-IL-CABKRB-RD-S10</vt:lpstr>
      <vt:lpstr>PL-IL-CABKRB-S10</vt:lpstr>
      <vt:lpstr>PL-IL-CABKRB-S25</vt:lpstr>
      <vt:lpstr>PL-IL-CABKRB-S5</vt:lpstr>
      <vt:lpstr>PL-IL-CABKRG-B10</vt:lpstr>
      <vt:lpstr>PL-IL-CABKRG-B25</vt:lpstr>
      <vt:lpstr>PL-IL-CABKRG-BK10</vt:lpstr>
      <vt:lpstr>PL-IL-CABKRG-BK25</vt:lpstr>
      <vt:lpstr>PL-IL-CABKRG-S10</vt:lpstr>
      <vt:lpstr>PL-IL-CABKRG-S25</vt:lpstr>
      <vt:lpstr>PL-IL-CABKSQ-B10</vt:lpstr>
      <vt:lpstr>PL-IL-CABKSQ-B25</vt:lpstr>
      <vt:lpstr>PL-IL-CABKSQ-BK10</vt:lpstr>
      <vt:lpstr>PL-IL-CABKSQ-BK25</vt:lpstr>
      <vt:lpstr>PL-IL-CABKSQ-I10</vt:lpstr>
      <vt:lpstr>PL-IL-CABKSQ-S10</vt:lpstr>
      <vt:lpstr>PL-IL-CABKSQ-S25</vt:lpstr>
      <vt:lpstr>PL-IL-CABKTKNB-B25</vt:lpstr>
      <vt:lpstr>PL-IL-CABKTKNB-BK25</vt:lpstr>
      <vt:lpstr>PL-IL-CABKTKNB-S25</vt:lpstr>
      <vt:lpstr>PL-IL-CKBR-B10</vt:lpstr>
      <vt:lpstr>PL-IL-CKBR-B25</vt:lpstr>
      <vt:lpstr>PL-IL-CKBR-G10</vt:lpstr>
      <vt:lpstr>PL-IL-CKBR-G25</vt:lpstr>
      <vt:lpstr>PL-IL-CKBR-K10</vt:lpstr>
      <vt:lpstr>PL-IL-CKBR-K25</vt:lpstr>
      <vt:lpstr>PL-IL-CKBR-S10</vt:lpstr>
      <vt:lpstr>PL-IL-CKBR-S25</vt:lpstr>
      <vt:lpstr>PL-IL-CKCO-G10</vt:lpstr>
      <vt:lpstr>PL-IL-CKCO-G25</vt:lpstr>
      <vt:lpstr>PL-IL-CKCO-K10</vt:lpstr>
      <vt:lpstr>PL-IL-CKCO-K25</vt:lpstr>
      <vt:lpstr>PL-IL-CKCO-S10</vt:lpstr>
      <vt:lpstr>PL-IL-CKCO-S25</vt:lpstr>
      <vt:lpstr>PL-IL-CKHX-G10</vt:lpstr>
      <vt:lpstr>PL-IL-CKHX-K10</vt:lpstr>
      <vt:lpstr>PL-IL-CKREC-B10</vt:lpstr>
      <vt:lpstr>PL-IL-CKREC-B25</vt:lpstr>
      <vt:lpstr>PL-IL-CKREC-K10</vt:lpstr>
      <vt:lpstr>PL-IL-CKREC-K25</vt:lpstr>
      <vt:lpstr>PL-IL-CKREC-S10</vt:lpstr>
      <vt:lpstr>PL-IL-CKREC-S25</vt:lpstr>
      <vt:lpstr>PL-IL-CKRFL-B10</vt:lpstr>
      <vt:lpstr>PL-IL-CKRFL-B25</vt:lpstr>
      <vt:lpstr>PL-IL-CKRFL-K10</vt:lpstr>
      <vt:lpstr>PL-IL-CKRFL-K25</vt:lpstr>
      <vt:lpstr>PL-IL-CKRFL-S10</vt:lpstr>
      <vt:lpstr>PL-IL-CKRFL-S25</vt:lpstr>
      <vt:lpstr>PL-IL-CKSQF-B10</vt:lpstr>
      <vt:lpstr>PL-IL-CKSQF-B25</vt:lpstr>
      <vt:lpstr>PL-IL-CKSQF-G10</vt:lpstr>
      <vt:lpstr>PL-IL-CKSQF-G25</vt:lpstr>
      <vt:lpstr>PL-IL-CKSQF-K10</vt:lpstr>
      <vt:lpstr>PL-IL-CKSQF-K25</vt:lpstr>
      <vt:lpstr>PL-IL-CKSQF-S10</vt:lpstr>
      <vt:lpstr>PL-IL-CKSQF-S25</vt:lpstr>
      <vt:lpstr>PL-IL-CKWH-B25</vt:lpstr>
      <vt:lpstr>PL-IL-CKWH-G10</vt:lpstr>
      <vt:lpstr>PL-IL-CKWH-G25</vt:lpstr>
      <vt:lpstr>PL-IL-CKWH-K10</vt:lpstr>
      <vt:lpstr>PL-IL-CKWH-K25</vt:lpstr>
      <vt:lpstr>PL-IL-CKWH-S25</vt:lpstr>
      <vt:lpstr>PL-IL-CKWH-S10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2021-07-19T15:24:17Z</dcterms:modified>
</cp:coreProperties>
</file>