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Yi/Downloads/ub/"/>
    </mc:Choice>
  </mc:AlternateContent>
  <xr:revisionPtr revIDLastSave="0" documentId="13_ncr:1_{1BC4C36E-3087-E54B-83F2-18D7FE94B2E4}" xr6:coauthVersionLast="47" xr6:coauthVersionMax="47" xr10:uidLastSave="{00000000-0000-0000-0000-000000000000}"/>
  <bookViews>
    <workbookView xWindow="0" yWindow="500" windowWidth="28800" windowHeight="15700" activeTab="1" xr2:uid="{00000000-000D-0000-FFFF-FFFF00000000}"/>
  </bookViews>
  <sheets>
    <sheet name="PL-PP-AWCHB-WH" sheetId="1" r:id="rId1"/>
    <sheet name="PL-PP-CHBCB-BK3X2" sheetId="2" r:id="rId2"/>
    <sheet name="PL-PP-CHBCB-BK4X2" sheetId="3" r:id="rId3"/>
    <sheet name="PL-PP-CHBCB-FLAG3X2" sheetId="4" r:id="rId4"/>
    <sheet name="PL-PP-CHBCB-FLAG4X2" sheetId="5" r:id="rId5"/>
    <sheet name="PL-PP-CHL-BL-C" sheetId="6" r:id="rId6"/>
    <sheet name="PL-PP-CHL-GN-C" sheetId="7" r:id="rId7"/>
    <sheet name="PL-PP-CHL-MULTI" sheetId="8" r:id="rId8"/>
    <sheet name="PL-PP-CHL-OR-C" sheetId="9" r:id="rId9"/>
    <sheet name="PL-PP-CHL-PU-D" sheetId="10" r:id="rId10"/>
    <sheet name="PL-PP-CHL-RE-B" sheetId="11" r:id="rId11"/>
    <sheet name="PL-PP-CHL-WH-B" sheetId="12" r:id="rId12"/>
    <sheet name="PL-PP-CHEL-BL" sheetId="13" r:id="rId13"/>
    <sheet name="PL-PP-CHEL-BLRD" sheetId="14" r:id="rId14"/>
    <sheet name="PL-PP-CHEL-RD" sheetId="15" r:id="rId15"/>
    <sheet name="PL-PP-CHEL-WH" sheetId="16" r:id="rId16"/>
    <sheet name="PL-PP-CHL-EL-WH" sheetId="17" r:id="rId17"/>
    <sheet name="PL-PP-CH-HSAW" sheetId="18" r:id="rId18"/>
    <sheet name="PL-PP-CHB-SCORE" sheetId="19" r:id="rId19"/>
    <sheet name="PL-PP-CHB-SCORE-2PK-A" sheetId="20" r:id="rId20"/>
    <sheet name="PL-PP-CH-CP-BK" sheetId="21" r:id="rId21"/>
    <sheet name="PL-PP-CH-CP-GY" sheetId="22" r:id="rId22"/>
    <sheet name="PL-PP-CH-CP-NB" sheetId="23" r:id="rId23"/>
    <sheet name="PL-PP-CH-CP-STAR" sheetId="24" r:id="rId24"/>
  </sheets>
  <calcPr calcId="191029"/>
</workbook>
</file>

<file path=xl/calcChain.xml><?xml version="1.0" encoding="utf-8"?>
<calcChain xmlns="http://schemas.openxmlformats.org/spreadsheetml/2006/main">
  <c r="R32" i="1" l="1"/>
  <c r="R32" i="3"/>
  <c r="R32" i="4"/>
  <c r="R32" i="5"/>
  <c r="R32" i="6"/>
  <c r="R32" i="7"/>
  <c r="R32" i="8"/>
  <c r="R32" i="9"/>
  <c r="R32" i="10"/>
  <c r="R32" i="11"/>
  <c r="R32" i="12"/>
  <c r="R32" i="13"/>
  <c r="R32" i="14"/>
  <c r="R32" i="15"/>
  <c r="R32" i="16"/>
  <c r="R32" i="17"/>
  <c r="R32" i="18"/>
  <c r="R32" i="19"/>
  <c r="R32" i="20"/>
  <c r="R32" i="21"/>
  <c r="R32" i="22"/>
  <c r="R32" i="23"/>
  <c r="R32" i="24"/>
  <c r="R32" i="2"/>
  <c r="AB32" i="2"/>
  <c r="AD32" i="2" s="1"/>
  <c r="J32" i="2" s="1"/>
  <c r="Y32" i="2"/>
  <c r="X32" i="2"/>
  <c r="V32" i="2"/>
  <c r="U32" i="2"/>
  <c r="T32" i="2"/>
  <c r="O32" i="2"/>
  <c r="M32" i="2"/>
  <c r="H32" i="2"/>
  <c r="P32" i="2"/>
  <c r="Q32" i="2" s="1"/>
  <c r="C32" i="2"/>
  <c r="AB32" i="3"/>
  <c r="AD32" i="3" s="1"/>
  <c r="X32" i="3"/>
  <c r="V32" i="3"/>
  <c r="U32" i="3"/>
  <c r="T32" i="3"/>
  <c r="P32" i="3"/>
  <c r="O32" i="3"/>
  <c r="Q32" i="3" s="1"/>
  <c r="M32" i="3"/>
  <c r="J32" i="3"/>
  <c r="C32" i="3"/>
  <c r="AB32" i="4"/>
  <c r="AD32" i="4" s="1"/>
  <c r="X32" i="4"/>
  <c r="V32" i="4"/>
  <c r="U32" i="4"/>
  <c r="T32" i="4"/>
  <c r="O32" i="4"/>
  <c r="Q32" i="4"/>
  <c r="M32" i="4"/>
  <c r="Y32" i="4"/>
  <c r="C32" i="4"/>
  <c r="P32" i="4"/>
  <c r="AB32" i="5"/>
  <c r="AD32" i="5" s="1"/>
  <c r="Y32" i="5"/>
  <c r="X32" i="5"/>
  <c r="V32" i="5"/>
  <c r="U32" i="5"/>
  <c r="T32" i="5"/>
  <c r="J32" i="5"/>
  <c r="P32" i="5"/>
  <c r="O32" i="5"/>
  <c r="Q32" i="5" s="1"/>
  <c r="C32" i="5"/>
  <c r="AB32" i="6"/>
  <c r="AD32" i="6" s="1"/>
  <c r="Y32" i="6"/>
  <c r="X32" i="6"/>
  <c r="V32" i="6"/>
  <c r="U32" i="6"/>
  <c r="T32" i="6"/>
  <c r="O32" i="6"/>
  <c r="M32" i="6"/>
  <c r="H32" i="6"/>
  <c r="P32" i="6"/>
  <c r="Q32" i="6" s="1"/>
  <c r="C32" i="6"/>
  <c r="AB32" i="7"/>
  <c r="AD32" i="7" s="1"/>
  <c r="X32" i="7"/>
  <c r="V32" i="7"/>
  <c r="U32" i="7"/>
  <c r="T32" i="7"/>
  <c r="O32" i="7"/>
  <c r="M32" i="7"/>
  <c r="Y32" i="7"/>
  <c r="J32" i="7"/>
  <c r="P32" i="7"/>
  <c r="C32" i="7"/>
  <c r="AB32" i="8"/>
  <c r="AD32" i="8" s="1"/>
  <c r="Y32" i="8"/>
  <c r="X32" i="8"/>
  <c r="V32" i="8"/>
  <c r="U32" i="8"/>
  <c r="T32" i="8"/>
  <c r="O32" i="8"/>
  <c r="M32" i="8"/>
  <c r="H32" i="8"/>
  <c r="P32" i="8"/>
  <c r="Q32" i="8" s="1"/>
  <c r="C32" i="8"/>
  <c r="AB32" i="9"/>
  <c r="AD32" i="9" s="1"/>
  <c r="X32" i="9"/>
  <c r="V32" i="9"/>
  <c r="U32" i="9"/>
  <c r="T32" i="9"/>
  <c r="O32" i="9"/>
  <c r="M32" i="9"/>
  <c r="Y32" i="9"/>
  <c r="J32" i="9"/>
  <c r="P32" i="9"/>
  <c r="C32" i="9"/>
  <c r="AB32" i="10"/>
  <c r="AD32" i="10" s="1"/>
  <c r="Y32" i="10"/>
  <c r="X32" i="10"/>
  <c r="V32" i="10"/>
  <c r="U32" i="10"/>
  <c r="T32" i="10"/>
  <c r="O32" i="10"/>
  <c r="M32" i="10"/>
  <c r="H32" i="10"/>
  <c r="P32" i="10"/>
  <c r="Q32" i="10" s="1"/>
  <c r="C32" i="10"/>
  <c r="AB32" i="11"/>
  <c r="AD32" i="11" s="1"/>
  <c r="X32" i="11"/>
  <c r="V32" i="11"/>
  <c r="U32" i="11"/>
  <c r="T32" i="11"/>
  <c r="O32" i="11"/>
  <c r="Q32" i="11" s="1"/>
  <c r="M32" i="11"/>
  <c r="J32" i="11"/>
  <c r="P32" i="11"/>
  <c r="C32" i="11"/>
  <c r="AB32" i="12"/>
  <c r="AD32" i="12" s="1"/>
  <c r="Y32" i="12"/>
  <c r="X32" i="12"/>
  <c r="V32" i="12"/>
  <c r="U32" i="12"/>
  <c r="T32" i="12"/>
  <c r="O32" i="12"/>
  <c r="M32" i="12"/>
  <c r="H32" i="12"/>
  <c r="P32" i="12"/>
  <c r="Q32" i="12" s="1"/>
  <c r="C32" i="12"/>
  <c r="AB32" i="13"/>
  <c r="AD32" i="13" s="1"/>
  <c r="X32" i="13"/>
  <c r="V32" i="13"/>
  <c r="U32" i="13"/>
  <c r="T32" i="13"/>
  <c r="O32" i="13"/>
  <c r="M32" i="13"/>
  <c r="Y32" i="13"/>
  <c r="P32" i="13"/>
  <c r="C32" i="13"/>
  <c r="AB32" i="14"/>
  <c r="AD32" i="14" s="1"/>
  <c r="Y32" i="14"/>
  <c r="X32" i="14"/>
  <c r="V32" i="14"/>
  <c r="U32" i="14"/>
  <c r="T32" i="14"/>
  <c r="O32" i="14"/>
  <c r="M32" i="14"/>
  <c r="H32" i="14"/>
  <c r="P32" i="14"/>
  <c r="Q32" i="14" s="1"/>
  <c r="C32" i="14"/>
  <c r="C3" i="15"/>
  <c r="AB32" i="15"/>
  <c r="AD32" i="15" s="1"/>
  <c r="X32" i="15"/>
  <c r="V32" i="15"/>
  <c r="U32" i="15"/>
  <c r="T32" i="15"/>
  <c r="O32" i="15"/>
  <c r="Q32" i="15" s="1"/>
  <c r="M32" i="15"/>
  <c r="P32" i="15"/>
  <c r="C32" i="15"/>
  <c r="AB32" i="16"/>
  <c r="AD32" i="16" s="1"/>
  <c r="Y32" i="16"/>
  <c r="X32" i="16"/>
  <c r="V32" i="16"/>
  <c r="U32" i="16"/>
  <c r="T32" i="16"/>
  <c r="O32" i="16"/>
  <c r="M32" i="16"/>
  <c r="J32" i="16"/>
  <c r="P32" i="16"/>
  <c r="Q32" i="16" s="1"/>
  <c r="C32" i="16"/>
  <c r="AB32" i="17"/>
  <c r="AD32" i="17" s="1"/>
  <c r="X32" i="17"/>
  <c r="V32" i="17"/>
  <c r="U32" i="17"/>
  <c r="T32" i="17"/>
  <c r="O32" i="17"/>
  <c r="Q32" i="17" s="1"/>
  <c r="M32" i="17"/>
  <c r="Y32" i="17"/>
  <c r="P32" i="17"/>
  <c r="C32" i="17"/>
  <c r="AB32" i="18"/>
  <c r="AD32" i="18" s="1"/>
  <c r="Y32" i="18"/>
  <c r="X32" i="18"/>
  <c r="V32" i="18"/>
  <c r="U32" i="18"/>
  <c r="T32" i="18"/>
  <c r="O32" i="18"/>
  <c r="M32" i="18"/>
  <c r="H32" i="18"/>
  <c r="J32" i="18"/>
  <c r="P32" i="18"/>
  <c r="Q32" i="18" s="1"/>
  <c r="C32" i="18"/>
  <c r="C3" i="19"/>
  <c r="AB32" i="19"/>
  <c r="AD32" i="19" s="1"/>
  <c r="W3" i="19"/>
  <c r="V32" i="19"/>
  <c r="U32" i="19"/>
  <c r="T32" i="19"/>
  <c r="O32" i="19"/>
  <c r="Q32" i="19" s="1"/>
  <c r="M32" i="19"/>
  <c r="P32" i="19"/>
  <c r="C32" i="19"/>
  <c r="AB32" i="20"/>
  <c r="AD32" i="20" s="1"/>
  <c r="Y32" i="20"/>
  <c r="X32" i="20"/>
  <c r="V32" i="20"/>
  <c r="U32" i="20"/>
  <c r="T32" i="20"/>
  <c r="O32" i="20"/>
  <c r="M32" i="20"/>
  <c r="J32" i="20"/>
  <c r="P32" i="20"/>
  <c r="Q32" i="20" s="1"/>
  <c r="C32" i="20"/>
  <c r="AB32" i="21"/>
  <c r="AD32" i="21" s="1"/>
  <c r="X32" i="21"/>
  <c r="V32" i="21"/>
  <c r="U32" i="21"/>
  <c r="T32" i="21"/>
  <c r="O32" i="21"/>
  <c r="Q32" i="21" s="1"/>
  <c r="M32" i="21"/>
  <c r="Y32" i="21"/>
  <c r="P32" i="21"/>
  <c r="C32" i="21"/>
  <c r="AB32" i="22"/>
  <c r="AD32" i="22" s="1"/>
  <c r="Y32" i="22"/>
  <c r="X32" i="22"/>
  <c r="V32" i="22"/>
  <c r="U32" i="22"/>
  <c r="T32" i="22"/>
  <c r="H32" i="22"/>
  <c r="C32" i="22"/>
  <c r="P32" i="22"/>
  <c r="O32" i="22"/>
  <c r="C3" i="23"/>
  <c r="AB32" i="23"/>
  <c r="AD32" i="23" s="1"/>
  <c r="W3" i="23"/>
  <c r="V32" i="23"/>
  <c r="U32" i="23"/>
  <c r="T32" i="23"/>
  <c r="Y32" i="23"/>
  <c r="C32" i="23"/>
  <c r="P32" i="23"/>
  <c r="M32" i="23"/>
  <c r="AG3" i="24"/>
  <c r="AB32" i="24"/>
  <c r="AD32" i="24" s="1"/>
  <c r="Y32" i="24"/>
  <c r="V32" i="24"/>
  <c r="U32" i="24"/>
  <c r="T32" i="24"/>
  <c r="H32" i="24"/>
  <c r="P32" i="24"/>
  <c r="C32" i="24"/>
  <c r="AB32" i="1"/>
  <c r="AD32" i="1" s="1"/>
  <c r="J32" i="1" s="1"/>
  <c r="X32" i="1"/>
  <c r="V32" i="1"/>
  <c r="U32" i="1"/>
  <c r="T32" i="1"/>
  <c r="P32" i="1"/>
  <c r="O32" i="1"/>
  <c r="Q32" i="1"/>
  <c r="Y32" i="1"/>
  <c r="H32" i="1"/>
  <c r="M32" i="1"/>
  <c r="C32" i="1"/>
  <c r="C3" i="2"/>
  <c r="C3" i="3"/>
  <c r="C3" i="4"/>
  <c r="C3" i="5"/>
  <c r="C3" i="6"/>
  <c r="C3" i="7"/>
  <c r="C3" i="8"/>
  <c r="C3" i="9"/>
  <c r="C3" i="10"/>
  <c r="C3" i="11"/>
  <c r="C3" i="12"/>
  <c r="C3" i="13"/>
  <c r="C3" i="14"/>
  <c r="C3" i="16"/>
  <c r="C3" i="17"/>
  <c r="C3" i="18"/>
  <c r="C3" i="20"/>
  <c r="C3" i="21"/>
  <c r="C3" i="22"/>
  <c r="C3" i="24"/>
  <c r="C3" i="1"/>
  <c r="AB31" i="24"/>
  <c r="AD31" i="24" s="1"/>
  <c r="Y31" i="24"/>
  <c r="X31" i="24"/>
  <c r="P31" i="24"/>
  <c r="O31" i="24"/>
  <c r="M31" i="24"/>
  <c r="J31" i="24"/>
  <c r="H31" i="24"/>
  <c r="C31" i="24"/>
  <c r="AB30" i="24"/>
  <c r="AD30" i="24" s="1"/>
  <c r="J30" i="24" s="1"/>
  <c r="Y30" i="24"/>
  <c r="X30" i="24"/>
  <c r="P30" i="24"/>
  <c r="O30" i="24"/>
  <c r="Q30" i="24" s="1"/>
  <c r="M30" i="24"/>
  <c r="H30" i="24"/>
  <c r="C30" i="24"/>
  <c r="AB29" i="24"/>
  <c r="AD29" i="24" s="1"/>
  <c r="J29" i="24" s="1"/>
  <c r="Y29" i="24"/>
  <c r="X29" i="24"/>
  <c r="P29" i="24"/>
  <c r="O29" i="24"/>
  <c r="Q29" i="24" s="1"/>
  <c r="M29" i="24"/>
  <c r="H29" i="24"/>
  <c r="C29" i="24"/>
  <c r="AB28" i="24"/>
  <c r="AD28" i="24" s="1"/>
  <c r="J28" i="24" s="1"/>
  <c r="Y28" i="24"/>
  <c r="X28" i="24"/>
  <c r="P28" i="24"/>
  <c r="Q28" i="24" s="1"/>
  <c r="O28" i="24"/>
  <c r="M28" i="24"/>
  <c r="H28" i="24"/>
  <c r="C28" i="24"/>
  <c r="AD27" i="24"/>
  <c r="J27" i="24" s="1"/>
  <c r="K27" i="24" s="1"/>
  <c r="AB27" i="24"/>
  <c r="Y27" i="24"/>
  <c r="X27" i="24"/>
  <c r="P27" i="24"/>
  <c r="O27" i="24"/>
  <c r="Q27" i="24" s="1"/>
  <c r="M27" i="24"/>
  <c r="H27" i="24"/>
  <c r="C27" i="24"/>
  <c r="AB26" i="24"/>
  <c r="AD26" i="24" s="1"/>
  <c r="J26" i="24" s="1"/>
  <c r="I26" i="24" s="1"/>
  <c r="Y26" i="24"/>
  <c r="X26" i="24"/>
  <c r="P26" i="24"/>
  <c r="O26" i="24"/>
  <c r="M26" i="24"/>
  <c r="H26" i="24"/>
  <c r="C26" i="24"/>
  <c r="AB25" i="24"/>
  <c r="AD25" i="24" s="1"/>
  <c r="J25" i="24" s="1"/>
  <c r="Y25" i="24"/>
  <c r="X25" i="24"/>
  <c r="P25" i="24"/>
  <c r="O25" i="24"/>
  <c r="M25" i="24"/>
  <c r="H25" i="24"/>
  <c r="C25" i="24"/>
  <c r="AD24" i="24"/>
  <c r="J24" i="24" s="1"/>
  <c r="AB24" i="24"/>
  <c r="Y24" i="24"/>
  <c r="X24" i="24"/>
  <c r="P24" i="24"/>
  <c r="O24" i="24"/>
  <c r="M24" i="24"/>
  <c r="H24" i="24"/>
  <c r="C24" i="24"/>
  <c r="AB23" i="24"/>
  <c r="AD23" i="24" s="1"/>
  <c r="Y23" i="24"/>
  <c r="X23" i="24"/>
  <c r="P23" i="24"/>
  <c r="O23" i="24"/>
  <c r="M23" i="24"/>
  <c r="J23" i="24"/>
  <c r="H23" i="24"/>
  <c r="C23" i="24"/>
  <c r="AB22" i="24"/>
  <c r="AD22" i="24" s="1"/>
  <c r="J22" i="24" s="1"/>
  <c r="Y22" i="24"/>
  <c r="X22" i="24"/>
  <c r="P22" i="24"/>
  <c r="O22" i="24"/>
  <c r="Q22" i="24" s="1"/>
  <c r="M22" i="24"/>
  <c r="H22" i="24"/>
  <c r="C22" i="24"/>
  <c r="AB21" i="24"/>
  <c r="AD21" i="24" s="1"/>
  <c r="J21" i="24" s="1"/>
  <c r="Y21" i="24"/>
  <c r="X21" i="24"/>
  <c r="P21" i="24"/>
  <c r="O21" i="24"/>
  <c r="Q21" i="24" s="1"/>
  <c r="M21" i="24"/>
  <c r="H21" i="24"/>
  <c r="C21" i="24"/>
  <c r="AB20" i="24"/>
  <c r="AD20" i="24" s="1"/>
  <c r="J20" i="24" s="1"/>
  <c r="K20" i="24" s="1"/>
  <c r="Y20" i="24"/>
  <c r="X20" i="24"/>
  <c r="P20" i="24"/>
  <c r="O20" i="24"/>
  <c r="M20" i="24"/>
  <c r="H20" i="24"/>
  <c r="C20" i="24"/>
  <c r="AD19" i="24"/>
  <c r="J19" i="24" s="1"/>
  <c r="K19" i="24" s="1"/>
  <c r="AB19" i="24"/>
  <c r="Y19" i="24"/>
  <c r="X19" i="24"/>
  <c r="P19" i="24"/>
  <c r="O19" i="24"/>
  <c r="Q19" i="24" s="1"/>
  <c r="M19" i="24"/>
  <c r="I19" i="24"/>
  <c r="H19" i="24"/>
  <c r="C19" i="24"/>
  <c r="AB18" i="24"/>
  <c r="AD18" i="24" s="1"/>
  <c r="J18" i="24" s="1"/>
  <c r="Y18" i="24"/>
  <c r="X18" i="24"/>
  <c r="P18" i="24"/>
  <c r="O18" i="24"/>
  <c r="M18" i="24"/>
  <c r="H18" i="24"/>
  <c r="C18" i="24"/>
  <c r="AB17" i="24"/>
  <c r="AD17" i="24" s="1"/>
  <c r="J17" i="24" s="1"/>
  <c r="Y17" i="24"/>
  <c r="X17" i="24"/>
  <c r="P17" i="24"/>
  <c r="O17" i="24"/>
  <c r="M17" i="24"/>
  <c r="H17" i="24"/>
  <c r="C17" i="24"/>
  <c r="AD16" i="24"/>
  <c r="J16" i="24" s="1"/>
  <c r="AB16" i="24"/>
  <c r="Y16" i="24"/>
  <c r="X16" i="24"/>
  <c r="P16" i="24"/>
  <c r="O16" i="24"/>
  <c r="Q16" i="24" s="1"/>
  <c r="M16" i="24"/>
  <c r="H16" i="24"/>
  <c r="C16" i="24"/>
  <c r="AB15" i="24"/>
  <c r="AD15" i="24" s="1"/>
  <c r="J15" i="24" s="1"/>
  <c r="Y15" i="24"/>
  <c r="X15" i="24"/>
  <c r="P15" i="24"/>
  <c r="O15" i="24"/>
  <c r="Q15" i="24" s="1"/>
  <c r="M15" i="24"/>
  <c r="H15" i="24"/>
  <c r="C15" i="24"/>
  <c r="AB14" i="24"/>
  <c r="AD14" i="24" s="1"/>
  <c r="J14" i="24" s="1"/>
  <c r="Y14" i="24"/>
  <c r="X14" i="24"/>
  <c r="P14" i="24"/>
  <c r="O14" i="24"/>
  <c r="Q14" i="24" s="1"/>
  <c r="M14" i="24"/>
  <c r="H14" i="24"/>
  <c r="C14" i="24"/>
  <c r="AB13" i="24"/>
  <c r="AD13" i="24" s="1"/>
  <c r="J13" i="24" s="1"/>
  <c r="Y13" i="24"/>
  <c r="X13" i="24"/>
  <c r="P13" i="24"/>
  <c r="O13" i="24"/>
  <c r="Q13" i="24" s="1"/>
  <c r="M13" i="24"/>
  <c r="H13" i="24"/>
  <c r="C13" i="24"/>
  <c r="AB12" i="24"/>
  <c r="AD12" i="24" s="1"/>
  <c r="J12" i="24" s="1"/>
  <c r="K12" i="24" s="1"/>
  <c r="Y12" i="24"/>
  <c r="X12" i="24"/>
  <c r="Q12" i="24"/>
  <c r="P12" i="24"/>
  <c r="O12" i="24"/>
  <c r="M12" i="24"/>
  <c r="H12" i="24"/>
  <c r="C12" i="24"/>
  <c r="AB11" i="24"/>
  <c r="AD11" i="24" s="1"/>
  <c r="J11" i="24" s="1"/>
  <c r="Y11" i="24"/>
  <c r="X11" i="24"/>
  <c r="P11" i="24"/>
  <c r="O11" i="24"/>
  <c r="M11" i="24"/>
  <c r="H11" i="24"/>
  <c r="C11" i="24"/>
  <c r="AD10" i="24"/>
  <c r="J10" i="24" s="1"/>
  <c r="I10" i="24" s="1"/>
  <c r="AB10" i="24"/>
  <c r="Y10" i="24"/>
  <c r="X10" i="24"/>
  <c r="P10" i="24"/>
  <c r="O10" i="24"/>
  <c r="M10" i="24"/>
  <c r="H10" i="24"/>
  <c r="C10" i="24"/>
  <c r="AD9" i="24"/>
  <c r="J9" i="24" s="1"/>
  <c r="AB9" i="24"/>
  <c r="Y9" i="24"/>
  <c r="X9" i="24"/>
  <c r="P9" i="24"/>
  <c r="O9" i="24"/>
  <c r="M9" i="24"/>
  <c r="H9" i="24"/>
  <c r="C9" i="24"/>
  <c r="AB8" i="24"/>
  <c r="AD8" i="24" s="1"/>
  <c r="J8" i="24" s="1"/>
  <c r="Y8" i="24"/>
  <c r="X8" i="24"/>
  <c r="P8" i="24"/>
  <c r="O8" i="24"/>
  <c r="Q8" i="24" s="1"/>
  <c r="M8" i="24"/>
  <c r="H8" i="24"/>
  <c r="C8" i="24"/>
  <c r="AB7" i="24"/>
  <c r="AD7" i="24" s="1"/>
  <c r="J7" i="24" s="1"/>
  <c r="Y7" i="24"/>
  <c r="X7" i="24"/>
  <c r="P7" i="24"/>
  <c r="O7" i="24"/>
  <c r="Q7" i="24" s="1"/>
  <c r="M7" i="24"/>
  <c r="H7" i="24"/>
  <c r="C7" i="24"/>
  <c r="AB6" i="24"/>
  <c r="AD6" i="24" s="1"/>
  <c r="Y6" i="24"/>
  <c r="X6" i="24"/>
  <c r="P6" i="24"/>
  <c r="O6" i="24"/>
  <c r="Q6" i="24" s="1"/>
  <c r="M6" i="24"/>
  <c r="H6" i="24"/>
  <c r="C6" i="24"/>
  <c r="AB5" i="24"/>
  <c r="AD5" i="24" s="1"/>
  <c r="J5" i="24" s="1"/>
  <c r="Y5" i="24"/>
  <c r="X5" i="24"/>
  <c r="P5" i="24"/>
  <c r="O5" i="24"/>
  <c r="Q5" i="24" s="1"/>
  <c r="M5" i="24"/>
  <c r="H5" i="24"/>
  <c r="C5" i="24"/>
  <c r="AB4" i="24"/>
  <c r="AD4" i="24" s="1"/>
  <c r="J4" i="24" s="1"/>
  <c r="Y4" i="24"/>
  <c r="X4" i="24"/>
  <c r="Q4" i="24"/>
  <c r="P4" i="24"/>
  <c r="O4" i="24"/>
  <c r="M4" i="24"/>
  <c r="H4" i="24"/>
  <c r="C4" i="24"/>
  <c r="AF3" i="24"/>
  <c r="W3" i="24"/>
  <c r="V3" i="24"/>
  <c r="U3" i="24"/>
  <c r="T3" i="24"/>
  <c r="O3" i="24"/>
  <c r="G3" i="24"/>
  <c r="F3" i="24"/>
  <c r="A2" i="24"/>
  <c r="A1" i="24"/>
  <c r="AB31" i="23"/>
  <c r="AD31" i="23" s="1"/>
  <c r="J31" i="23" s="1"/>
  <c r="Y31" i="23"/>
  <c r="X31" i="23"/>
  <c r="Q31" i="23"/>
  <c r="P31" i="23"/>
  <c r="O31" i="23"/>
  <c r="M31" i="23"/>
  <c r="H31" i="23"/>
  <c r="C31" i="23"/>
  <c r="AB30" i="23"/>
  <c r="AD30" i="23" s="1"/>
  <c r="J30" i="23" s="1"/>
  <c r="Y30" i="23"/>
  <c r="X30" i="23"/>
  <c r="P30" i="23"/>
  <c r="O30" i="23"/>
  <c r="Q30" i="23" s="1"/>
  <c r="M30" i="23"/>
  <c r="H30" i="23"/>
  <c r="C30" i="23"/>
  <c r="AB29" i="23"/>
  <c r="AD29" i="23" s="1"/>
  <c r="J29" i="23" s="1"/>
  <c r="Y29" i="23"/>
  <c r="X29" i="23"/>
  <c r="P29" i="23"/>
  <c r="O29" i="23"/>
  <c r="Q29" i="23" s="1"/>
  <c r="M29" i="23"/>
  <c r="H29" i="23"/>
  <c r="C29" i="23"/>
  <c r="AB28" i="23"/>
  <c r="AD28" i="23" s="1"/>
  <c r="J28" i="23" s="1"/>
  <c r="Y28" i="23"/>
  <c r="X28" i="23"/>
  <c r="P28" i="23"/>
  <c r="Q28" i="23" s="1"/>
  <c r="O28" i="23"/>
  <c r="M28" i="23"/>
  <c r="H28" i="23"/>
  <c r="C28" i="23"/>
  <c r="AD27" i="23"/>
  <c r="J27" i="23" s="1"/>
  <c r="AB27" i="23"/>
  <c r="Y27" i="23"/>
  <c r="X27" i="23"/>
  <c r="P27" i="23"/>
  <c r="O27" i="23"/>
  <c r="Q27" i="23" s="1"/>
  <c r="M27" i="23"/>
  <c r="H27" i="23"/>
  <c r="C27" i="23"/>
  <c r="AB26" i="23"/>
  <c r="AD26" i="23" s="1"/>
  <c r="J26" i="23" s="1"/>
  <c r="K26" i="23" s="1"/>
  <c r="Y26" i="23"/>
  <c r="X26" i="23"/>
  <c r="P26" i="23"/>
  <c r="O26" i="23"/>
  <c r="M26" i="23"/>
  <c r="H26" i="23"/>
  <c r="C26" i="23"/>
  <c r="AB25" i="23"/>
  <c r="AD25" i="23" s="1"/>
  <c r="J25" i="23" s="1"/>
  <c r="Y25" i="23"/>
  <c r="X25" i="23"/>
  <c r="P25" i="23"/>
  <c r="O25" i="23"/>
  <c r="M25" i="23"/>
  <c r="H25" i="23"/>
  <c r="C25" i="23"/>
  <c r="AD24" i="23"/>
  <c r="J24" i="23" s="1"/>
  <c r="I24" i="23" s="1"/>
  <c r="AB24" i="23"/>
  <c r="Y24" i="23"/>
  <c r="X24" i="23"/>
  <c r="P24" i="23"/>
  <c r="O24" i="23"/>
  <c r="Q24" i="23" s="1"/>
  <c r="M24" i="23"/>
  <c r="K24" i="23"/>
  <c r="H24" i="23"/>
  <c r="C24" i="23"/>
  <c r="AB23" i="23"/>
  <c r="AD23" i="23" s="1"/>
  <c r="J23" i="23" s="1"/>
  <c r="Y23" i="23"/>
  <c r="X23" i="23"/>
  <c r="Q23" i="23"/>
  <c r="P23" i="23"/>
  <c r="O23" i="23"/>
  <c r="M23" i="23"/>
  <c r="H23" i="23"/>
  <c r="C23" i="23"/>
  <c r="AB22" i="23"/>
  <c r="AD22" i="23" s="1"/>
  <c r="J22" i="23" s="1"/>
  <c r="Y22" i="23"/>
  <c r="X22" i="23"/>
  <c r="P22" i="23"/>
  <c r="O22" i="23"/>
  <c r="Q22" i="23" s="1"/>
  <c r="M22" i="23"/>
  <c r="H22" i="23"/>
  <c r="C22" i="23"/>
  <c r="AB21" i="23"/>
  <c r="AD21" i="23" s="1"/>
  <c r="J21" i="23" s="1"/>
  <c r="Y21" i="23"/>
  <c r="X21" i="23"/>
  <c r="P21" i="23"/>
  <c r="O21" i="23"/>
  <c r="Q21" i="23" s="1"/>
  <c r="M21" i="23"/>
  <c r="H21" i="23"/>
  <c r="C21" i="23"/>
  <c r="AB20" i="23"/>
  <c r="AD20" i="23" s="1"/>
  <c r="J20" i="23" s="1"/>
  <c r="Y20" i="23"/>
  <c r="X20" i="23"/>
  <c r="Q20" i="23"/>
  <c r="P20" i="23"/>
  <c r="O20" i="23"/>
  <c r="M20" i="23"/>
  <c r="H20" i="23"/>
  <c r="C20" i="23"/>
  <c r="AB19" i="23"/>
  <c r="AD19" i="23" s="1"/>
  <c r="J19" i="23" s="1"/>
  <c r="Y19" i="23"/>
  <c r="X19" i="23"/>
  <c r="P19" i="23"/>
  <c r="O19" i="23"/>
  <c r="M19" i="23"/>
  <c r="H19" i="23"/>
  <c r="C19" i="23"/>
  <c r="AD18" i="23"/>
  <c r="J18" i="23" s="1"/>
  <c r="AB18" i="23"/>
  <c r="Y18" i="23"/>
  <c r="X18" i="23"/>
  <c r="P18" i="23"/>
  <c r="O18" i="23"/>
  <c r="Q18" i="23" s="1"/>
  <c r="M18" i="23"/>
  <c r="H18" i="23"/>
  <c r="C18" i="23"/>
  <c r="AB17" i="23"/>
  <c r="AD17" i="23" s="1"/>
  <c r="J17" i="23" s="1"/>
  <c r="Y17" i="23"/>
  <c r="X17" i="23"/>
  <c r="P17" i="23"/>
  <c r="O17" i="23"/>
  <c r="Q17" i="23" s="1"/>
  <c r="M17" i="23"/>
  <c r="H17" i="23"/>
  <c r="C17" i="23"/>
  <c r="AB16" i="23"/>
  <c r="AD16" i="23" s="1"/>
  <c r="J16" i="23" s="1"/>
  <c r="Y16" i="23"/>
  <c r="X16" i="23"/>
  <c r="P16" i="23"/>
  <c r="O16" i="23"/>
  <c r="Q16" i="23" s="1"/>
  <c r="M16" i="23"/>
  <c r="H16" i="23"/>
  <c r="C16" i="23"/>
  <c r="AB15" i="23"/>
  <c r="AD15" i="23" s="1"/>
  <c r="J15" i="23" s="1"/>
  <c r="Y15" i="23"/>
  <c r="X15" i="23"/>
  <c r="Q15" i="23"/>
  <c r="P15" i="23"/>
  <c r="O15" i="23"/>
  <c r="M15" i="23"/>
  <c r="H15" i="23"/>
  <c r="C15" i="23"/>
  <c r="AB14" i="23"/>
  <c r="AD14" i="23" s="1"/>
  <c r="J14" i="23" s="1"/>
  <c r="K14" i="23" s="1"/>
  <c r="Y14" i="23"/>
  <c r="X14" i="23"/>
  <c r="P14" i="23"/>
  <c r="O14" i="23"/>
  <c r="M14" i="23"/>
  <c r="H14" i="23"/>
  <c r="C14" i="23"/>
  <c r="AB13" i="23"/>
  <c r="AD13" i="23" s="1"/>
  <c r="J13" i="23" s="1"/>
  <c r="Y13" i="23"/>
  <c r="X13" i="23"/>
  <c r="P13" i="23"/>
  <c r="O13" i="23"/>
  <c r="Q13" i="23" s="1"/>
  <c r="M13" i="23"/>
  <c r="H13" i="23"/>
  <c r="C13" i="23"/>
  <c r="AB12" i="23"/>
  <c r="AD12" i="23" s="1"/>
  <c r="J12" i="23" s="1"/>
  <c r="Y12" i="23"/>
  <c r="X12" i="23"/>
  <c r="P12" i="23"/>
  <c r="Q12" i="23" s="1"/>
  <c r="O12" i="23"/>
  <c r="M12" i="23"/>
  <c r="H12" i="23"/>
  <c r="C12" i="23"/>
  <c r="AD11" i="23"/>
  <c r="J11" i="23" s="1"/>
  <c r="AB11" i="23"/>
  <c r="Y11" i="23"/>
  <c r="X11" i="23"/>
  <c r="P11" i="23"/>
  <c r="O11" i="23"/>
  <c r="M11" i="23"/>
  <c r="H11" i="23"/>
  <c r="C11" i="23"/>
  <c r="AB10" i="23"/>
  <c r="AD10" i="23" s="1"/>
  <c r="J10" i="23" s="1"/>
  <c r="Y10" i="23"/>
  <c r="X10" i="23"/>
  <c r="P10" i="23"/>
  <c r="O10" i="23"/>
  <c r="M10" i="23"/>
  <c r="H10" i="23"/>
  <c r="C10" i="23"/>
  <c r="AB9" i="23"/>
  <c r="AD9" i="23" s="1"/>
  <c r="J9" i="23" s="1"/>
  <c r="Y9" i="23"/>
  <c r="X9" i="23"/>
  <c r="P9" i="23"/>
  <c r="O9" i="23"/>
  <c r="M9" i="23"/>
  <c r="H9" i="23"/>
  <c r="C9" i="23"/>
  <c r="AB8" i="23"/>
  <c r="AD8" i="23" s="1"/>
  <c r="J8" i="23" s="1"/>
  <c r="Y8" i="23"/>
  <c r="X8" i="23"/>
  <c r="Q8" i="23"/>
  <c r="P8" i="23"/>
  <c r="O8" i="23"/>
  <c r="M8" i="23"/>
  <c r="H8" i="23"/>
  <c r="C8" i="23"/>
  <c r="AB7" i="23"/>
  <c r="AD7" i="23" s="1"/>
  <c r="J7" i="23" s="1"/>
  <c r="Y7" i="23"/>
  <c r="X7" i="23"/>
  <c r="P7" i="23"/>
  <c r="O7" i="23"/>
  <c r="Q7" i="23" s="1"/>
  <c r="M7" i="23"/>
  <c r="H7" i="23"/>
  <c r="C7" i="23"/>
  <c r="AB6" i="23"/>
  <c r="AD6" i="23" s="1"/>
  <c r="J6" i="23" s="1"/>
  <c r="K6" i="23" s="1"/>
  <c r="Y6" i="23"/>
  <c r="X6" i="23"/>
  <c r="P6" i="23"/>
  <c r="O6" i="23"/>
  <c r="Q6" i="23" s="1"/>
  <c r="M6" i="23"/>
  <c r="I6" i="23"/>
  <c r="H6" i="23"/>
  <c r="C6" i="23"/>
  <c r="AB5" i="23"/>
  <c r="AD5" i="23" s="1"/>
  <c r="Y5" i="23"/>
  <c r="X5" i="23"/>
  <c r="P5" i="23"/>
  <c r="O5" i="23"/>
  <c r="M5" i="23"/>
  <c r="J5" i="23"/>
  <c r="H5" i="23"/>
  <c r="C5" i="23"/>
  <c r="AD4" i="23"/>
  <c r="AB4" i="23"/>
  <c r="Y4" i="23"/>
  <c r="X4" i="23"/>
  <c r="Q4" i="23"/>
  <c r="P4" i="23"/>
  <c r="O4" i="23"/>
  <c r="M4" i="23"/>
  <c r="H4" i="23"/>
  <c r="C4" i="23"/>
  <c r="AG3" i="23"/>
  <c r="AF3" i="23"/>
  <c r="V3" i="23"/>
  <c r="U3" i="23"/>
  <c r="T3" i="23"/>
  <c r="O3" i="23"/>
  <c r="G3" i="23"/>
  <c r="D3" i="23"/>
  <c r="A2" i="23"/>
  <c r="A1" i="23"/>
  <c r="AD31" i="22"/>
  <c r="J31" i="22" s="1"/>
  <c r="AB31" i="22"/>
  <c r="Y31" i="22"/>
  <c r="X31" i="22"/>
  <c r="P31" i="22"/>
  <c r="O31" i="22"/>
  <c r="Q31" i="22" s="1"/>
  <c r="M31" i="22"/>
  <c r="H31" i="22"/>
  <c r="C31" i="22"/>
  <c r="AB30" i="22"/>
  <c r="AD30" i="22" s="1"/>
  <c r="J30" i="22" s="1"/>
  <c r="K30" i="22" s="1"/>
  <c r="Y30" i="22"/>
  <c r="X30" i="22"/>
  <c r="P30" i="22"/>
  <c r="O30" i="22"/>
  <c r="M30" i="22"/>
  <c r="H30" i="22"/>
  <c r="C30" i="22"/>
  <c r="AB29" i="22"/>
  <c r="AD29" i="22" s="1"/>
  <c r="J29" i="22" s="1"/>
  <c r="Y29" i="22"/>
  <c r="X29" i="22"/>
  <c r="P29" i="22"/>
  <c r="O29" i="22"/>
  <c r="M29" i="22"/>
  <c r="H29" i="22"/>
  <c r="C29" i="22"/>
  <c r="AB28" i="22"/>
  <c r="AD28" i="22" s="1"/>
  <c r="J28" i="22" s="1"/>
  <c r="Y28" i="22"/>
  <c r="X28" i="22"/>
  <c r="P28" i="22"/>
  <c r="O28" i="22"/>
  <c r="M28" i="22"/>
  <c r="H28" i="22"/>
  <c r="C28" i="22"/>
  <c r="AB27" i="22"/>
  <c r="AD27" i="22" s="1"/>
  <c r="J27" i="22" s="1"/>
  <c r="Y27" i="22"/>
  <c r="X27" i="22"/>
  <c r="P27" i="22"/>
  <c r="O27" i="22"/>
  <c r="M27" i="22"/>
  <c r="H27" i="22"/>
  <c r="C27" i="22"/>
  <c r="AB26" i="22"/>
  <c r="AD26" i="22" s="1"/>
  <c r="J26" i="22" s="1"/>
  <c r="K26" i="22" s="1"/>
  <c r="Y26" i="22"/>
  <c r="X26" i="22"/>
  <c r="P26" i="22"/>
  <c r="O26" i="22"/>
  <c r="Q26" i="22" s="1"/>
  <c r="M26" i="22"/>
  <c r="H26" i="22"/>
  <c r="C26" i="22"/>
  <c r="AB25" i="22"/>
  <c r="AD25" i="22" s="1"/>
  <c r="Y25" i="22"/>
  <c r="X25" i="22"/>
  <c r="P25" i="22"/>
  <c r="O25" i="22"/>
  <c r="M25" i="22"/>
  <c r="J25" i="22"/>
  <c r="H25" i="22"/>
  <c r="C25" i="22"/>
  <c r="AD24" i="22"/>
  <c r="J24" i="22" s="1"/>
  <c r="I24" i="22" s="1"/>
  <c r="AB24" i="22"/>
  <c r="Y24" i="22"/>
  <c r="X24" i="22"/>
  <c r="P24" i="22"/>
  <c r="O24" i="22"/>
  <c r="M24" i="22"/>
  <c r="K24" i="22"/>
  <c r="H24" i="22"/>
  <c r="C24" i="22"/>
  <c r="AB23" i="22"/>
  <c r="AD23" i="22" s="1"/>
  <c r="J23" i="22" s="1"/>
  <c r="I23" i="22" s="1"/>
  <c r="Y23" i="22"/>
  <c r="X23" i="22"/>
  <c r="P23" i="22"/>
  <c r="O23" i="22"/>
  <c r="M23" i="22"/>
  <c r="H23" i="22"/>
  <c r="C23" i="22"/>
  <c r="AD22" i="22"/>
  <c r="J22" i="22" s="1"/>
  <c r="I22" i="22" s="1"/>
  <c r="AB22" i="22"/>
  <c r="Y22" i="22"/>
  <c r="X22" i="22"/>
  <c r="P22" i="22"/>
  <c r="O22" i="22"/>
  <c r="Q22" i="22" s="1"/>
  <c r="M22" i="22"/>
  <c r="K22" i="22"/>
  <c r="H22" i="22"/>
  <c r="C22" i="22"/>
  <c r="AB21" i="22"/>
  <c r="AD21" i="22" s="1"/>
  <c r="J21" i="22" s="1"/>
  <c r="Y21" i="22"/>
  <c r="X21" i="22"/>
  <c r="P21" i="22"/>
  <c r="O21" i="22"/>
  <c r="M21" i="22"/>
  <c r="H21" i="22"/>
  <c r="C21" i="22"/>
  <c r="AB20" i="22"/>
  <c r="AD20" i="22" s="1"/>
  <c r="J20" i="22" s="1"/>
  <c r="Y20" i="22"/>
  <c r="X20" i="22"/>
  <c r="Q20" i="22"/>
  <c r="P20" i="22"/>
  <c r="O20" i="22"/>
  <c r="M20" i="22"/>
  <c r="H20" i="22"/>
  <c r="C20" i="22"/>
  <c r="AB19" i="22"/>
  <c r="AD19" i="22" s="1"/>
  <c r="J19" i="22" s="1"/>
  <c r="Y19" i="22"/>
  <c r="X19" i="22"/>
  <c r="P19" i="22"/>
  <c r="O19" i="22"/>
  <c r="Q19" i="22" s="1"/>
  <c r="M19" i="22"/>
  <c r="H19" i="22"/>
  <c r="C19" i="22"/>
  <c r="AB18" i="22"/>
  <c r="AD18" i="22" s="1"/>
  <c r="J18" i="22" s="1"/>
  <c r="Y18" i="22"/>
  <c r="X18" i="22"/>
  <c r="P18" i="22"/>
  <c r="O18" i="22"/>
  <c r="M18" i="22"/>
  <c r="H18" i="22"/>
  <c r="C18" i="22"/>
  <c r="AB17" i="22"/>
  <c r="AD17" i="22" s="1"/>
  <c r="Y17" i="22"/>
  <c r="X17" i="22"/>
  <c r="P17" i="22"/>
  <c r="Q17" i="22" s="1"/>
  <c r="O17" i="22"/>
  <c r="M17" i="22"/>
  <c r="J17" i="22"/>
  <c r="H17" i="22"/>
  <c r="C17" i="22"/>
  <c r="AD16" i="22"/>
  <c r="J16" i="22" s="1"/>
  <c r="I16" i="22" s="1"/>
  <c r="AB16" i="22"/>
  <c r="Y16" i="22"/>
  <c r="X16" i="22"/>
  <c r="Q16" i="22"/>
  <c r="P16" i="22"/>
  <c r="O16" i="22"/>
  <c r="M16" i="22"/>
  <c r="K16" i="22"/>
  <c r="H16" i="22"/>
  <c r="C16" i="22"/>
  <c r="AD15" i="22"/>
  <c r="J15" i="22" s="1"/>
  <c r="I15" i="22" s="1"/>
  <c r="AB15" i="22"/>
  <c r="Y15" i="22"/>
  <c r="X15" i="22"/>
  <c r="P15" i="22"/>
  <c r="O15" i="22"/>
  <c r="M15" i="22"/>
  <c r="H15" i="22"/>
  <c r="C15" i="22"/>
  <c r="AB14" i="22"/>
  <c r="AD14" i="22" s="1"/>
  <c r="J14" i="22" s="1"/>
  <c r="Y14" i="22"/>
  <c r="X14" i="22"/>
  <c r="P14" i="22"/>
  <c r="O14" i="22"/>
  <c r="Q14" i="22" s="1"/>
  <c r="M14" i="22"/>
  <c r="H14" i="22"/>
  <c r="C14" i="22"/>
  <c r="AD13" i="22"/>
  <c r="J13" i="22" s="1"/>
  <c r="I13" i="22" s="1"/>
  <c r="AB13" i="22"/>
  <c r="Y13" i="22"/>
  <c r="X13" i="22"/>
  <c r="P13" i="22"/>
  <c r="O13" i="22"/>
  <c r="Q13" i="22" s="1"/>
  <c r="M13" i="22"/>
  <c r="H13" i="22"/>
  <c r="C13" i="22"/>
  <c r="AB12" i="22"/>
  <c r="AD12" i="22" s="1"/>
  <c r="J12" i="22" s="1"/>
  <c r="Y12" i="22"/>
  <c r="X12" i="22"/>
  <c r="P12" i="22"/>
  <c r="O12" i="22"/>
  <c r="M12" i="22"/>
  <c r="H12" i="22"/>
  <c r="C12" i="22"/>
  <c r="AB11" i="22"/>
  <c r="AD11" i="22" s="1"/>
  <c r="J11" i="22" s="1"/>
  <c r="Y11" i="22"/>
  <c r="X11" i="22"/>
  <c r="P11" i="22"/>
  <c r="O11" i="22"/>
  <c r="M11" i="22"/>
  <c r="H11" i="22"/>
  <c r="C11" i="22"/>
  <c r="AD10" i="22"/>
  <c r="J10" i="22" s="1"/>
  <c r="AB10" i="22"/>
  <c r="Y10" i="22"/>
  <c r="X10" i="22"/>
  <c r="P10" i="22"/>
  <c r="O10" i="22"/>
  <c r="Q10" i="22" s="1"/>
  <c r="M10" i="22"/>
  <c r="K10" i="22"/>
  <c r="I10" i="22"/>
  <c r="H10" i="22"/>
  <c r="C10" i="22"/>
  <c r="AB9" i="22"/>
  <c r="AD9" i="22" s="1"/>
  <c r="J9" i="22" s="1"/>
  <c r="Y9" i="22"/>
  <c r="X9" i="22"/>
  <c r="P9" i="22"/>
  <c r="O9" i="22"/>
  <c r="Q9" i="22" s="1"/>
  <c r="M9" i="22"/>
  <c r="H9" i="22"/>
  <c r="C9" i="22"/>
  <c r="AB8" i="22"/>
  <c r="AD8" i="22" s="1"/>
  <c r="J8" i="22" s="1"/>
  <c r="I8" i="22" s="1"/>
  <c r="Y8" i="22"/>
  <c r="X8" i="22"/>
  <c r="P8" i="22"/>
  <c r="O8" i="22"/>
  <c r="M8" i="22"/>
  <c r="H8" i="22"/>
  <c r="C8" i="22"/>
  <c r="AD7" i="22"/>
  <c r="J7" i="22" s="1"/>
  <c r="I7" i="22" s="1"/>
  <c r="AB7" i="22"/>
  <c r="Y7" i="22"/>
  <c r="X7" i="22"/>
  <c r="P7" i="22"/>
  <c r="O7" i="22"/>
  <c r="M7" i="22"/>
  <c r="H7" i="22"/>
  <c r="C7" i="22"/>
  <c r="AD6" i="22"/>
  <c r="J6" i="22" s="1"/>
  <c r="I6" i="22" s="1"/>
  <c r="AB6" i="22"/>
  <c r="Y6" i="22"/>
  <c r="X6" i="22"/>
  <c r="P6" i="22"/>
  <c r="O6" i="22"/>
  <c r="Q6" i="22" s="1"/>
  <c r="M6" i="22"/>
  <c r="H6" i="22"/>
  <c r="C6" i="22"/>
  <c r="AB5" i="22"/>
  <c r="AD5" i="22" s="1"/>
  <c r="J5" i="22" s="1"/>
  <c r="Y5" i="22"/>
  <c r="X5" i="22"/>
  <c r="P5" i="22"/>
  <c r="O5" i="22"/>
  <c r="M5" i="22"/>
  <c r="H5" i="22"/>
  <c r="C5" i="22"/>
  <c r="AB4" i="22"/>
  <c r="AD4" i="22" s="1"/>
  <c r="Y4" i="22"/>
  <c r="X4" i="22"/>
  <c r="P4" i="22"/>
  <c r="O4" i="22"/>
  <c r="M4" i="22"/>
  <c r="H4" i="22"/>
  <c r="C4" i="22"/>
  <c r="AG3" i="22"/>
  <c r="AF3" i="22"/>
  <c r="V3" i="22"/>
  <c r="U3" i="22"/>
  <c r="T3" i="22"/>
  <c r="O3" i="22"/>
  <c r="G3" i="22"/>
  <c r="A2" i="22"/>
  <c r="A1" i="22"/>
  <c r="AB31" i="21"/>
  <c r="AD31" i="21" s="1"/>
  <c r="J31" i="21" s="1"/>
  <c r="Y31" i="21"/>
  <c r="X31" i="21"/>
  <c r="P31" i="21"/>
  <c r="O31" i="21"/>
  <c r="M31" i="21"/>
  <c r="H31" i="21"/>
  <c r="C31" i="21"/>
  <c r="AB30" i="21"/>
  <c r="AD30" i="21" s="1"/>
  <c r="J30" i="21" s="1"/>
  <c r="Y30" i="21"/>
  <c r="X30" i="21"/>
  <c r="P30" i="21"/>
  <c r="O30" i="21"/>
  <c r="Q30" i="21" s="1"/>
  <c r="M30" i="21"/>
  <c r="H30" i="21"/>
  <c r="C30" i="21"/>
  <c r="AB29" i="21"/>
  <c r="AD29" i="21" s="1"/>
  <c r="J29" i="21" s="1"/>
  <c r="Y29" i="21"/>
  <c r="X29" i="21"/>
  <c r="Q29" i="21"/>
  <c r="P29" i="21"/>
  <c r="O29" i="21"/>
  <c r="M29" i="21"/>
  <c r="H29" i="21"/>
  <c r="C29" i="21"/>
  <c r="AB28" i="21"/>
  <c r="AD28" i="21" s="1"/>
  <c r="J28" i="21" s="1"/>
  <c r="Y28" i="21"/>
  <c r="X28" i="21"/>
  <c r="P28" i="21"/>
  <c r="O28" i="21"/>
  <c r="Q28" i="21" s="1"/>
  <c r="M28" i="21"/>
  <c r="H28" i="21"/>
  <c r="C28" i="21"/>
  <c r="AB27" i="21"/>
  <c r="AD27" i="21" s="1"/>
  <c r="Y27" i="21"/>
  <c r="X27" i="21"/>
  <c r="P27" i="21"/>
  <c r="O27" i="21"/>
  <c r="M27" i="21"/>
  <c r="K27" i="21"/>
  <c r="J27" i="21"/>
  <c r="I27" i="21" s="1"/>
  <c r="H27" i="21"/>
  <c r="C27" i="21"/>
  <c r="AB26" i="21"/>
  <c r="AD26" i="21" s="1"/>
  <c r="J26" i="21" s="1"/>
  <c r="Y26" i="21"/>
  <c r="X26" i="21"/>
  <c r="P26" i="21"/>
  <c r="Q26" i="21" s="1"/>
  <c r="O26" i="21"/>
  <c r="M26" i="21"/>
  <c r="H26" i="21"/>
  <c r="C26" i="21"/>
  <c r="AB25" i="21"/>
  <c r="AD25" i="21" s="1"/>
  <c r="J25" i="21" s="1"/>
  <c r="Y25" i="21"/>
  <c r="X25" i="21"/>
  <c r="P25" i="21"/>
  <c r="O25" i="21"/>
  <c r="M25" i="21"/>
  <c r="H25" i="21"/>
  <c r="C25" i="21"/>
  <c r="AD24" i="21"/>
  <c r="AB24" i="21"/>
  <c r="Y24" i="21"/>
  <c r="X24" i="21"/>
  <c r="P24" i="21"/>
  <c r="O24" i="21"/>
  <c r="M24" i="21"/>
  <c r="J24" i="21"/>
  <c r="I24" i="21" s="1"/>
  <c r="H24" i="21"/>
  <c r="C24" i="21"/>
  <c r="AD23" i="21"/>
  <c r="J23" i="21" s="1"/>
  <c r="I23" i="21" s="1"/>
  <c r="AB23" i="21"/>
  <c r="Y23" i="21"/>
  <c r="X23" i="21"/>
  <c r="P23" i="21"/>
  <c r="O23" i="21"/>
  <c r="Q23" i="21" s="1"/>
  <c r="M23" i="21"/>
  <c r="K23" i="21"/>
  <c r="H23" i="21"/>
  <c r="C23" i="21"/>
  <c r="AD22" i="21"/>
  <c r="J22" i="21" s="1"/>
  <c r="AB22" i="21"/>
  <c r="Y22" i="21"/>
  <c r="X22" i="21"/>
  <c r="P22" i="21"/>
  <c r="O22" i="21"/>
  <c r="Q22" i="21" s="1"/>
  <c r="M22" i="21"/>
  <c r="H22" i="21"/>
  <c r="C22" i="21"/>
  <c r="AB21" i="21"/>
  <c r="AD21" i="21" s="1"/>
  <c r="J21" i="21" s="1"/>
  <c r="Y21" i="21"/>
  <c r="X21" i="21"/>
  <c r="P21" i="21"/>
  <c r="O21" i="21"/>
  <c r="M21" i="21"/>
  <c r="H21" i="21"/>
  <c r="C21" i="21"/>
  <c r="AB20" i="21"/>
  <c r="AD20" i="21" s="1"/>
  <c r="J20" i="21" s="1"/>
  <c r="Y20" i="21"/>
  <c r="X20" i="21"/>
  <c r="P20" i="21"/>
  <c r="O20" i="21"/>
  <c r="Q20" i="21" s="1"/>
  <c r="M20" i="21"/>
  <c r="H20" i="21"/>
  <c r="C20" i="21"/>
  <c r="AB19" i="21"/>
  <c r="AD19" i="21" s="1"/>
  <c r="Y19" i="21"/>
  <c r="X19" i="21"/>
  <c r="P19" i="21"/>
  <c r="O19" i="21"/>
  <c r="Q19" i="21" s="1"/>
  <c r="M19" i="21"/>
  <c r="J19" i="21"/>
  <c r="H19" i="21"/>
  <c r="C19" i="21"/>
  <c r="AD18" i="21"/>
  <c r="J18" i="21" s="1"/>
  <c r="I18" i="21" s="1"/>
  <c r="AB18" i="21"/>
  <c r="Y18" i="21"/>
  <c r="X18" i="21"/>
  <c r="P18" i="21"/>
  <c r="O18" i="21"/>
  <c r="Q18" i="21" s="1"/>
  <c r="M18" i="21"/>
  <c r="K18" i="21"/>
  <c r="H18" i="21"/>
  <c r="C18" i="21"/>
  <c r="AD17" i="21"/>
  <c r="AB17" i="21"/>
  <c r="Y17" i="21"/>
  <c r="X17" i="21"/>
  <c r="P17" i="21"/>
  <c r="O17" i="21"/>
  <c r="M17" i="21"/>
  <c r="J17" i="21"/>
  <c r="H17" i="21"/>
  <c r="C17" i="21"/>
  <c r="AB16" i="21"/>
  <c r="AD16" i="21" s="1"/>
  <c r="J16" i="21" s="1"/>
  <c r="Y16" i="21"/>
  <c r="X16" i="21"/>
  <c r="P16" i="21"/>
  <c r="O16" i="21"/>
  <c r="Q16" i="21" s="1"/>
  <c r="M16" i="21"/>
  <c r="H16" i="21"/>
  <c r="C16" i="21"/>
  <c r="AD15" i="21"/>
  <c r="J15" i="21" s="1"/>
  <c r="I15" i="21" s="1"/>
  <c r="AB15" i="21"/>
  <c r="Y15" i="21"/>
  <c r="X15" i="21"/>
  <c r="P15" i="21"/>
  <c r="O15" i="21"/>
  <c r="Q15" i="21" s="1"/>
  <c r="M15" i="21"/>
  <c r="H15" i="21"/>
  <c r="C15" i="21"/>
  <c r="AB14" i="21"/>
  <c r="AD14" i="21" s="1"/>
  <c r="J14" i="21" s="1"/>
  <c r="Y14" i="21"/>
  <c r="X14" i="21"/>
  <c r="P14" i="21"/>
  <c r="O14" i="21"/>
  <c r="Q14" i="21" s="1"/>
  <c r="M14" i="21"/>
  <c r="H14" i="21"/>
  <c r="C14" i="21"/>
  <c r="AB13" i="21"/>
  <c r="AD13" i="21" s="1"/>
  <c r="J13" i="21" s="1"/>
  <c r="Y13" i="21"/>
  <c r="X13" i="21"/>
  <c r="P13" i="21"/>
  <c r="O13" i="21"/>
  <c r="M13" i="21"/>
  <c r="H13" i="21"/>
  <c r="C13" i="21"/>
  <c r="AB12" i="21"/>
  <c r="AD12" i="21" s="1"/>
  <c r="J12" i="21" s="1"/>
  <c r="Y12" i="21"/>
  <c r="X12" i="21"/>
  <c r="P12" i="21"/>
  <c r="O12" i="21"/>
  <c r="M12" i="21"/>
  <c r="H12" i="21"/>
  <c r="C12" i="21"/>
  <c r="AD11" i="21"/>
  <c r="J11" i="21" s="1"/>
  <c r="AB11" i="21"/>
  <c r="Y11" i="21"/>
  <c r="X11" i="21"/>
  <c r="Q11" i="21"/>
  <c r="P11" i="21"/>
  <c r="O11" i="21"/>
  <c r="M11" i="21"/>
  <c r="H11" i="21"/>
  <c r="C11" i="21"/>
  <c r="AD10" i="21"/>
  <c r="J10" i="21" s="1"/>
  <c r="I10" i="21" s="1"/>
  <c r="AB10" i="21"/>
  <c r="Y10" i="21"/>
  <c r="X10" i="21"/>
  <c r="P10" i="21"/>
  <c r="O10" i="21"/>
  <c r="Q10" i="21" s="1"/>
  <c r="M10" i="21"/>
  <c r="K10" i="21"/>
  <c r="H10" i="21"/>
  <c r="C10" i="21"/>
  <c r="AB9" i="21"/>
  <c r="AD9" i="21" s="1"/>
  <c r="J9" i="21" s="1"/>
  <c r="Y9" i="21"/>
  <c r="X9" i="21"/>
  <c r="P9" i="21"/>
  <c r="O9" i="21"/>
  <c r="M9" i="21"/>
  <c r="H9" i="21"/>
  <c r="C9" i="21"/>
  <c r="AB8" i="21"/>
  <c r="AD8" i="21" s="1"/>
  <c r="Y8" i="21"/>
  <c r="X8" i="21"/>
  <c r="P8" i="21"/>
  <c r="Q8" i="21" s="1"/>
  <c r="O8" i="21"/>
  <c r="M8" i="21"/>
  <c r="J8" i="21"/>
  <c r="K8" i="21" s="1"/>
  <c r="H8" i="21"/>
  <c r="C8" i="21"/>
  <c r="AB7" i="21"/>
  <c r="AD7" i="21" s="1"/>
  <c r="J7" i="21" s="1"/>
  <c r="Y7" i="21"/>
  <c r="X7" i="21"/>
  <c r="P7" i="21"/>
  <c r="O7" i="21"/>
  <c r="M7" i="21"/>
  <c r="H7" i="21"/>
  <c r="C7" i="21"/>
  <c r="AD6" i="21"/>
  <c r="J6" i="21" s="1"/>
  <c r="AB6" i="21"/>
  <c r="Y6" i="21"/>
  <c r="X6" i="21"/>
  <c r="P6" i="21"/>
  <c r="O6" i="21"/>
  <c r="Q6" i="21" s="1"/>
  <c r="M6" i="21"/>
  <c r="H6" i="21"/>
  <c r="C6" i="21"/>
  <c r="AB5" i="21"/>
  <c r="AD5" i="21" s="1"/>
  <c r="J5" i="21" s="1"/>
  <c r="Y5" i="21"/>
  <c r="X5" i="21"/>
  <c r="P5" i="21"/>
  <c r="O5" i="21"/>
  <c r="Q5" i="21" s="1"/>
  <c r="M5" i="21"/>
  <c r="H5" i="21"/>
  <c r="C5" i="21"/>
  <c r="AD4" i="21"/>
  <c r="J4" i="21" s="1"/>
  <c r="AB4" i="21"/>
  <c r="Y4" i="21"/>
  <c r="X4" i="21"/>
  <c r="P4" i="21"/>
  <c r="O4" i="21"/>
  <c r="Q4" i="21" s="1"/>
  <c r="M4" i="21"/>
  <c r="H4" i="21"/>
  <c r="C4" i="21"/>
  <c r="AG3" i="21"/>
  <c r="AF3" i="21"/>
  <c r="W3" i="21"/>
  <c r="V3" i="21"/>
  <c r="U3" i="21"/>
  <c r="T3" i="21"/>
  <c r="O3" i="21"/>
  <c r="G3" i="21"/>
  <c r="F3" i="21"/>
  <c r="D3" i="21"/>
  <c r="A2" i="21"/>
  <c r="A1" i="21"/>
  <c r="AB31" i="20"/>
  <c r="AD31" i="20" s="1"/>
  <c r="Y31" i="20"/>
  <c r="X31" i="20"/>
  <c r="P31" i="20"/>
  <c r="O31" i="20"/>
  <c r="M31" i="20"/>
  <c r="J31" i="20"/>
  <c r="H31" i="20"/>
  <c r="C31" i="20"/>
  <c r="AB30" i="20"/>
  <c r="AD30" i="20" s="1"/>
  <c r="J30" i="20" s="1"/>
  <c r="Y30" i="20"/>
  <c r="X30" i="20"/>
  <c r="P30" i="20"/>
  <c r="O30" i="20"/>
  <c r="Q30" i="20" s="1"/>
  <c r="M30" i="20"/>
  <c r="H30" i="20"/>
  <c r="C30" i="20"/>
  <c r="AB29" i="20"/>
  <c r="AD29" i="20" s="1"/>
  <c r="J29" i="20" s="1"/>
  <c r="Y29" i="20"/>
  <c r="X29" i="20"/>
  <c r="P29" i="20"/>
  <c r="Q29" i="20" s="1"/>
  <c r="O29" i="20"/>
  <c r="M29" i="20"/>
  <c r="H29" i="20"/>
  <c r="C29" i="20"/>
  <c r="AB28" i="20"/>
  <c r="AD28" i="20" s="1"/>
  <c r="J28" i="20" s="1"/>
  <c r="Y28" i="20"/>
  <c r="X28" i="20"/>
  <c r="P28" i="20"/>
  <c r="O28" i="20"/>
  <c r="M28" i="20"/>
  <c r="H28" i="20"/>
  <c r="C28" i="20"/>
  <c r="AB27" i="20"/>
  <c r="AD27" i="20" s="1"/>
  <c r="J27" i="20" s="1"/>
  <c r="Y27" i="20"/>
  <c r="X27" i="20"/>
  <c r="P27" i="20"/>
  <c r="O27" i="20"/>
  <c r="Q27" i="20" s="1"/>
  <c r="M27" i="20"/>
  <c r="H27" i="20"/>
  <c r="C27" i="20"/>
  <c r="AB26" i="20"/>
  <c r="AD26" i="20" s="1"/>
  <c r="J26" i="20" s="1"/>
  <c r="Y26" i="20"/>
  <c r="X26" i="20"/>
  <c r="P26" i="20"/>
  <c r="Q26" i="20" s="1"/>
  <c r="O26" i="20"/>
  <c r="M26" i="20"/>
  <c r="H26" i="20"/>
  <c r="C26" i="20"/>
  <c r="AB25" i="20"/>
  <c r="AD25" i="20" s="1"/>
  <c r="J25" i="20" s="1"/>
  <c r="Y25" i="20"/>
  <c r="X25" i="20"/>
  <c r="P25" i="20"/>
  <c r="O25" i="20"/>
  <c r="Q25" i="20" s="1"/>
  <c r="M25" i="20"/>
  <c r="H25" i="20"/>
  <c r="C25" i="20"/>
  <c r="AB24" i="20"/>
  <c r="AD24" i="20" s="1"/>
  <c r="J24" i="20" s="1"/>
  <c r="Y24" i="20"/>
  <c r="X24" i="20"/>
  <c r="Q24" i="20"/>
  <c r="P24" i="20"/>
  <c r="O24" i="20"/>
  <c r="M24" i="20"/>
  <c r="H24" i="20"/>
  <c r="C24" i="20"/>
  <c r="AB23" i="20"/>
  <c r="AD23" i="20" s="1"/>
  <c r="Y23" i="20"/>
  <c r="X23" i="20"/>
  <c r="P23" i="20"/>
  <c r="O23" i="20"/>
  <c r="M23" i="20"/>
  <c r="J23" i="20"/>
  <c r="H23" i="20"/>
  <c r="C23" i="20"/>
  <c r="AB22" i="20"/>
  <c r="AD22" i="20" s="1"/>
  <c r="J22" i="20" s="1"/>
  <c r="Y22" i="20"/>
  <c r="X22" i="20"/>
  <c r="P22" i="20"/>
  <c r="O22" i="20"/>
  <c r="Q22" i="20" s="1"/>
  <c r="M22" i="20"/>
  <c r="H22" i="20"/>
  <c r="C22" i="20"/>
  <c r="AB21" i="20"/>
  <c r="AD21" i="20" s="1"/>
  <c r="J21" i="20" s="1"/>
  <c r="K21" i="20" s="1"/>
  <c r="Y21" i="20"/>
  <c r="X21" i="20"/>
  <c r="P21" i="20"/>
  <c r="O21" i="20"/>
  <c r="Q21" i="20" s="1"/>
  <c r="M21" i="20"/>
  <c r="I21" i="20"/>
  <c r="H21" i="20"/>
  <c r="C21" i="20"/>
  <c r="AB20" i="20"/>
  <c r="AD20" i="20" s="1"/>
  <c r="J20" i="20" s="1"/>
  <c r="K20" i="20" s="1"/>
  <c r="Y20" i="20"/>
  <c r="X20" i="20"/>
  <c r="P20" i="20"/>
  <c r="O20" i="20"/>
  <c r="Q20" i="20" s="1"/>
  <c r="M20" i="20"/>
  <c r="H20" i="20"/>
  <c r="C20" i="20"/>
  <c r="AB19" i="20"/>
  <c r="AD19" i="20" s="1"/>
  <c r="J19" i="20" s="1"/>
  <c r="Y19" i="20"/>
  <c r="X19" i="20"/>
  <c r="P19" i="20"/>
  <c r="O19" i="20"/>
  <c r="Q19" i="20" s="1"/>
  <c r="M19" i="20"/>
  <c r="H19" i="20"/>
  <c r="C19" i="20"/>
  <c r="AB18" i="20"/>
  <c r="AD18" i="20" s="1"/>
  <c r="J18" i="20" s="1"/>
  <c r="Y18" i="20"/>
  <c r="X18" i="20"/>
  <c r="P18" i="20"/>
  <c r="O18" i="20"/>
  <c r="Q18" i="20" s="1"/>
  <c r="M18" i="20"/>
  <c r="H18" i="20"/>
  <c r="C18" i="20"/>
  <c r="AB17" i="20"/>
  <c r="AD17" i="20" s="1"/>
  <c r="J17" i="20" s="1"/>
  <c r="Y17" i="20"/>
  <c r="X17" i="20"/>
  <c r="P17" i="20"/>
  <c r="O17" i="20"/>
  <c r="M17" i="20"/>
  <c r="H17" i="20"/>
  <c r="C17" i="20"/>
  <c r="AB16" i="20"/>
  <c r="AD16" i="20" s="1"/>
  <c r="J16" i="20" s="1"/>
  <c r="Y16" i="20"/>
  <c r="X16" i="20"/>
  <c r="P16" i="20"/>
  <c r="O16" i="20"/>
  <c r="M16" i="20"/>
  <c r="H16" i="20"/>
  <c r="C16" i="20"/>
  <c r="AB15" i="20"/>
  <c r="AD15" i="20" s="1"/>
  <c r="J15" i="20" s="1"/>
  <c r="Y15" i="20"/>
  <c r="X15" i="20"/>
  <c r="P15" i="20"/>
  <c r="Q15" i="20" s="1"/>
  <c r="O15" i="20"/>
  <c r="M15" i="20"/>
  <c r="H15" i="20"/>
  <c r="C15" i="20"/>
  <c r="AB14" i="20"/>
  <c r="AD14" i="20" s="1"/>
  <c r="J14" i="20" s="1"/>
  <c r="Y14" i="20"/>
  <c r="X14" i="20"/>
  <c r="P14" i="20"/>
  <c r="O14" i="20"/>
  <c r="M14" i="20"/>
  <c r="H14" i="20"/>
  <c r="C14" i="20"/>
  <c r="AB13" i="20"/>
  <c r="AD13" i="20" s="1"/>
  <c r="J13" i="20" s="1"/>
  <c r="K13" i="20" s="1"/>
  <c r="Y13" i="20"/>
  <c r="X13" i="20"/>
  <c r="Q13" i="20"/>
  <c r="P13" i="20"/>
  <c r="O13" i="20"/>
  <c r="M13" i="20"/>
  <c r="H13" i="20"/>
  <c r="C13" i="20"/>
  <c r="AD12" i="20"/>
  <c r="J12" i="20" s="1"/>
  <c r="K12" i="20" s="1"/>
  <c r="AB12" i="20"/>
  <c r="Y12" i="20"/>
  <c r="X12" i="20"/>
  <c r="P12" i="20"/>
  <c r="O12" i="20"/>
  <c r="Q12" i="20" s="1"/>
  <c r="M12" i="20"/>
  <c r="I12" i="20"/>
  <c r="H12" i="20"/>
  <c r="C12" i="20"/>
  <c r="AB11" i="20"/>
  <c r="AD11" i="20" s="1"/>
  <c r="J11" i="20" s="1"/>
  <c r="Y11" i="20"/>
  <c r="X11" i="20"/>
  <c r="P11" i="20"/>
  <c r="O11" i="20"/>
  <c r="M11" i="20"/>
  <c r="H11" i="20"/>
  <c r="C11" i="20"/>
  <c r="AB10" i="20"/>
  <c r="AD10" i="20" s="1"/>
  <c r="J10" i="20" s="1"/>
  <c r="K10" i="20" s="1"/>
  <c r="Y10" i="20"/>
  <c r="X10" i="20"/>
  <c r="P10" i="20"/>
  <c r="O10" i="20"/>
  <c r="M10" i="20"/>
  <c r="H10" i="20"/>
  <c r="C10" i="20"/>
  <c r="AB9" i="20"/>
  <c r="AD9" i="20" s="1"/>
  <c r="J9" i="20" s="1"/>
  <c r="Y9" i="20"/>
  <c r="X9" i="20"/>
  <c r="P9" i="20"/>
  <c r="O9" i="20"/>
  <c r="M9" i="20"/>
  <c r="H9" i="20"/>
  <c r="C9" i="20"/>
  <c r="AB8" i="20"/>
  <c r="AD8" i="20" s="1"/>
  <c r="J8" i="20" s="1"/>
  <c r="Y8" i="20"/>
  <c r="X8" i="20"/>
  <c r="P8" i="20"/>
  <c r="Q8" i="20" s="1"/>
  <c r="O8" i="20"/>
  <c r="M8" i="20"/>
  <c r="H8" i="20"/>
  <c r="C8" i="20"/>
  <c r="AB7" i="20"/>
  <c r="AD7" i="20" s="1"/>
  <c r="J7" i="20" s="1"/>
  <c r="K7" i="20" s="1"/>
  <c r="Y7" i="20"/>
  <c r="X7" i="20"/>
  <c r="P7" i="20"/>
  <c r="O7" i="20"/>
  <c r="M7" i="20"/>
  <c r="H7" i="20"/>
  <c r="C7" i="20"/>
  <c r="AB6" i="20"/>
  <c r="AD6" i="20" s="1"/>
  <c r="J6" i="20" s="1"/>
  <c r="Y6" i="20"/>
  <c r="X6" i="20"/>
  <c r="P6" i="20"/>
  <c r="O6" i="20"/>
  <c r="M6" i="20"/>
  <c r="H6" i="20"/>
  <c r="C6" i="20"/>
  <c r="AB5" i="20"/>
  <c r="AD5" i="20" s="1"/>
  <c r="J5" i="20" s="1"/>
  <c r="K5" i="20" s="1"/>
  <c r="Y5" i="20"/>
  <c r="X5" i="20"/>
  <c r="P5" i="20"/>
  <c r="O5" i="20"/>
  <c r="M5" i="20"/>
  <c r="H5" i="20"/>
  <c r="C5" i="20"/>
  <c r="AD4" i="20"/>
  <c r="J4" i="20" s="1"/>
  <c r="I4" i="20" s="1"/>
  <c r="AB4" i="20"/>
  <c r="Y4" i="20"/>
  <c r="X4" i="20"/>
  <c r="P4" i="20"/>
  <c r="O4" i="20"/>
  <c r="Q4" i="20" s="1"/>
  <c r="M4" i="20"/>
  <c r="K4" i="20"/>
  <c r="H4" i="20"/>
  <c r="C4" i="20"/>
  <c r="AG3" i="20"/>
  <c r="AF3" i="20"/>
  <c r="W3" i="20"/>
  <c r="V3" i="20"/>
  <c r="U3" i="20"/>
  <c r="T3" i="20"/>
  <c r="O3" i="20"/>
  <c r="H3" i="20"/>
  <c r="G3" i="20"/>
  <c r="F3" i="20"/>
  <c r="D3" i="20"/>
  <c r="X3" i="20" s="1"/>
  <c r="A2" i="20"/>
  <c r="A1" i="20"/>
  <c r="AB31" i="19"/>
  <c r="AD31" i="19" s="1"/>
  <c r="J31" i="19" s="1"/>
  <c r="Y31" i="19"/>
  <c r="X31" i="19"/>
  <c r="P31" i="19"/>
  <c r="O31" i="19"/>
  <c r="Q31" i="19" s="1"/>
  <c r="M31" i="19"/>
  <c r="H31" i="19"/>
  <c r="C31" i="19"/>
  <c r="AD30" i="19"/>
  <c r="J30" i="19" s="1"/>
  <c r="I30" i="19" s="1"/>
  <c r="AB30" i="19"/>
  <c r="Y30" i="19"/>
  <c r="X30" i="19"/>
  <c r="P30" i="19"/>
  <c r="O30" i="19"/>
  <c r="Q30" i="19" s="1"/>
  <c r="M30" i="19"/>
  <c r="H30" i="19"/>
  <c r="C30" i="19"/>
  <c r="AB29" i="19"/>
  <c r="AD29" i="19" s="1"/>
  <c r="Y29" i="19"/>
  <c r="X29" i="19"/>
  <c r="P29" i="19"/>
  <c r="O29" i="19"/>
  <c r="Q29" i="19" s="1"/>
  <c r="M29" i="19"/>
  <c r="J29" i="19"/>
  <c r="H29" i="19"/>
  <c r="C29" i="19"/>
  <c r="AB28" i="19"/>
  <c r="AD28" i="19" s="1"/>
  <c r="J28" i="19" s="1"/>
  <c r="Y28" i="19"/>
  <c r="X28" i="19"/>
  <c r="P28" i="19"/>
  <c r="O28" i="19"/>
  <c r="M28" i="19"/>
  <c r="H28" i="19"/>
  <c r="C28" i="19"/>
  <c r="AB27" i="19"/>
  <c r="AD27" i="19" s="1"/>
  <c r="J27" i="19" s="1"/>
  <c r="Y27" i="19"/>
  <c r="X27" i="19"/>
  <c r="P27" i="19"/>
  <c r="Q27" i="19" s="1"/>
  <c r="O27" i="19"/>
  <c r="M27" i="19"/>
  <c r="H27" i="19"/>
  <c r="C27" i="19"/>
  <c r="AD26" i="19"/>
  <c r="J26" i="19" s="1"/>
  <c r="I26" i="19" s="1"/>
  <c r="AB26" i="19"/>
  <c r="Y26" i="19"/>
  <c r="X26" i="19"/>
  <c r="P26" i="19"/>
  <c r="O26" i="19"/>
  <c r="M26" i="19"/>
  <c r="H26" i="19"/>
  <c r="C26" i="19"/>
  <c r="AB25" i="19"/>
  <c r="AD25" i="19" s="1"/>
  <c r="J25" i="19" s="1"/>
  <c r="Y25" i="19"/>
  <c r="X25" i="19"/>
  <c r="P25" i="19"/>
  <c r="O25" i="19"/>
  <c r="M25" i="19"/>
  <c r="H25" i="19"/>
  <c r="C25" i="19"/>
  <c r="AB24" i="19"/>
  <c r="AD24" i="19" s="1"/>
  <c r="J24" i="19" s="1"/>
  <c r="Y24" i="19"/>
  <c r="X24" i="19"/>
  <c r="P24" i="19"/>
  <c r="O24" i="19"/>
  <c r="Q24" i="19" s="1"/>
  <c r="M24" i="19"/>
  <c r="H24" i="19"/>
  <c r="C24" i="19"/>
  <c r="AB23" i="19"/>
  <c r="AD23" i="19" s="1"/>
  <c r="J23" i="19" s="1"/>
  <c r="I23" i="19" s="1"/>
  <c r="Y23" i="19"/>
  <c r="X23" i="19"/>
  <c r="P23" i="19"/>
  <c r="O23" i="19"/>
  <c r="M23" i="19"/>
  <c r="H23" i="19"/>
  <c r="C23" i="19"/>
  <c r="AB22" i="19"/>
  <c r="AD22" i="19" s="1"/>
  <c r="J22" i="19" s="1"/>
  <c r="Y22" i="19"/>
  <c r="X22" i="19"/>
  <c r="P22" i="19"/>
  <c r="Q22" i="19" s="1"/>
  <c r="O22" i="19"/>
  <c r="M22" i="19"/>
  <c r="H22" i="19"/>
  <c r="C22" i="19"/>
  <c r="AB21" i="19"/>
  <c r="AD21" i="19" s="1"/>
  <c r="J21" i="19" s="1"/>
  <c r="Y21" i="19"/>
  <c r="X21" i="19"/>
  <c r="P21" i="19"/>
  <c r="O21" i="19"/>
  <c r="M21" i="19"/>
  <c r="H21" i="19"/>
  <c r="C21" i="19"/>
  <c r="AB20" i="19"/>
  <c r="AD20" i="19" s="1"/>
  <c r="J20" i="19" s="1"/>
  <c r="K20" i="19" s="1"/>
  <c r="Y20" i="19"/>
  <c r="X20" i="19"/>
  <c r="P20" i="19"/>
  <c r="O20" i="19"/>
  <c r="M20" i="19"/>
  <c r="H20" i="19"/>
  <c r="C20" i="19"/>
  <c r="AB19" i="19"/>
  <c r="AD19" i="19" s="1"/>
  <c r="J19" i="19" s="1"/>
  <c r="Y19" i="19"/>
  <c r="X19" i="19"/>
  <c r="P19" i="19"/>
  <c r="O19" i="19"/>
  <c r="M19" i="19"/>
  <c r="H19" i="19"/>
  <c r="C19" i="19"/>
  <c r="AB18" i="19"/>
  <c r="AD18" i="19" s="1"/>
  <c r="J18" i="19" s="1"/>
  <c r="Y18" i="19"/>
  <c r="X18" i="19"/>
  <c r="P18" i="19"/>
  <c r="Q18" i="19" s="1"/>
  <c r="O18" i="19"/>
  <c r="M18" i="19"/>
  <c r="H18" i="19"/>
  <c r="C18" i="19"/>
  <c r="AD17" i="19"/>
  <c r="J17" i="19" s="1"/>
  <c r="I17" i="19" s="1"/>
  <c r="AB17" i="19"/>
  <c r="Y17" i="19"/>
  <c r="X17" i="19"/>
  <c r="P17" i="19"/>
  <c r="O17" i="19"/>
  <c r="M17" i="19"/>
  <c r="H17" i="19"/>
  <c r="C17" i="19"/>
  <c r="AB16" i="19"/>
  <c r="AD16" i="19" s="1"/>
  <c r="J16" i="19" s="1"/>
  <c r="I16" i="19" s="1"/>
  <c r="Y16" i="19"/>
  <c r="X16" i="19"/>
  <c r="P16" i="19"/>
  <c r="O16" i="19"/>
  <c r="M16" i="19"/>
  <c r="H16" i="19"/>
  <c r="C16" i="19"/>
  <c r="AB15" i="19"/>
  <c r="AD15" i="19" s="1"/>
  <c r="J15" i="19" s="1"/>
  <c r="Y15" i="19"/>
  <c r="X15" i="19"/>
  <c r="Q15" i="19"/>
  <c r="P15" i="19"/>
  <c r="O15" i="19"/>
  <c r="M15" i="19"/>
  <c r="H15" i="19"/>
  <c r="C15" i="19"/>
  <c r="AB14" i="19"/>
  <c r="AD14" i="19" s="1"/>
  <c r="J14" i="19" s="1"/>
  <c r="Y14" i="19"/>
  <c r="X14" i="19"/>
  <c r="P14" i="19"/>
  <c r="O14" i="19"/>
  <c r="Q14" i="19" s="1"/>
  <c r="M14" i="19"/>
  <c r="H14" i="19"/>
  <c r="C14" i="19"/>
  <c r="AB13" i="19"/>
  <c r="AD13" i="19" s="1"/>
  <c r="J13" i="19" s="1"/>
  <c r="K13" i="19" s="1"/>
  <c r="Y13" i="19"/>
  <c r="X13" i="19"/>
  <c r="P13" i="19"/>
  <c r="O13" i="19"/>
  <c r="Q13" i="19" s="1"/>
  <c r="M13" i="19"/>
  <c r="I13" i="19"/>
  <c r="H13" i="19"/>
  <c r="C13" i="19"/>
  <c r="AB12" i="19"/>
  <c r="AD12" i="19" s="1"/>
  <c r="J12" i="19" s="1"/>
  <c r="Y12" i="19"/>
  <c r="X12" i="19"/>
  <c r="P12" i="19"/>
  <c r="O12" i="19"/>
  <c r="M12" i="19"/>
  <c r="H12" i="19"/>
  <c r="C12" i="19"/>
  <c r="AB11" i="19"/>
  <c r="AD11" i="19" s="1"/>
  <c r="J11" i="19" s="1"/>
  <c r="Y11" i="19"/>
  <c r="X11" i="19"/>
  <c r="P11" i="19"/>
  <c r="O11" i="19"/>
  <c r="M11" i="19"/>
  <c r="H11" i="19"/>
  <c r="C11" i="19"/>
  <c r="AD10" i="19"/>
  <c r="AB10" i="19"/>
  <c r="Y10" i="19"/>
  <c r="X10" i="19"/>
  <c r="P10" i="19"/>
  <c r="O10" i="19"/>
  <c r="M10" i="19"/>
  <c r="J10" i="19"/>
  <c r="I10" i="19" s="1"/>
  <c r="H10" i="19"/>
  <c r="C10" i="19"/>
  <c r="AD9" i="19"/>
  <c r="J9" i="19" s="1"/>
  <c r="I9" i="19" s="1"/>
  <c r="AB9" i="19"/>
  <c r="Y9" i="19"/>
  <c r="X9" i="19"/>
  <c r="P9" i="19"/>
  <c r="O9" i="19"/>
  <c r="Q9" i="19" s="1"/>
  <c r="M9" i="19"/>
  <c r="K9" i="19"/>
  <c r="H9" i="19"/>
  <c r="C9" i="19"/>
  <c r="AB8" i="19"/>
  <c r="AD8" i="19" s="1"/>
  <c r="J8" i="19" s="1"/>
  <c r="I8" i="19" s="1"/>
  <c r="Y8" i="19"/>
  <c r="X8" i="19"/>
  <c r="P8" i="19"/>
  <c r="O8" i="19"/>
  <c r="M8" i="19"/>
  <c r="H8" i="19"/>
  <c r="C8" i="19"/>
  <c r="AB7" i="19"/>
  <c r="AD7" i="19" s="1"/>
  <c r="J7" i="19" s="1"/>
  <c r="Y7" i="19"/>
  <c r="X7" i="19"/>
  <c r="P7" i="19"/>
  <c r="O7" i="19"/>
  <c r="M7" i="19"/>
  <c r="H7" i="19"/>
  <c r="C7" i="19"/>
  <c r="AB6" i="19"/>
  <c r="AD6" i="19" s="1"/>
  <c r="J6" i="19" s="1"/>
  <c r="Y6" i="19"/>
  <c r="X6" i="19"/>
  <c r="P6" i="19"/>
  <c r="O6" i="19"/>
  <c r="M6" i="19"/>
  <c r="H6" i="19"/>
  <c r="C6" i="19"/>
  <c r="AB5" i="19"/>
  <c r="AD5" i="19" s="1"/>
  <c r="Y5" i="19"/>
  <c r="X5" i="19"/>
  <c r="P5" i="19"/>
  <c r="O5" i="19"/>
  <c r="Q5" i="19" s="1"/>
  <c r="M5" i="19"/>
  <c r="J5" i="19"/>
  <c r="H5" i="19"/>
  <c r="C5" i="19"/>
  <c r="AG3" i="19"/>
  <c r="AF3" i="19"/>
  <c r="V3" i="19"/>
  <c r="U3" i="19"/>
  <c r="T3" i="19"/>
  <c r="O3" i="19"/>
  <c r="G3" i="19"/>
  <c r="F3" i="19"/>
  <c r="D3" i="19"/>
  <c r="A2" i="19"/>
  <c r="A1" i="19"/>
  <c r="AB31" i="18"/>
  <c r="AD31" i="18" s="1"/>
  <c r="J31" i="18" s="1"/>
  <c r="I31" i="18" s="1"/>
  <c r="Y31" i="18"/>
  <c r="X31" i="18"/>
  <c r="P31" i="18"/>
  <c r="O31" i="18"/>
  <c r="M31" i="18"/>
  <c r="H31" i="18"/>
  <c r="C31" i="18"/>
  <c r="AB30" i="18"/>
  <c r="AD30" i="18" s="1"/>
  <c r="J30" i="18" s="1"/>
  <c r="Y30" i="18"/>
  <c r="X30" i="18"/>
  <c r="P30" i="18"/>
  <c r="O30" i="18"/>
  <c r="Q30" i="18" s="1"/>
  <c r="M30" i="18"/>
  <c r="H30" i="18"/>
  <c r="C30" i="18"/>
  <c r="AB29" i="18"/>
  <c r="AD29" i="18" s="1"/>
  <c r="J29" i="18" s="1"/>
  <c r="Y29" i="18"/>
  <c r="X29" i="18"/>
  <c r="P29" i="18"/>
  <c r="O29" i="18"/>
  <c r="M29" i="18"/>
  <c r="H29" i="18"/>
  <c r="C29" i="18"/>
  <c r="AB28" i="18"/>
  <c r="AD28" i="18" s="1"/>
  <c r="J28" i="18" s="1"/>
  <c r="Y28" i="18"/>
  <c r="X28" i="18"/>
  <c r="P28" i="18"/>
  <c r="Q28" i="18" s="1"/>
  <c r="O28" i="18"/>
  <c r="M28" i="18"/>
  <c r="H28" i="18"/>
  <c r="C28" i="18"/>
  <c r="AB27" i="18"/>
  <c r="AD27" i="18" s="1"/>
  <c r="J27" i="18" s="1"/>
  <c r="Y27" i="18"/>
  <c r="X27" i="18"/>
  <c r="P27" i="18"/>
  <c r="Q27" i="18" s="1"/>
  <c r="O27" i="18"/>
  <c r="M27" i="18"/>
  <c r="H27" i="18"/>
  <c r="C27" i="18"/>
  <c r="AB26" i="18"/>
  <c r="AD26" i="18" s="1"/>
  <c r="J26" i="18" s="1"/>
  <c r="Y26" i="18"/>
  <c r="X26" i="18"/>
  <c r="P26" i="18"/>
  <c r="O26" i="18"/>
  <c r="M26" i="18"/>
  <c r="H26" i="18"/>
  <c r="C26" i="18"/>
  <c r="AB25" i="18"/>
  <c r="AD25" i="18" s="1"/>
  <c r="J25" i="18" s="1"/>
  <c r="Y25" i="18"/>
  <c r="X25" i="18"/>
  <c r="P25" i="18"/>
  <c r="O25" i="18"/>
  <c r="M25" i="18"/>
  <c r="H25" i="18"/>
  <c r="C25" i="18"/>
  <c r="AB24" i="18"/>
  <c r="AD24" i="18" s="1"/>
  <c r="J24" i="18" s="1"/>
  <c r="I24" i="18" s="1"/>
  <c r="Y24" i="18"/>
  <c r="X24" i="18"/>
  <c r="P24" i="18"/>
  <c r="O24" i="18"/>
  <c r="Q24" i="18" s="1"/>
  <c r="M24" i="18"/>
  <c r="K24" i="18"/>
  <c r="H24" i="18"/>
  <c r="C24" i="18"/>
  <c r="AB23" i="18"/>
  <c r="AD23" i="18" s="1"/>
  <c r="J23" i="18" s="1"/>
  <c r="Y23" i="18"/>
  <c r="X23" i="18"/>
  <c r="P23" i="18"/>
  <c r="O23" i="18"/>
  <c r="Q23" i="18" s="1"/>
  <c r="M23" i="18"/>
  <c r="H23" i="18"/>
  <c r="C23" i="18"/>
  <c r="AB22" i="18"/>
  <c r="AD22" i="18" s="1"/>
  <c r="J22" i="18" s="1"/>
  <c r="Y22" i="18"/>
  <c r="X22" i="18"/>
  <c r="P22" i="18"/>
  <c r="O22" i="18"/>
  <c r="M22" i="18"/>
  <c r="H22" i="18"/>
  <c r="C22" i="18"/>
  <c r="AB21" i="18"/>
  <c r="AD21" i="18" s="1"/>
  <c r="J21" i="18" s="1"/>
  <c r="K21" i="18" s="1"/>
  <c r="Y21" i="18"/>
  <c r="X21" i="18"/>
  <c r="P21" i="18"/>
  <c r="O21" i="18"/>
  <c r="M21" i="18"/>
  <c r="H21" i="18"/>
  <c r="C21" i="18"/>
  <c r="AB20" i="18"/>
  <c r="AD20" i="18" s="1"/>
  <c r="J20" i="18" s="1"/>
  <c r="Y20" i="18"/>
  <c r="X20" i="18"/>
  <c r="P20" i="18"/>
  <c r="O20" i="18"/>
  <c r="M20" i="18"/>
  <c r="H20" i="18"/>
  <c r="C20" i="18"/>
  <c r="AB19" i="18"/>
  <c r="AD19" i="18" s="1"/>
  <c r="J19" i="18" s="1"/>
  <c r="I19" i="18" s="1"/>
  <c r="Y19" i="18"/>
  <c r="X19" i="18"/>
  <c r="P19" i="18"/>
  <c r="Q19" i="18" s="1"/>
  <c r="O19" i="18"/>
  <c r="M19" i="18"/>
  <c r="H19" i="18"/>
  <c r="C19" i="18"/>
  <c r="AB18" i="18"/>
  <c r="AD18" i="18" s="1"/>
  <c r="J18" i="18" s="1"/>
  <c r="Y18" i="18"/>
  <c r="X18" i="18"/>
  <c r="Q18" i="18"/>
  <c r="P18" i="18"/>
  <c r="O18" i="18"/>
  <c r="M18" i="18"/>
  <c r="H18" i="18"/>
  <c r="C18" i="18"/>
  <c r="AB17" i="18"/>
  <c r="AD17" i="18" s="1"/>
  <c r="J17" i="18" s="1"/>
  <c r="Y17" i="18"/>
  <c r="X17" i="18"/>
  <c r="P17" i="18"/>
  <c r="O17" i="18"/>
  <c r="M17" i="18"/>
  <c r="H17" i="18"/>
  <c r="C17" i="18"/>
  <c r="AB16" i="18"/>
  <c r="AD16" i="18" s="1"/>
  <c r="J16" i="18" s="1"/>
  <c r="Y16" i="18"/>
  <c r="X16" i="18"/>
  <c r="P16" i="18"/>
  <c r="Q16" i="18" s="1"/>
  <c r="O16" i="18"/>
  <c r="M16" i="18"/>
  <c r="H16" i="18"/>
  <c r="C16" i="18"/>
  <c r="AB15" i="18"/>
  <c r="AD15" i="18" s="1"/>
  <c r="J15" i="18" s="1"/>
  <c r="Y15" i="18"/>
  <c r="X15" i="18"/>
  <c r="P15" i="18"/>
  <c r="O15" i="18"/>
  <c r="Q15" i="18" s="1"/>
  <c r="M15" i="18"/>
  <c r="H15" i="18"/>
  <c r="C15" i="18"/>
  <c r="AB14" i="18"/>
  <c r="AD14" i="18" s="1"/>
  <c r="J14" i="18" s="1"/>
  <c r="K14" i="18" s="1"/>
  <c r="Y14" i="18"/>
  <c r="X14" i="18"/>
  <c r="P14" i="18"/>
  <c r="O14" i="18"/>
  <c r="Q14" i="18" s="1"/>
  <c r="M14" i="18"/>
  <c r="H14" i="18"/>
  <c r="C14" i="18"/>
  <c r="AB13" i="18"/>
  <c r="AD13" i="18" s="1"/>
  <c r="J13" i="18" s="1"/>
  <c r="Y13" i="18"/>
  <c r="X13" i="18"/>
  <c r="P13" i="18"/>
  <c r="O13" i="18"/>
  <c r="Q13" i="18" s="1"/>
  <c r="M13" i="18"/>
  <c r="H13" i="18"/>
  <c r="C13" i="18"/>
  <c r="AB12" i="18"/>
  <c r="AD12" i="18" s="1"/>
  <c r="J12" i="18" s="1"/>
  <c r="K12" i="18" s="1"/>
  <c r="Y12" i="18"/>
  <c r="X12" i="18"/>
  <c r="P12" i="18"/>
  <c r="Q12" i="18" s="1"/>
  <c r="O12" i="18"/>
  <c r="M12" i="18"/>
  <c r="H12" i="18"/>
  <c r="C12" i="18"/>
  <c r="AB11" i="18"/>
  <c r="AD11" i="18" s="1"/>
  <c r="J11" i="18" s="1"/>
  <c r="Y11" i="18"/>
  <c r="X11" i="18"/>
  <c r="P11" i="18"/>
  <c r="Q11" i="18" s="1"/>
  <c r="O11" i="18"/>
  <c r="M11" i="18"/>
  <c r="H11" i="18"/>
  <c r="C11" i="18"/>
  <c r="AB10" i="18"/>
  <c r="AD10" i="18" s="1"/>
  <c r="J10" i="18" s="1"/>
  <c r="Y10" i="18"/>
  <c r="X10" i="18"/>
  <c r="P10" i="18"/>
  <c r="Q10" i="18" s="1"/>
  <c r="O10" i="18"/>
  <c r="M10" i="18"/>
  <c r="H10" i="18"/>
  <c r="C10" i="18"/>
  <c r="AB9" i="18"/>
  <c r="AD9" i="18" s="1"/>
  <c r="J9" i="18" s="1"/>
  <c r="Y9" i="18"/>
  <c r="X9" i="18"/>
  <c r="P9" i="18"/>
  <c r="O9" i="18"/>
  <c r="M9" i="18"/>
  <c r="H9" i="18"/>
  <c r="C9" i="18"/>
  <c r="AB8" i="18"/>
  <c r="AD8" i="18" s="1"/>
  <c r="J8" i="18" s="1"/>
  <c r="Y8" i="18"/>
  <c r="X8" i="18"/>
  <c r="Q8" i="18"/>
  <c r="P8" i="18"/>
  <c r="O8" i="18"/>
  <c r="M8" i="18"/>
  <c r="H8" i="18"/>
  <c r="C8" i="18"/>
  <c r="AD7" i="18"/>
  <c r="J7" i="18" s="1"/>
  <c r="I7" i="18" s="1"/>
  <c r="AB7" i="18"/>
  <c r="Y7" i="18"/>
  <c r="X7" i="18"/>
  <c r="P7" i="18"/>
  <c r="O7" i="18"/>
  <c r="Q7" i="18" s="1"/>
  <c r="M7" i="18"/>
  <c r="H7" i="18"/>
  <c r="C7" i="18"/>
  <c r="AB6" i="18"/>
  <c r="AD6" i="18" s="1"/>
  <c r="J6" i="18" s="1"/>
  <c r="Y6" i="18"/>
  <c r="X6" i="18"/>
  <c r="P6" i="18"/>
  <c r="O6" i="18"/>
  <c r="Q6" i="18" s="1"/>
  <c r="M6" i="18"/>
  <c r="H6" i="18"/>
  <c r="C6" i="18"/>
  <c r="AB5" i="18"/>
  <c r="AD5" i="18" s="1"/>
  <c r="Y5" i="18"/>
  <c r="X5" i="18"/>
  <c r="P5" i="18"/>
  <c r="O5" i="18"/>
  <c r="Q5" i="18" s="1"/>
  <c r="M5" i="18"/>
  <c r="J5" i="18"/>
  <c r="H5" i="18"/>
  <c r="C5" i="18"/>
  <c r="AD4" i="18"/>
  <c r="J4" i="18" s="1"/>
  <c r="AB4" i="18"/>
  <c r="Y4" i="18"/>
  <c r="X4" i="18"/>
  <c r="P4" i="18"/>
  <c r="Q4" i="18" s="1"/>
  <c r="O4" i="18"/>
  <c r="M4" i="18"/>
  <c r="H4" i="18"/>
  <c r="C4" i="18"/>
  <c r="AG3" i="18"/>
  <c r="AF3" i="18"/>
  <c r="W3" i="18"/>
  <c r="V3" i="18"/>
  <c r="U3" i="18"/>
  <c r="T3" i="18"/>
  <c r="O3" i="18"/>
  <c r="G3" i="18"/>
  <c r="H3" i="18" s="1"/>
  <c r="F3" i="18"/>
  <c r="D3" i="18"/>
  <c r="A2" i="18"/>
  <c r="A1" i="18"/>
  <c r="AD31" i="17"/>
  <c r="J31" i="17" s="1"/>
  <c r="AB31" i="17"/>
  <c r="Y31" i="17"/>
  <c r="X31" i="17"/>
  <c r="P31" i="17"/>
  <c r="Q31" i="17" s="1"/>
  <c r="O31" i="17"/>
  <c r="M31" i="17"/>
  <c r="H31" i="17"/>
  <c r="C31" i="17"/>
  <c r="AB30" i="17"/>
  <c r="AD30" i="17" s="1"/>
  <c r="J30" i="17" s="1"/>
  <c r="I30" i="17" s="1"/>
  <c r="Y30" i="17"/>
  <c r="X30" i="17"/>
  <c r="P30" i="17"/>
  <c r="O30" i="17"/>
  <c r="M30" i="17"/>
  <c r="H30" i="17"/>
  <c r="C30" i="17"/>
  <c r="AB29" i="17"/>
  <c r="AD29" i="17" s="1"/>
  <c r="J29" i="17" s="1"/>
  <c r="K29" i="17" s="1"/>
  <c r="Y29" i="17"/>
  <c r="X29" i="17"/>
  <c r="Q29" i="17"/>
  <c r="P29" i="17"/>
  <c r="O29" i="17"/>
  <c r="M29" i="17"/>
  <c r="H29" i="17"/>
  <c r="C29" i="17"/>
  <c r="AB28" i="17"/>
  <c r="AD28" i="17" s="1"/>
  <c r="J28" i="17" s="1"/>
  <c r="K28" i="17" s="1"/>
  <c r="Y28" i="17"/>
  <c r="X28" i="17"/>
  <c r="P28" i="17"/>
  <c r="O28" i="17"/>
  <c r="M28" i="17"/>
  <c r="H28" i="17"/>
  <c r="C28" i="17"/>
  <c r="AB27" i="17"/>
  <c r="AD27" i="17" s="1"/>
  <c r="J27" i="17" s="1"/>
  <c r="Y27" i="17"/>
  <c r="X27" i="17"/>
  <c r="P27" i="17"/>
  <c r="O27" i="17"/>
  <c r="Q27" i="17" s="1"/>
  <c r="M27" i="17"/>
  <c r="H27" i="17"/>
  <c r="C27" i="17"/>
  <c r="AB26" i="17"/>
  <c r="AD26" i="17" s="1"/>
  <c r="J26" i="17" s="1"/>
  <c r="Y26" i="17"/>
  <c r="X26" i="17"/>
  <c r="P26" i="17"/>
  <c r="O26" i="17"/>
  <c r="M26" i="17"/>
  <c r="H26" i="17"/>
  <c r="C26" i="17"/>
  <c r="AB25" i="17"/>
  <c r="AD25" i="17" s="1"/>
  <c r="J25" i="17" s="1"/>
  <c r="Y25" i="17"/>
  <c r="X25" i="17"/>
  <c r="P25" i="17"/>
  <c r="Q25" i="17" s="1"/>
  <c r="O25" i="17"/>
  <c r="M25" i="17"/>
  <c r="H25" i="17"/>
  <c r="C25" i="17"/>
  <c r="AB24" i="17"/>
  <c r="AD24" i="17" s="1"/>
  <c r="J24" i="17" s="1"/>
  <c r="Y24" i="17"/>
  <c r="X24" i="17"/>
  <c r="P24" i="17"/>
  <c r="O24" i="17"/>
  <c r="Q24" i="17" s="1"/>
  <c r="M24" i="17"/>
  <c r="H24" i="17"/>
  <c r="C24" i="17"/>
  <c r="AB23" i="17"/>
  <c r="AD23" i="17" s="1"/>
  <c r="J23" i="17" s="1"/>
  <c r="K23" i="17" s="1"/>
  <c r="Y23" i="17"/>
  <c r="X23" i="17"/>
  <c r="P23" i="17"/>
  <c r="O23" i="17"/>
  <c r="Q23" i="17" s="1"/>
  <c r="M23" i="17"/>
  <c r="H23" i="17"/>
  <c r="C23" i="17"/>
  <c r="AB22" i="17"/>
  <c r="AD22" i="17" s="1"/>
  <c r="J22" i="17" s="1"/>
  <c r="Y22" i="17"/>
  <c r="X22" i="17"/>
  <c r="P22" i="17"/>
  <c r="O22" i="17"/>
  <c r="Q22" i="17" s="1"/>
  <c r="M22" i="17"/>
  <c r="H22" i="17"/>
  <c r="C22" i="17"/>
  <c r="AD21" i="17"/>
  <c r="J21" i="17" s="1"/>
  <c r="AB21" i="17"/>
  <c r="Y21" i="17"/>
  <c r="X21" i="17"/>
  <c r="P21" i="17"/>
  <c r="O21" i="17"/>
  <c r="Q21" i="17" s="1"/>
  <c r="M21" i="17"/>
  <c r="H21" i="17"/>
  <c r="C21" i="17"/>
  <c r="AB20" i="17"/>
  <c r="AD20" i="17" s="1"/>
  <c r="Y20" i="17"/>
  <c r="X20" i="17"/>
  <c r="P20" i="17"/>
  <c r="Q20" i="17" s="1"/>
  <c r="O20" i="17"/>
  <c r="M20" i="17"/>
  <c r="J20" i="17"/>
  <c r="K20" i="17" s="1"/>
  <c r="H20" i="17"/>
  <c r="C20" i="17"/>
  <c r="AD19" i="17"/>
  <c r="J19" i="17" s="1"/>
  <c r="AB19" i="17"/>
  <c r="Y19" i="17"/>
  <c r="X19" i="17"/>
  <c r="Q19" i="17"/>
  <c r="P19" i="17"/>
  <c r="O19" i="17"/>
  <c r="M19" i="17"/>
  <c r="H19" i="17"/>
  <c r="C19" i="17"/>
  <c r="AB18" i="17"/>
  <c r="AD18" i="17" s="1"/>
  <c r="J18" i="17" s="1"/>
  <c r="K18" i="17" s="1"/>
  <c r="Y18" i="17"/>
  <c r="X18" i="17"/>
  <c r="P18" i="17"/>
  <c r="Q18" i="17" s="1"/>
  <c r="O18" i="17"/>
  <c r="M18" i="17"/>
  <c r="H18" i="17"/>
  <c r="C18" i="17"/>
  <c r="AB17" i="17"/>
  <c r="AD17" i="17" s="1"/>
  <c r="J17" i="17" s="1"/>
  <c r="Y17" i="17"/>
  <c r="X17" i="17"/>
  <c r="P17" i="17"/>
  <c r="Q17" i="17" s="1"/>
  <c r="O17" i="17"/>
  <c r="M17" i="17"/>
  <c r="H17" i="17"/>
  <c r="C17" i="17"/>
  <c r="AB16" i="17"/>
  <c r="AD16" i="17" s="1"/>
  <c r="J16" i="17" s="1"/>
  <c r="K16" i="17" s="1"/>
  <c r="Y16" i="17"/>
  <c r="X16" i="17"/>
  <c r="P16" i="17"/>
  <c r="O16" i="17"/>
  <c r="Q16" i="17" s="1"/>
  <c r="M16" i="17"/>
  <c r="I16" i="17"/>
  <c r="H16" i="17"/>
  <c r="C16" i="17"/>
  <c r="AB15" i="17"/>
  <c r="AD15" i="17" s="1"/>
  <c r="J15" i="17" s="1"/>
  <c r="K15" i="17" s="1"/>
  <c r="Y15" i="17"/>
  <c r="X15" i="17"/>
  <c r="P15" i="17"/>
  <c r="Q15" i="17" s="1"/>
  <c r="O15" i="17"/>
  <c r="M15" i="17"/>
  <c r="H15" i="17"/>
  <c r="C15" i="17"/>
  <c r="AD14" i="17"/>
  <c r="J14" i="17" s="1"/>
  <c r="I14" i="17" s="1"/>
  <c r="AB14" i="17"/>
  <c r="Y14" i="17"/>
  <c r="X14" i="17"/>
  <c r="P14" i="17"/>
  <c r="O14" i="17"/>
  <c r="M14" i="17"/>
  <c r="K14" i="17"/>
  <c r="H14" i="17"/>
  <c r="C14" i="17"/>
  <c r="AB13" i="17"/>
  <c r="AD13" i="17" s="1"/>
  <c r="J13" i="17" s="1"/>
  <c r="Y13" i="17"/>
  <c r="X13" i="17"/>
  <c r="P13" i="17"/>
  <c r="O13" i="17"/>
  <c r="Q13" i="17" s="1"/>
  <c r="M13" i="17"/>
  <c r="H13" i="17"/>
  <c r="C13" i="17"/>
  <c r="AB12" i="17"/>
  <c r="AD12" i="17" s="1"/>
  <c r="Y12" i="17"/>
  <c r="X12" i="17"/>
  <c r="P12" i="17"/>
  <c r="O12" i="17"/>
  <c r="M12" i="17"/>
  <c r="J12" i="17"/>
  <c r="H12" i="17"/>
  <c r="C12" i="17"/>
  <c r="AB11" i="17"/>
  <c r="AD11" i="17" s="1"/>
  <c r="J11" i="17" s="1"/>
  <c r="Y11" i="17"/>
  <c r="X11" i="17"/>
  <c r="Q11" i="17"/>
  <c r="P11" i="17"/>
  <c r="O11" i="17"/>
  <c r="M11" i="17"/>
  <c r="H11" i="17"/>
  <c r="C11" i="17"/>
  <c r="AD10" i="17"/>
  <c r="J10" i="17" s="1"/>
  <c r="AB10" i="17"/>
  <c r="Y10" i="17"/>
  <c r="X10" i="17"/>
  <c r="P10" i="17"/>
  <c r="O10" i="17"/>
  <c r="M10" i="17"/>
  <c r="H10" i="17"/>
  <c r="C10" i="17"/>
  <c r="AB9" i="17"/>
  <c r="AD9" i="17" s="1"/>
  <c r="J9" i="17" s="1"/>
  <c r="Y9" i="17"/>
  <c r="X9" i="17"/>
  <c r="P9" i="17"/>
  <c r="O9" i="17"/>
  <c r="M9" i="17"/>
  <c r="H9" i="17"/>
  <c r="C9" i="17"/>
  <c r="AB8" i="17"/>
  <c r="AD8" i="17" s="1"/>
  <c r="J8" i="17" s="1"/>
  <c r="Y8" i="17"/>
  <c r="X8" i="17"/>
  <c r="P8" i="17"/>
  <c r="O8" i="17"/>
  <c r="Q8" i="17" s="1"/>
  <c r="M8" i="17"/>
  <c r="H8" i="17"/>
  <c r="C8" i="17"/>
  <c r="AB7" i="17"/>
  <c r="AD7" i="17" s="1"/>
  <c r="J7" i="17" s="1"/>
  <c r="K7" i="17" s="1"/>
  <c r="Y7" i="17"/>
  <c r="X7" i="17"/>
  <c r="P7" i="17"/>
  <c r="O7" i="17"/>
  <c r="Q7" i="17" s="1"/>
  <c r="M7" i="17"/>
  <c r="H7" i="17"/>
  <c r="C7" i="17"/>
  <c r="AB6" i="17"/>
  <c r="AD6" i="17" s="1"/>
  <c r="J6" i="17" s="1"/>
  <c r="Y6" i="17"/>
  <c r="X6" i="17"/>
  <c r="P6" i="17"/>
  <c r="O6" i="17"/>
  <c r="M6" i="17"/>
  <c r="H6" i="17"/>
  <c r="C6" i="17"/>
  <c r="AB5" i="17"/>
  <c r="AD5" i="17" s="1"/>
  <c r="J5" i="17" s="1"/>
  <c r="Y5" i="17"/>
  <c r="X5" i="17"/>
  <c r="P5" i="17"/>
  <c r="O5" i="17"/>
  <c r="Q5" i="17" s="1"/>
  <c r="M5" i="17"/>
  <c r="H5" i="17"/>
  <c r="C5" i="17"/>
  <c r="AB4" i="17"/>
  <c r="AD4" i="17" s="1"/>
  <c r="Y4" i="17"/>
  <c r="X4" i="17"/>
  <c r="P4" i="17"/>
  <c r="O4" i="17"/>
  <c r="M4" i="17"/>
  <c r="H4" i="17"/>
  <c r="C4" i="17"/>
  <c r="AG3" i="17"/>
  <c r="AF3" i="17"/>
  <c r="W3" i="17"/>
  <c r="V3" i="17"/>
  <c r="U3" i="17"/>
  <c r="T3" i="17"/>
  <c r="O3" i="17"/>
  <c r="G3" i="17"/>
  <c r="F3" i="17"/>
  <c r="D3" i="17"/>
  <c r="A2" i="17"/>
  <c r="A1" i="17"/>
  <c r="AB31" i="16"/>
  <c r="AD31" i="16" s="1"/>
  <c r="J31" i="16" s="1"/>
  <c r="K31" i="16" s="1"/>
  <c r="Y31" i="16"/>
  <c r="X31" i="16"/>
  <c r="Q31" i="16"/>
  <c r="P31" i="16"/>
  <c r="O31" i="16"/>
  <c r="M31" i="16"/>
  <c r="I31" i="16"/>
  <c r="H31" i="16"/>
  <c r="C31" i="16"/>
  <c r="AB30" i="16"/>
  <c r="AD30" i="16" s="1"/>
  <c r="J30" i="16" s="1"/>
  <c r="Y30" i="16"/>
  <c r="X30" i="16"/>
  <c r="P30" i="16"/>
  <c r="O30" i="16"/>
  <c r="Q30" i="16" s="1"/>
  <c r="M30" i="16"/>
  <c r="H30" i="16"/>
  <c r="C30" i="16"/>
  <c r="AB29" i="16"/>
  <c r="AD29" i="16" s="1"/>
  <c r="J29" i="16" s="1"/>
  <c r="K29" i="16" s="1"/>
  <c r="Y29" i="16"/>
  <c r="X29" i="16"/>
  <c r="P29" i="16"/>
  <c r="O29" i="16"/>
  <c r="Q29" i="16" s="1"/>
  <c r="M29" i="16"/>
  <c r="I29" i="16"/>
  <c r="H29" i="16"/>
  <c r="C29" i="16"/>
  <c r="AB28" i="16"/>
  <c r="AD28" i="16" s="1"/>
  <c r="J28" i="16" s="1"/>
  <c r="Y28" i="16"/>
  <c r="X28" i="16"/>
  <c r="P28" i="16"/>
  <c r="Q28" i="16" s="1"/>
  <c r="O28" i="16"/>
  <c r="M28" i="16"/>
  <c r="H28" i="16"/>
  <c r="C28" i="16"/>
  <c r="AD27" i="16"/>
  <c r="J27" i="16" s="1"/>
  <c r="I27" i="16" s="1"/>
  <c r="AB27" i="16"/>
  <c r="Y27" i="16"/>
  <c r="X27" i="16"/>
  <c r="P27" i="16"/>
  <c r="Q27" i="16" s="1"/>
  <c r="O27" i="16"/>
  <c r="M27" i="16"/>
  <c r="K27" i="16"/>
  <c r="H27" i="16"/>
  <c r="C27" i="16"/>
  <c r="AB26" i="16"/>
  <c r="AD26" i="16" s="1"/>
  <c r="J26" i="16" s="1"/>
  <c r="Y26" i="16"/>
  <c r="X26" i="16"/>
  <c r="P26" i="16"/>
  <c r="O26" i="16"/>
  <c r="M26" i="16"/>
  <c r="H26" i="16"/>
  <c r="C26" i="16"/>
  <c r="AB25" i="16"/>
  <c r="AD25" i="16" s="1"/>
  <c r="J25" i="16" s="1"/>
  <c r="Y25" i="16"/>
  <c r="X25" i="16"/>
  <c r="P25" i="16"/>
  <c r="O25" i="16"/>
  <c r="Q25" i="16" s="1"/>
  <c r="M25" i="16"/>
  <c r="H25" i="16"/>
  <c r="C25" i="16"/>
  <c r="AD24" i="16"/>
  <c r="J24" i="16" s="1"/>
  <c r="AB24" i="16"/>
  <c r="Y24" i="16"/>
  <c r="X24" i="16"/>
  <c r="P24" i="16"/>
  <c r="O24" i="16"/>
  <c r="Q24" i="16" s="1"/>
  <c r="M24" i="16"/>
  <c r="H24" i="16"/>
  <c r="C24" i="16"/>
  <c r="AB23" i="16"/>
  <c r="AD23" i="16" s="1"/>
  <c r="J23" i="16" s="1"/>
  <c r="Y23" i="16"/>
  <c r="X23" i="16"/>
  <c r="P23" i="16"/>
  <c r="O23" i="16"/>
  <c r="Q23" i="16" s="1"/>
  <c r="M23" i="16"/>
  <c r="H23" i="16"/>
  <c r="C23" i="16"/>
  <c r="AB22" i="16"/>
  <c r="AD22" i="16" s="1"/>
  <c r="Y22" i="16"/>
  <c r="X22" i="16"/>
  <c r="Q22" i="16"/>
  <c r="P22" i="16"/>
  <c r="O22" i="16"/>
  <c r="M22" i="16"/>
  <c r="J22" i="16"/>
  <c r="K22" i="16" s="1"/>
  <c r="H22" i="16"/>
  <c r="C22" i="16"/>
  <c r="AB21" i="16"/>
  <c r="AD21" i="16" s="1"/>
  <c r="J21" i="16" s="1"/>
  <c r="K21" i="16" s="1"/>
  <c r="Y21" i="16"/>
  <c r="X21" i="16"/>
  <c r="P21" i="16"/>
  <c r="O21" i="16"/>
  <c r="Q21" i="16" s="1"/>
  <c r="M21" i="16"/>
  <c r="H21" i="16"/>
  <c r="C21" i="16"/>
  <c r="AB20" i="16"/>
  <c r="AD20" i="16" s="1"/>
  <c r="J20" i="16" s="1"/>
  <c r="Y20" i="16"/>
  <c r="X20" i="16"/>
  <c r="P20" i="16"/>
  <c r="O20" i="16"/>
  <c r="M20" i="16"/>
  <c r="H20" i="16"/>
  <c r="C20" i="16"/>
  <c r="AD19" i="16"/>
  <c r="J19" i="16" s="1"/>
  <c r="AB19" i="16"/>
  <c r="Y19" i="16"/>
  <c r="X19" i="16"/>
  <c r="P19" i="16"/>
  <c r="O19" i="16"/>
  <c r="Q19" i="16" s="1"/>
  <c r="M19" i="16"/>
  <c r="K19" i="16"/>
  <c r="I19" i="16"/>
  <c r="H19" i="16"/>
  <c r="C19" i="16"/>
  <c r="AB18" i="16"/>
  <c r="AD18" i="16" s="1"/>
  <c r="J18" i="16" s="1"/>
  <c r="Y18" i="16"/>
  <c r="X18" i="16"/>
  <c r="P18" i="16"/>
  <c r="O18" i="16"/>
  <c r="M18" i="16"/>
  <c r="H18" i="16"/>
  <c r="C18" i="16"/>
  <c r="AB17" i="16"/>
  <c r="AD17" i="16" s="1"/>
  <c r="J17" i="16" s="1"/>
  <c r="K17" i="16" s="1"/>
  <c r="Y17" i="16"/>
  <c r="X17" i="16"/>
  <c r="P17" i="16"/>
  <c r="O17" i="16"/>
  <c r="Q17" i="16" s="1"/>
  <c r="M17" i="16"/>
  <c r="H17" i="16"/>
  <c r="C17" i="16"/>
  <c r="AB16" i="16"/>
  <c r="AD16" i="16" s="1"/>
  <c r="J16" i="16" s="1"/>
  <c r="Y16" i="16"/>
  <c r="X16" i="16"/>
  <c r="P16" i="16"/>
  <c r="O16" i="16"/>
  <c r="M16" i="16"/>
  <c r="H16" i="16"/>
  <c r="C16" i="16"/>
  <c r="AB15" i="16"/>
  <c r="AD15" i="16" s="1"/>
  <c r="J15" i="16" s="1"/>
  <c r="Y15" i="16"/>
  <c r="X15" i="16"/>
  <c r="P15" i="16"/>
  <c r="O15" i="16"/>
  <c r="Q15" i="16" s="1"/>
  <c r="M15" i="16"/>
  <c r="H15" i="16"/>
  <c r="C15" i="16"/>
  <c r="AB14" i="16"/>
  <c r="AD14" i="16" s="1"/>
  <c r="J14" i="16" s="1"/>
  <c r="K14" i="16" s="1"/>
  <c r="Y14" i="16"/>
  <c r="X14" i="16"/>
  <c r="P14" i="16"/>
  <c r="O14" i="16"/>
  <c r="M14" i="16"/>
  <c r="H14" i="16"/>
  <c r="C14" i="16"/>
  <c r="AB13" i="16"/>
  <c r="AD13" i="16" s="1"/>
  <c r="J13" i="16" s="1"/>
  <c r="I13" i="16" s="1"/>
  <c r="Y13" i="16"/>
  <c r="X13" i="16"/>
  <c r="P13" i="16"/>
  <c r="O13" i="16"/>
  <c r="M13" i="16"/>
  <c r="H13" i="16"/>
  <c r="C13" i="16"/>
  <c r="AB12" i="16"/>
  <c r="AD12" i="16" s="1"/>
  <c r="J12" i="16" s="1"/>
  <c r="Y12" i="16"/>
  <c r="X12" i="16"/>
  <c r="P12" i="16"/>
  <c r="Q12" i="16" s="1"/>
  <c r="O12" i="16"/>
  <c r="M12" i="16"/>
  <c r="H12" i="16"/>
  <c r="C12" i="16"/>
  <c r="AD11" i="16"/>
  <c r="J11" i="16" s="1"/>
  <c r="AB11" i="16"/>
  <c r="Y11" i="16"/>
  <c r="X11" i="16"/>
  <c r="P11" i="16"/>
  <c r="O11" i="16"/>
  <c r="Q11" i="16" s="1"/>
  <c r="M11" i="16"/>
  <c r="K11" i="16"/>
  <c r="I11" i="16"/>
  <c r="H11" i="16"/>
  <c r="C11" i="16"/>
  <c r="AB10" i="16"/>
  <c r="AD10" i="16" s="1"/>
  <c r="J10" i="16" s="1"/>
  <c r="Y10" i="16"/>
  <c r="X10" i="16"/>
  <c r="P10" i="16"/>
  <c r="O10" i="16"/>
  <c r="Q10" i="16" s="1"/>
  <c r="M10" i="16"/>
  <c r="H10" i="16"/>
  <c r="C10" i="16"/>
  <c r="AB9" i="16"/>
  <c r="AD9" i="16" s="1"/>
  <c r="J9" i="16" s="1"/>
  <c r="K9" i="16" s="1"/>
  <c r="Y9" i="16"/>
  <c r="X9" i="16"/>
  <c r="P9" i="16"/>
  <c r="O9" i="16"/>
  <c r="Q9" i="16" s="1"/>
  <c r="M9" i="16"/>
  <c r="H9" i="16"/>
  <c r="C9" i="16"/>
  <c r="AD8" i="16"/>
  <c r="AB8" i="16"/>
  <c r="Y8" i="16"/>
  <c r="X8" i="16"/>
  <c r="P8" i="16"/>
  <c r="O8" i="16"/>
  <c r="M8" i="16"/>
  <c r="J8" i="16"/>
  <c r="I8" i="16" s="1"/>
  <c r="H8" i="16"/>
  <c r="C8" i="16"/>
  <c r="AB7" i="16"/>
  <c r="AD7" i="16" s="1"/>
  <c r="J7" i="16" s="1"/>
  <c r="Y7" i="16"/>
  <c r="X7" i="16"/>
  <c r="P7" i="16"/>
  <c r="O7" i="16"/>
  <c r="Q7" i="16" s="1"/>
  <c r="M7" i="16"/>
  <c r="H7" i="16"/>
  <c r="C7" i="16"/>
  <c r="AB6" i="16"/>
  <c r="AD6" i="16" s="1"/>
  <c r="J6" i="16" s="1"/>
  <c r="Y6" i="16"/>
  <c r="X6" i="16"/>
  <c r="P6" i="16"/>
  <c r="O6" i="16"/>
  <c r="M6" i="16"/>
  <c r="H6" i="16"/>
  <c r="C6" i="16"/>
  <c r="AB5" i="16"/>
  <c r="AD5" i="16" s="1"/>
  <c r="J5" i="16" s="1"/>
  <c r="Y5" i="16"/>
  <c r="X5" i="16"/>
  <c r="P5" i="16"/>
  <c r="O5" i="16"/>
  <c r="M5" i="16"/>
  <c r="H5" i="16"/>
  <c r="C5" i="16"/>
  <c r="AB4" i="16"/>
  <c r="AD4" i="16" s="1"/>
  <c r="J4" i="16" s="1"/>
  <c r="Y4" i="16"/>
  <c r="X4" i="16"/>
  <c r="P4" i="16"/>
  <c r="Q4" i="16" s="1"/>
  <c r="O4" i="16"/>
  <c r="M4" i="16"/>
  <c r="H4" i="16"/>
  <c r="C4" i="16"/>
  <c r="AG3" i="16"/>
  <c r="AF3" i="16"/>
  <c r="W3" i="16"/>
  <c r="V3" i="16"/>
  <c r="U3" i="16"/>
  <c r="T3" i="16"/>
  <c r="O3" i="16"/>
  <c r="G3" i="16"/>
  <c r="F3" i="16"/>
  <c r="D3" i="16"/>
  <c r="A2" i="16"/>
  <c r="A1" i="16"/>
  <c r="AB31" i="15"/>
  <c r="AD31" i="15" s="1"/>
  <c r="J31" i="15" s="1"/>
  <c r="Y31" i="15"/>
  <c r="X31" i="15"/>
  <c r="P31" i="15"/>
  <c r="O31" i="15"/>
  <c r="Q31" i="15" s="1"/>
  <c r="M31" i="15"/>
  <c r="H31" i="15"/>
  <c r="C31" i="15"/>
  <c r="AB30" i="15"/>
  <c r="AD30" i="15" s="1"/>
  <c r="J30" i="15" s="1"/>
  <c r="Y30" i="15"/>
  <c r="X30" i="15"/>
  <c r="P30" i="15"/>
  <c r="Q30" i="15" s="1"/>
  <c r="O30" i="15"/>
  <c r="M30" i="15"/>
  <c r="H30" i="15"/>
  <c r="C30" i="15"/>
  <c r="AB29" i="15"/>
  <c r="AD29" i="15" s="1"/>
  <c r="J29" i="15" s="1"/>
  <c r="Y29" i="15"/>
  <c r="X29" i="15"/>
  <c r="P29" i="15"/>
  <c r="O29" i="15"/>
  <c r="M29" i="15"/>
  <c r="H29" i="15"/>
  <c r="C29" i="15"/>
  <c r="AB28" i="15"/>
  <c r="AD28" i="15" s="1"/>
  <c r="J28" i="15" s="1"/>
  <c r="Y28" i="15"/>
  <c r="X28" i="15"/>
  <c r="P28" i="15"/>
  <c r="O28" i="15"/>
  <c r="Q28" i="15" s="1"/>
  <c r="M28" i="15"/>
  <c r="H28" i="15"/>
  <c r="C28" i="15"/>
  <c r="AB27" i="15"/>
  <c r="AD27" i="15" s="1"/>
  <c r="J27" i="15" s="1"/>
  <c r="Y27" i="15"/>
  <c r="X27" i="15"/>
  <c r="P27" i="15"/>
  <c r="O27" i="15"/>
  <c r="M27" i="15"/>
  <c r="H27" i="15"/>
  <c r="C27" i="15"/>
  <c r="AB26" i="15"/>
  <c r="AD26" i="15" s="1"/>
  <c r="J26" i="15" s="1"/>
  <c r="I26" i="15" s="1"/>
  <c r="Y26" i="15"/>
  <c r="X26" i="15"/>
  <c r="P26" i="15"/>
  <c r="O26" i="15"/>
  <c r="Q26" i="15" s="1"/>
  <c r="M26" i="15"/>
  <c r="H26" i="15"/>
  <c r="C26" i="15"/>
  <c r="AB25" i="15"/>
  <c r="AD25" i="15" s="1"/>
  <c r="J25" i="15" s="1"/>
  <c r="Y25" i="15"/>
  <c r="X25" i="15"/>
  <c r="P25" i="15"/>
  <c r="O25" i="15"/>
  <c r="Q25" i="15" s="1"/>
  <c r="M25" i="15"/>
  <c r="H25" i="15"/>
  <c r="C25" i="15"/>
  <c r="AB24" i="15"/>
  <c r="AD24" i="15" s="1"/>
  <c r="Y24" i="15"/>
  <c r="X24" i="15"/>
  <c r="P24" i="15"/>
  <c r="O24" i="15"/>
  <c r="M24" i="15"/>
  <c r="J24" i="15"/>
  <c r="H24" i="15"/>
  <c r="C24" i="15"/>
  <c r="AB23" i="15"/>
  <c r="AD23" i="15" s="1"/>
  <c r="J23" i="15" s="1"/>
  <c r="Y23" i="15"/>
  <c r="X23" i="15"/>
  <c r="P23" i="15"/>
  <c r="O23" i="15"/>
  <c r="Q23" i="15" s="1"/>
  <c r="M23" i="15"/>
  <c r="H23" i="15"/>
  <c r="C23" i="15"/>
  <c r="AB22" i="15"/>
  <c r="AD22" i="15" s="1"/>
  <c r="J22" i="15" s="1"/>
  <c r="K22" i="15" s="1"/>
  <c r="Y22" i="15"/>
  <c r="X22" i="15"/>
  <c r="P22" i="15"/>
  <c r="O22" i="15"/>
  <c r="M22" i="15"/>
  <c r="I22" i="15"/>
  <c r="H22" i="15"/>
  <c r="C22" i="15"/>
  <c r="AD21" i="15"/>
  <c r="J21" i="15" s="1"/>
  <c r="K21" i="15" s="1"/>
  <c r="AB21" i="15"/>
  <c r="Y21" i="15"/>
  <c r="X21" i="15"/>
  <c r="P21" i="15"/>
  <c r="O21" i="15"/>
  <c r="M21" i="15"/>
  <c r="I21" i="15"/>
  <c r="H21" i="15"/>
  <c r="C21" i="15"/>
  <c r="AB20" i="15"/>
  <c r="AD20" i="15" s="1"/>
  <c r="J20" i="15" s="1"/>
  <c r="Y20" i="15"/>
  <c r="X20" i="15"/>
  <c r="P20" i="15"/>
  <c r="O20" i="15"/>
  <c r="M20" i="15"/>
  <c r="H20" i="15"/>
  <c r="C20" i="15"/>
  <c r="AB19" i="15"/>
  <c r="AD19" i="15" s="1"/>
  <c r="J19" i="15" s="1"/>
  <c r="Y19" i="15"/>
  <c r="X19" i="15"/>
  <c r="P19" i="15"/>
  <c r="O19" i="15"/>
  <c r="M19" i="15"/>
  <c r="H19" i="15"/>
  <c r="C19" i="15"/>
  <c r="AD18" i="15"/>
  <c r="J18" i="15" s="1"/>
  <c r="AB18" i="15"/>
  <c r="Y18" i="15"/>
  <c r="X18" i="15"/>
  <c r="P18" i="15"/>
  <c r="Q18" i="15" s="1"/>
  <c r="O18" i="15"/>
  <c r="M18" i="15"/>
  <c r="H18" i="15"/>
  <c r="C18" i="15"/>
  <c r="AB17" i="15"/>
  <c r="AD17" i="15" s="1"/>
  <c r="J17" i="15" s="1"/>
  <c r="I17" i="15" s="1"/>
  <c r="Y17" i="15"/>
  <c r="X17" i="15"/>
  <c r="P17" i="15"/>
  <c r="O17" i="15"/>
  <c r="M17" i="15"/>
  <c r="H17" i="15"/>
  <c r="C17" i="15"/>
  <c r="AB16" i="15"/>
  <c r="AD16" i="15" s="1"/>
  <c r="Y16" i="15"/>
  <c r="X16" i="15"/>
  <c r="P16" i="15"/>
  <c r="O16" i="15"/>
  <c r="M16" i="15"/>
  <c r="J16" i="15"/>
  <c r="H16" i="15"/>
  <c r="C16" i="15"/>
  <c r="AB15" i="15"/>
  <c r="AD15" i="15" s="1"/>
  <c r="J15" i="15" s="1"/>
  <c r="Y15" i="15"/>
  <c r="X15" i="15"/>
  <c r="P15" i="15"/>
  <c r="O15" i="15"/>
  <c r="Q15" i="15" s="1"/>
  <c r="M15" i="15"/>
  <c r="H15" i="15"/>
  <c r="C15" i="15"/>
  <c r="AD14" i="15"/>
  <c r="J14" i="15" s="1"/>
  <c r="I14" i="15" s="1"/>
  <c r="AB14" i="15"/>
  <c r="Y14" i="15"/>
  <c r="X14" i="15"/>
  <c r="Q14" i="15"/>
  <c r="P14" i="15"/>
  <c r="O14" i="15"/>
  <c r="M14" i="15"/>
  <c r="K14" i="15"/>
  <c r="H14" i="15"/>
  <c r="C14" i="15"/>
  <c r="AB13" i="15"/>
  <c r="AD13" i="15" s="1"/>
  <c r="J13" i="15" s="1"/>
  <c r="Y13" i="15"/>
  <c r="X13" i="15"/>
  <c r="P13" i="15"/>
  <c r="O13" i="15"/>
  <c r="Q13" i="15" s="1"/>
  <c r="M13" i="15"/>
  <c r="H13" i="15"/>
  <c r="C13" i="15"/>
  <c r="AB12" i="15"/>
  <c r="AD12" i="15" s="1"/>
  <c r="J12" i="15" s="1"/>
  <c r="Y12" i="15"/>
  <c r="X12" i="15"/>
  <c r="P12" i="15"/>
  <c r="O12" i="15"/>
  <c r="Q12" i="15" s="1"/>
  <c r="M12" i="15"/>
  <c r="H12" i="15"/>
  <c r="C12" i="15"/>
  <c r="AB11" i="15"/>
  <c r="AD11" i="15" s="1"/>
  <c r="J11" i="15" s="1"/>
  <c r="Y11" i="15"/>
  <c r="X11" i="15"/>
  <c r="P11" i="15"/>
  <c r="O11" i="15"/>
  <c r="Q11" i="15" s="1"/>
  <c r="M11" i="15"/>
  <c r="H11" i="15"/>
  <c r="C11" i="15"/>
  <c r="AD10" i="15"/>
  <c r="J10" i="15" s="1"/>
  <c r="I10" i="15" s="1"/>
  <c r="AB10" i="15"/>
  <c r="Y10" i="15"/>
  <c r="X10" i="15"/>
  <c r="Q10" i="15"/>
  <c r="P10" i="15"/>
  <c r="O10" i="15"/>
  <c r="M10" i="15"/>
  <c r="K10" i="15"/>
  <c r="H10" i="15"/>
  <c r="C10" i="15"/>
  <c r="AB9" i="15"/>
  <c r="AD9" i="15" s="1"/>
  <c r="J9" i="15" s="1"/>
  <c r="Y9" i="15"/>
  <c r="X9" i="15"/>
  <c r="P9" i="15"/>
  <c r="O9" i="15"/>
  <c r="Q9" i="15" s="1"/>
  <c r="M9" i="15"/>
  <c r="H9" i="15"/>
  <c r="C9" i="15"/>
  <c r="AB8" i="15"/>
  <c r="AD8" i="15" s="1"/>
  <c r="J8" i="15" s="1"/>
  <c r="Y8" i="15"/>
  <c r="X8" i="15"/>
  <c r="P8" i="15"/>
  <c r="O8" i="15"/>
  <c r="M8" i="15"/>
  <c r="H8" i="15"/>
  <c r="C8" i="15"/>
  <c r="AB7" i="15"/>
  <c r="AD7" i="15" s="1"/>
  <c r="J7" i="15" s="1"/>
  <c r="Y7" i="15"/>
  <c r="X7" i="15"/>
  <c r="Q7" i="15"/>
  <c r="P7" i="15"/>
  <c r="O7" i="15"/>
  <c r="M7" i="15"/>
  <c r="H7" i="15"/>
  <c r="C7" i="15"/>
  <c r="AB6" i="15"/>
  <c r="AD6" i="15" s="1"/>
  <c r="J6" i="15" s="1"/>
  <c r="Y6" i="15"/>
  <c r="X6" i="15"/>
  <c r="P6" i="15"/>
  <c r="Q6" i="15" s="1"/>
  <c r="O6" i="15"/>
  <c r="M6" i="15"/>
  <c r="H6" i="15"/>
  <c r="C6" i="15"/>
  <c r="AD5" i="15"/>
  <c r="J5" i="15" s="1"/>
  <c r="K5" i="15" s="1"/>
  <c r="AB5" i="15"/>
  <c r="Y5" i="15"/>
  <c r="X5" i="15"/>
  <c r="P5" i="15"/>
  <c r="O5" i="15"/>
  <c r="Q5" i="15" s="1"/>
  <c r="M5" i="15"/>
  <c r="H5" i="15"/>
  <c r="C5" i="15"/>
  <c r="AB4" i="15"/>
  <c r="AD4" i="15" s="1"/>
  <c r="Y4" i="15"/>
  <c r="X4" i="15"/>
  <c r="P4" i="15"/>
  <c r="O4" i="15"/>
  <c r="Q4" i="15" s="1"/>
  <c r="M4" i="15"/>
  <c r="H4" i="15"/>
  <c r="C4" i="15"/>
  <c r="AG3" i="15"/>
  <c r="AF3" i="15"/>
  <c r="W3" i="15"/>
  <c r="V3" i="15"/>
  <c r="U3" i="15"/>
  <c r="T3" i="15"/>
  <c r="O3" i="15"/>
  <c r="G3" i="15"/>
  <c r="F3" i="15"/>
  <c r="H3" i="15" s="1"/>
  <c r="D3" i="15"/>
  <c r="A2" i="15"/>
  <c r="A1" i="15"/>
  <c r="AB31" i="14"/>
  <c r="AD31" i="14" s="1"/>
  <c r="J31" i="14" s="1"/>
  <c r="Y31" i="14"/>
  <c r="X31" i="14"/>
  <c r="P31" i="14"/>
  <c r="O31" i="14"/>
  <c r="M31" i="14"/>
  <c r="H31" i="14"/>
  <c r="C31" i="14"/>
  <c r="AB30" i="14"/>
  <c r="AD30" i="14" s="1"/>
  <c r="J30" i="14" s="1"/>
  <c r="Y30" i="14"/>
  <c r="X30" i="14"/>
  <c r="P30" i="14"/>
  <c r="O30" i="14"/>
  <c r="M30" i="14"/>
  <c r="H30" i="14"/>
  <c r="C30" i="14"/>
  <c r="AB29" i="14"/>
  <c r="AD29" i="14" s="1"/>
  <c r="J29" i="14" s="1"/>
  <c r="Y29" i="14"/>
  <c r="X29" i="14"/>
  <c r="P29" i="14"/>
  <c r="O29" i="14"/>
  <c r="M29" i="14"/>
  <c r="H29" i="14"/>
  <c r="C29" i="14"/>
  <c r="AD28" i="14"/>
  <c r="AB28" i="14"/>
  <c r="Y28" i="14"/>
  <c r="X28" i="14"/>
  <c r="P28" i="14"/>
  <c r="O28" i="14"/>
  <c r="Q28" i="14" s="1"/>
  <c r="M28" i="14"/>
  <c r="J28" i="14"/>
  <c r="I28" i="14" s="1"/>
  <c r="H28" i="14"/>
  <c r="C28" i="14"/>
  <c r="AB27" i="14"/>
  <c r="AD27" i="14" s="1"/>
  <c r="J27" i="14" s="1"/>
  <c r="K27" i="14" s="1"/>
  <c r="Y27" i="14"/>
  <c r="X27" i="14"/>
  <c r="P27" i="14"/>
  <c r="O27" i="14"/>
  <c r="Q27" i="14" s="1"/>
  <c r="M27" i="14"/>
  <c r="H27" i="14"/>
  <c r="C27" i="14"/>
  <c r="AB26" i="14"/>
  <c r="AD26" i="14" s="1"/>
  <c r="J26" i="14" s="1"/>
  <c r="Y26" i="14"/>
  <c r="X26" i="14"/>
  <c r="P26" i="14"/>
  <c r="O26" i="14"/>
  <c r="Q26" i="14" s="1"/>
  <c r="M26" i="14"/>
  <c r="H26" i="14"/>
  <c r="C26" i="14"/>
  <c r="AB25" i="14"/>
  <c r="AD25" i="14" s="1"/>
  <c r="J25" i="14" s="1"/>
  <c r="Y25" i="14"/>
  <c r="X25" i="14"/>
  <c r="P25" i="14"/>
  <c r="O25" i="14"/>
  <c r="M25" i="14"/>
  <c r="H25" i="14"/>
  <c r="C25" i="14"/>
  <c r="AD24" i="14"/>
  <c r="J24" i="14" s="1"/>
  <c r="K24" i="14" s="1"/>
  <c r="AB24" i="14"/>
  <c r="Y24" i="14"/>
  <c r="X24" i="14"/>
  <c r="P24" i="14"/>
  <c r="Q24" i="14" s="1"/>
  <c r="O24" i="14"/>
  <c r="M24" i="14"/>
  <c r="I24" i="14"/>
  <c r="H24" i="14"/>
  <c r="C24" i="14"/>
  <c r="AB23" i="14"/>
  <c r="AD23" i="14" s="1"/>
  <c r="J23" i="14" s="1"/>
  <c r="Y23" i="14"/>
  <c r="X23" i="14"/>
  <c r="P23" i="14"/>
  <c r="O23" i="14"/>
  <c r="Q23" i="14" s="1"/>
  <c r="M23" i="14"/>
  <c r="H23" i="14"/>
  <c r="C23" i="14"/>
  <c r="AB22" i="14"/>
  <c r="AD22" i="14" s="1"/>
  <c r="J22" i="14" s="1"/>
  <c r="I22" i="14" s="1"/>
  <c r="Y22" i="14"/>
  <c r="X22" i="14"/>
  <c r="P22" i="14"/>
  <c r="O22" i="14"/>
  <c r="Q22" i="14" s="1"/>
  <c r="M22" i="14"/>
  <c r="H22" i="14"/>
  <c r="C22" i="14"/>
  <c r="AB21" i="14"/>
  <c r="AD21" i="14" s="1"/>
  <c r="J21" i="14" s="1"/>
  <c r="Y21" i="14"/>
  <c r="X21" i="14"/>
  <c r="P21" i="14"/>
  <c r="O21" i="14"/>
  <c r="M21" i="14"/>
  <c r="H21" i="14"/>
  <c r="C21" i="14"/>
  <c r="AD20" i="14"/>
  <c r="J20" i="14" s="1"/>
  <c r="I20" i="14" s="1"/>
  <c r="AB20" i="14"/>
  <c r="Y20" i="14"/>
  <c r="X20" i="14"/>
  <c r="P20" i="14"/>
  <c r="O20" i="14"/>
  <c r="Q20" i="14" s="1"/>
  <c r="M20" i="14"/>
  <c r="K20" i="14"/>
  <c r="H20" i="14"/>
  <c r="C20" i="14"/>
  <c r="AB19" i="14"/>
  <c r="AD19" i="14" s="1"/>
  <c r="J19" i="14" s="1"/>
  <c r="Y19" i="14"/>
  <c r="X19" i="14"/>
  <c r="Q19" i="14"/>
  <c r="P19" i="14"/>
  <c r="O19" i="14"/>
  <c r="M19" i="14"/>
  <c r="H19" i="14"/>
  <c r="C19" i="14"/>
  <c r="AB18" i="14"/>
  <c r="AD18" i="14" s="1"/>
  <c r="Y18" i="14"/>
  <c r="X18" i="14"/>
  <c r="P18" i="14"/>
  <c r="Q18" i="14" s="1"/>
  <c r="O18" i="14"/>
  <c r="M18" i="14"/>
  <c r="J18" i="14"/>
  <c r="H18" i="14"/>
  <c r="C18" i="14"/>
  <c r="AB17" i="14"/>
  <c r="AD17" i="14" s="1"/>
  <c r="J17" i="14" s="1"/>
  <c r="Y17" i="14"/>
  <c r="X17" i="14"/>
  <c r="P17" i="14"/>
  <c r="O17" i="14"/>
  <c r="Q17" i="14" s="1"/>
  <c r="M17" i="14"/>
  <c r="H17" i="14"/>
  <c r="C17" i="14"/>
  <c r="AB16" i="14"/>
  <c r="AD16" i="14" s="1"/>
  <c r="J16" i="14" s="1"/>
  <c r="Y16" i="14"/>
  <c r="X16" i="14"/>
  <c r="P16" i="14"/>
  <c r="Q16" i="14" s="1"/>
  <c r="O16" i="14"/>
  <c r="M16" i="14"/>
  <c r="H16" i="14"/>
  <c r="C16" i="14"/>
  <c r="AD15" i="14"/>
  <c r="J15" i="14" s="1"/>
  <c r="K15" i="14" s="1"/>
  <c r="AB15" i="14"/>
  <c r="Y15" i="14"/>
  <c r="X15" i="14"/>
  <c r="P15" i="14"/>
  <c r="O15" i="14"/>
  <c r="M15" i="14"/>
  <c r="H15" i="14"/>
  <c r="C15" i="14"/>
  <c r="AB14" i="14"/>
  <c r="AD14" i="14" s="1"/>
  <c r="J14" i="14" s="1"/>
  <c r="I14" i="14" s="1"/>
  <c r="Y14" i="14"/>
  <c r="X14" i="14"/>
  <c r="P14" i="14"/>
  <c r="O14" i="14"/>
  <c r="M14" i="14"/>
  <c r="K14" i="14"/>
  <c r="H14" i="14"/>
  <c r="C14" i="14"/>
  <c r="AD13" i="14"/>
  <c r="J13" i="14" s="1"/>
  <c r="I13" i="14" s="1"/>
  <c r="AB13" i="14"/>
  <c r="Y13" i="14"/>
  <c r="X13" i="14"/>
  <c r="P13" i="14"/>
  <c r="O13" i="14"/>
  <c r="Q13" i="14" s="1"/>
  <c r="M13" i="14"/>
  <c r="H13" i="14"/>
  <c r="C13" i="14"/>
  <c r="AB12" i="14"/>
  <c r="AD12" i="14" s="1"/>
  <c r="J12" i="14" s="1"/>
  <c r="Y12" i="14"/>
  <c r="X12" i="14"/>
  <c r="Q12" i="14"/>
  <c r="P12" i="14"/>
  <c r="O12" i="14"/>
  <c r="M12" i="14"/>
  <c r="H12" i="14"/>
  <c r="C12" i="14"/>
  <c r="AB11" i="14"/>
  <c r="AD11" i="14" s="1"/>
  <c r="Y11" i="14"/>
  <c r="X11" i="14"/>
  <c r="P11" i="14"/>
  <c r="O11" i="14"/>
  <c r="Q11" i="14" s="1"/>
  <c r="M11" i="14"/>
  <c r="H11" i="14"/>
  <c r="C11" i="14"/>
  <c r="AB10" i="14"/>
  <c r="AD10" i="14" s="1"/>
  <c r="J10" i="14" s="1"/>
  <c r="K10" i="14" s="1"/>
  <c r="Y10" i="14"/>
  <c r="X10" i="14"/>
  <c r="P10" i="14"/>
  <c r="Q10" i="14" s="1"/>
  <c r="O10" i="14"/>
  <c r="M10" i="14"/>
  <c r="H10" i="14"/>
  <c r="C10" i="14"/>
  <c r="AB9" i="14"/>
  <c r="AD9" i="14" s="1"/>
  <c r="J9" i="14" s="1"/>
  <c r="Y9" i="14"/>
  <c r="X9" i="14"/>
  <c r="P9" i="14"/>
  <c r="O9" i="14"/>
  <c r="M9" i="14"/>
  <c r="H9" i="14"/>
  <c r="C9" i="14"/>
  <c r="AD8" i="14"/>
  <c r="J8" i="14" s="1"/>
  <c r="I8" i="14" s="1"/>
  <c r="AB8" i="14"/>
  <c r="Y8" i="14"/>
  <c r="X8" i="14"/>
  <c r="P8" i="14"/>
  <c r="O8" i="14"/>
  <c r="M8" i="14"/>
  <c r="H8" i="14"/>
  <c r="C8" i="14"/>
  <c r="AD7" i="14"/>
  <c r="J7" i="14" s="1"/>
  <c r="I7" i="14" s="1"/>
  <c r="AB7" i="14"/>
  <c r="Y7" i="14"/>
  <c r="X7" i="14"/>
  <c r="P7" i="14"/>
  <c r="O7" i="14"/>
  <c r="M7" i="14"/>
  <c r="H7" i="14"/>
  <c r="C7" i="14"/>
  <c r="AB6" i="14"/>
  <c r="AD6" i="14" s="1"/>
  <c r="J6" i="14" s="1"/>
  <c r="I6" i="14" s="1"/>
  <c r="Y6" i="14"/>
  <c r="X6" i="14"/>
  <c r="P6" i="14"/>
  <c r="O6" i="14"/>
  <c r="M6" i="14"/>
  <c r="H6" i="14"/>
  <c r="C6" i="14"/>
  <c r="AB5" i="14"/>
  <c r="AD5" i="14" s="1"/>
  <c r="J5" i="14" s="1"/>
  <c r="Y5" i="14"/>
  <c r="X5" i="14"/>
  <c r="Q5" i="14"/>
  <c r="P5" i="14"/>
  <c r="O5" i="14"/>
  <c r="M5" i="14"/>
  <c r="H5" i="14"/>
  <c r="C5" i="14"/>
  <c r="AB4" i="14"/>
  <c r="AD4" i="14" s="1"/>
  <c r="J4" i="14" s="1"/>
  <c r="Y4" i="14"/>
  <c r="X4" i="14"/>
  <c r="P4" i="14"/>
  <c r="O4" i="14"/>
  <c r="Q4" i="14" s="1"/>
  <c r="M4" i="14"/>
  <c r="H4" i="14"/>
  <c r="C4" i="14"/>
  <c r="AG3" i="14"/>
  <c r="AF3" i="14"/>
  <c r="W3" i="14"/>
  <c r="V3" i="14"/>
  <c r="U3" i="14"/>
  <c r="T3" i="14"/>
  <c r="O3" i="14"/>
  <c r="G3" i="14"/>
  <c r="F3" i="14"/>
  <c r="H3" i="14" s="1"/>
  <c r="D3" i="14"/>
  <c r="A2" i="14"/>
  <c r="A1" i="14"/>
  <c r="AB31" i="13"/>
  <c r="AD31" i="13" s="1"/>
  <c r="J31" i="13" s="1"/>
  <c r="Y31" i="13"/>
  <c r="X31" i="13"/>
  <c r="P31" i="13"/>
  <c r="Q31" i="13" s="1"/>
  <c r="O31" i="13"/>
  <c r="M31" i="13"/>
  <c r="H31" i="13"/>
  <c r="C31" i="13"/>
  <c r="AD30" i="13"/>
  <c r="J30" i="13" s="1"/>
  <c r="AB30" i="13"/>
  <c r="Y30" i="13"/>
  <c r="X30" i="13"/>
  <c r="P30" i="13"/>
  <c r="O30" i="13"/>
  <c r="Q30" i="13" s="1"/>
  <c r="M30" i="13"/>
  <c r="H30" i="13"/>
  <c r="C30" i="13"/>
  <c r="AB29" i="13"/>
  <c r="AD29" i="13" s="1"/>
  <c r="J29" i="13" s="1"/>
  <c r="Y29" i="13"/>
  <c r="X29" i="13"/>
  <c r="P29" i="13"/>
  <c r="Q29" i="13" s="1"/>
  <c r="O29" i="13"/>
  <c r="M29" i="13"/>
  <c r="H29" i="13"/>
  <c r="C29" i="13"/>
  <c r="AB28" i="13"/>
  <c r="AD28" i="13" s="1"/>
  <c r="J28" i="13" s="1"/>
  <c r="Y28" i="13"/>
  <c r="X28" i="13"/>
  <c r="Q28" i="13"/>
  <c r="P28" i="13"/>
  <c r="O28" i="13"/>
  <c r="M28" i="13"/>
  <c r="H28" i="13"/>
  <c r="C28" i="13"/>
  <c r="AB27" i="13"/>
  <c r="AD27" i="13" s="1"/>
  <c r="J27" i="13" s="1"/>
  <c r="I27" i="13" s="1"/>
  <c r="Y27" i="13"/>
  <c r="X27" i="13"/>
  <c r="P27" i="13"/>
  <c r="O27" i="13"/>
  <c r="Q27" i="13" s="1"/>
  <c r="M27" i="13"/>
  <c r="H27" i="13"/>
  <c r="C27" i="13"/>
  <c r="AB26" i="13"/>
  <c r="AD26" i="13" s="1"/>
  <c r="J26" i="13" s="1"/>
  <c r="Y26" i="13"/>
  <c r="X26" i="13"/>
  <c r="P26" i="13"/>
  <c r="Q26" i="13" s="1"/>
  <c r="O26" i="13"/>
  <c r="M26" i="13"/>
  <c r="H26" i="13"/>
  <c r="C26" i="13"/>
  <c r="AB25" i="13"/>
  <c r="AD25" i="13" s="1"/>
  <c r="J25" i="13" s="1"/>
  <c r="K25" i="13" s="1"/>
  <c r="Y25" i="13"/>
  <c r="X25" i="13"/>
  <c r="P25" i="13"/>
  <c r="O25" i="13"/>
  <c r="Q25" i="13" s="1"/>
  <c r="M25" i="13"/>
  <c r="H25" i="13"/>
  <c r="C25" i="13"/>
  <c r="AD24" i="13"/>
  <c r="AB24" i="13"/>
  <c r="Y24" i="13"/>
  <c r="X24" i="13"/>
  <c r="P24" i="13"/>
  <c r="O24" i="13"/>
  <c r="Q24" i="13" s="1"/>
  <c r="M24" i="13"/>
  <c r="K24" i="13"/>
  <c r="J24" i="13"/>
  <c r="I24" i="13" s="1"/>
  <c r="H24" i="13"/>
  <c r="C24" i="13"/>
  <c r="AB23" i="13"/>
  <c r="AD23" i="13" s="1"/>
  <c r="J23" i="13" s="1"/>
  <c r="Y23" i="13"/>
  <c r="X23" i="13"/>
  <c r="P23" i="13"/>
  <c r="O23" i="13"/>
  <c r="M23" i="13"/>
  <c r="H23" i="13"/>
  <c r="C23" i="13"/>
  <c r="AB22" i="13"/>
  <c r="AD22" i="13" s="1"/>
  <c r="J22" i="13" s="1"/>
  <c r="Y22" i="13"/>
  <c r="X22" i="13"/>
  <c r="P22" i="13"/>
  <c r="O22" i="13"/>
  <c r="Q22" i="13" s="1"/>
  <c r="M22" i="13"/>
  <c r="H22" i="13"/>
  <c r="C22" i="13"/>
  <c r="AB21" i="13"/>
  <c r="AD21" i="13" s="1"/>
  <c r="J21" i="13" s="1"/>
  <c r="Y21" i="13"/>
  <c r="X21" i="13"/>
  <c r="P21" i="13"/>
  <c r="O21" i="13"/>
  <c r="Q21" i="13" s="1"/>
  <c r="M21" i="13"/>
  <c r="H21" i="13"/>
  <c r="C21" i="13"/>
  <c r="AB20" i="13"/>
  <c r="AD20" i="13" s="1"/>
  <c r="J20" i="13" s="1"/>
  <c r="Y20" i="13"/>
  <c r="X20" i="13"/>
  <c r="P20" i="13"/>
  <c r="O20" i="13"/>
  <c r="M20" i="13"/>
  <c r="H20" i="13"/>
  <c r="C20" i="13"/>
  <c r="AB19" i="13"/>
  <c r="AD19" i="13" s="1"/>
  <c r="J19" i="13" s="1"/>
  <c r="Y19" i="13"/>
  <c r="X19" i="13"/>
  <c r="Q19" i="13"/>
  <c r="P19" i="13"/>
  <c r="O19" i="13"/>
  <c r="M19" i="13"/>
  <c r="H19" i="13"/>
  <c r="C19" i="13"/>
  <c r="AB18" i="13"/>
  <c r="AD18" i="13" s="1"/>
  <c r="J18" i="13" s="1"/>
  <c r="I18" i="13" s="1"/>
  <c r="Y18" i="13"/>
  <c r="X18" i="13"/>
  <c r="P18" i="13"/>
  <c r="O18" i="13"/>
  <c r="M18" i="13"/>
  <c r="H18" i="13"/>
  <c r="C18" i="13"/>
  <c r="AB17" i="13"/>
  <c r="AD17" i="13" s="1"/>
  <c r="J17" i="13" s="1"/>
  <c r="K17" i="13" s="1"/>
  <c r="Y17" i="13"/>
  <c r="X17" i="13"/>
  <c r="P17" i="13"/>
  <c r="O17" i="13"/>
  <c r="Q17" i="13" s="1"/>
  <c r="M17" i="13"/>
  <c r="H17" i="13"/>
  <c r="C17" i="13"/>
  <c r="AB16" i="13"/>
  <c r="AD16" i="13" s="1"/>
  <c r="J16" i="13" s="1"/>
  <c r="I16" i="13" s="1"/>
  <c r="Y16" i="13"/>
  <c r="X16" i="13"/>
  <c r="P16" i="13"/>
  <c r="O16" i="13"/>
  <c r="Q16" i="13" s="1"/>
  <c r="M16" i="13"/>
  <c r="H16" i="13"/>
  <c r="C16" i="13"/>
  <c r="AB15" i="13"/>
  <c r="AD15" i="13" s="1"/>
  <c r="J15" i="13" s="1"/>
  <c r="K15" i="13" s="1"/>
  <c r="Y15" i="13"/>
  <c r="X15" i="13"/>
  <c r="P15" i="13"/>
  <c r="O15" i="13"/>
  <c r="Q15" i="13" s="1"/>
  <c r="M15" i="13"/>
  <c r="H15" i="13"/>
  <c r="C15" i="13"/>
  <c r="AB14" i="13"/>
  <c r="AD14" i="13" s="1"/>
  <c r="J14" i="13" s="1"/>
  <c r="Y14" i="13"/>
  <c r="X14" i="13"/>
  <c r="P14" i="13"/>
  <c r="O14" i="13"/>
  <c r="M14" i="13"/>
  <c r="H14" i="13"/>
  <c r="C14" i="13"/>
  <c r="AB13" i="13"/>
  <c r="AD13" i="13" s="1"/>
  <c r="J13" i="13" s="1"/>
  <c r="Y13" i="13"/>
  <c r="X13" i="13"/>
  <c r="P13" i="13"/>
  <c r="O13" i="13"/>
  <c r="M13" i="13"/>
  <c r="H13" i="13"/>
  <c r="C13" i="13"/>
  <c r="AB12" i="13"/>
  <c r="AD12" i="13" s="1"/>
  <c r="J12" i="13" s="1"/>
  <c r="K12" i="13" s="1"/>
  <c r="Y12" i="13"/>
  <c r="X12" i="13"/>
  <c r="P12" i="13"/>
  <c r="O12" i="13"/>
  <c r="M12" i="13"/>
  <c r="H12" i="13"/>
  <c r="C12" i="13"/>
  <c r="AB11" i="13"/>
  <c r="AD11" i="13" s="1"/>
  <c r="J11" i="13" s="1"/>
  <c r="K11" i="13" s="1"/>
  <c r="Y11" i="13"/>
  <c r="X11" i="13"/>
  <c r="P11" i="13"/>
  <c r="O11" i="13"/>
  <c r="Q11" i="13" s="1"/>
  <c r="M11" i="13"/>
  <c r="H11" i="13"/>
  <c r="C11" i="13"/>
  <c r="AB10" i="13"/>
  <c r="AD10" i="13" s="1"/>
  <c r="J10" i="13" s="1"/>
  <c r="Y10" i="13"/>
  <c r="X10" i="13"/>
  <c r="P10" i="13"/>
  <c r="O10" i="13"/>
  <c r="M10" i="13"/>
  <c r="H10" i="13"/>
  <c r="C10" i="13"/>
  <c r="AD9" i="13"/>
  <c r="J9" i="13" s="1"/>
  <c r="I9" i="13" s="1"/>
  <c r="AB9" i="13"/>
  <c r="Y9" i="13"/>
  <c r="X9" i="13"/>
  <c r="Q9" i="13"/>
  <c r="P9" i="13"/>
  <c r="O9" i="13"/>
  <c r="M9" i="13"/>
  <c r="H9" i="13"/>
  <c r="C9" i="13"/>
  <c r="AB8" i="13"/>
  <c r="AD8" i="13" s="1"/>
  <c r="J8" i="13" s="1"/>
  <c r="Y8" i="13"/>
  <c r="X8" i="13"/>
  <c r="P8" i="13"/>
  <c r="O8" i="13"/>
  <c r="M8" i="13"/>
  <c r="H8" i="13"/>
  <c r="C8" i="13"/>
  <c r="AB7" i="13"/>
  <c r="AD7" i="13" s="1"/>
  <c r="J7" i="13" s="1"/>
  <c r="I7" i="13" s="1"/>
  <c r="Y7" i="13"/>
  <c r="X7" i="13"/>
  <c r="P7" i="13"/>
  <c r="O7" i="13"/>
  <c r="M7" i="13"/>
  <c r="H7" i="13"/>
  <c r="C7" i="13"/>
  <c r="AB6" i="13"/>
  <c r="AD6" i="13" s="1"/>
  <c r="J6" i="13" s="1"/>
  <c r="I6" i="13" s="1"/>
  <c r="Y6" i="13"/>
  <c r="X6" i="13"/>
  <c r="P6" i="13"/>
  <c r="O6" i="13"/>
  <c r="Q6" i="13" s="1"/>
  <c r="M6" i="13"/>
  <c r="H6" i="13"/>
  <c r="C6" i="13"/>
  <c r="AB5" i="13"/>
  <c r="AD5" i="13" s="1"/>
  <c r="J5" i="13" s="1"/>
  <c r="Y5" i="13"/>
  <c r="X5" i="13"/>
  <c r="P5" i="13"/>
  <c r="O5" i="13"/>
  <c r="Q5" i="13" s="1"/>
  <c r="M5" i="13"/>
  <c r="H5" i="13"/>
  <c r="C5" i="13"/>
  <c r="AB4" i="13"/>
  <c r="AD4" i="13" s="1"/>
  <c r="Y4" i="13"/>
  <c r="X4" i="13"/>
  <c r="P4" i="13"/>
  <c r="O4" i="13"/>
  <c r="M4" i="13"/>
  <c r="H4" i="13"/>
  <c r="C4" i="13"/>
  <c r="AG3" i="13"/>
  <c r="AF3" i="13"/>
  <c r="W3" i="13"/>
  <c r="V3" i="13"/>
  <c r="U3" i="13"/>
  <c r="T3" i="13"/>
  <c r="O3" i="13"/>
  <c r="G3" i="13"/>
  <c r="H3" i="13" s="1"/>
  <c r="F3" i="13"/>
  <c r="D3" i="13"/>
  <c r="A2" i="13"/>
  <c r="A1" i="13"/>
  <c r="AB31" i="12"/>
  <c r="AD31" i="12" s="1"/>
  <c r="J31" i="12" s="1"/>
  <c r="Y31" i="12"/>
  <c r="X31" i="12"/>
  <c r="P31" i="12"/>
  <c r="O31" i="12"/>
  <c r="Q31" i="12" s="1"/>
  <c r="M31" i="12"/>
  <c r="H31" i="12"/>
  <c r="C31" i="12"/>
  <c r="AB30" i="12"/>
  <c r="AD30" i="12" s="1"/>
  <c r="J30" i="12" s="1"/>
  <c r="Y30" i="12"/>
  <c r="X30" i="12"/>
  <c r="P30" i="12"/>
  <c r="O30" i="12"/>
  <c r="Q30" i="12" s="1"/>
  <c r="M30" i="12"/>
  <c r="H30" i="12"/>
  <c r="C30" i="12"/>
  <c r="AB29" i="12"/>
  <c r="AD29" i="12" s="1"/>
  <c r="J29" i="12" s="1"/>
  <c r="K29" i="12" s="1"/>
  <c r="Y29" i="12"/>
  <c r="X29" i="12"/>
  <c r="P29" i="12"/>
  <c r="O29" i="12"/>
  <c r="Q29" i="12" s="1"/>
  <c r="M29" i="12"/>
  <c r="H29" i="12"/>
  <c r="C29" i="12"/>
  <c r="AB28" i="12"/>
  <c r="AD28" i="12" s="1"/>
  <c r="J28" i="12" s="1"/>
  <c r="I28" i="12" s="1"/>
  <c r="Y28" i="12"/>
  <c r="X28" i="12"/>
  <c r="P28" i="12"/>
  <c r="O28" i="12"/>
  <c r="M28" i="12"/>
  <c r="H28" i="12"/>
  <c r="C28" i="12"/>
  <c r="AB27" i="12"/>
  <c r="AD27" i="12" s="1"/>
  <c r="J27" i="12" s="1"/>
  <c r="Y27" i="12"/>
  <c r="X27" i="12"/>
  <c r="P27" i="12"/>
  <c r="O27" i="12"/>
  <c r="M27" i="12"/>
  <c r="H27" i="12"/>
  <c r="C27" i="12"/>
  <c r="AB26" i="12"/>
  <c r="AD26" i="12" s="1"/>
  <c r="J26" i="12" s="1"/>
  <c r="I26" i="12" s="1"/>
  <c r="Y26" i="12"/>
  <c r="X26" i="12"/>
  <c r="P26" i="12"/>
  <c r="O26" i="12"/>
  <c r="Q26" i="12" s="1"/>
  <c r="M26" i="12"/>
  <c r="H26" i="12"/>
  <c r="C26" i="12"/>
  <c r="AB25" i="12"/>
  <c r="AD25" i="12" s="1"/>
  <c r="Y25" i="12"/>
  <c r="X25" i="12"/>
  <c r="P25" i="12"/>
  <c r="O25" i="12"/>
  <c r="M25" i="12"/>
  <c r="J25" i="12"/>
  <c r="K25" i="12" s="1"/>
  <c r="H25" i="12"/>
  <c r="C25" i="12"/>
  <c r="AB24" i="12"/>
  <c r="AD24" i="12" s="1"/>
  <c r="J24" i="12" s="1"/>
  <c r="Y24" i="12"/>
  <c r="X24" i="12"/>
  <c r="P24" i="12"/>
  <c r="Q24" i="12" s="1"/>
  <c r="O24" i="12"/>
  <c r="M24" i="12"/>
  <c r="H24" i="12"/>
  <c r="C24" i="12"/>
  <c r="AB23" i="12"/>
  <c r="AD23" i="12" s="1"/>
  <c r="J23" i="12" s="1"/>
  <c r="K23" i="12" s="1"/>
  <c r="Y23" i="12"/>
  <c r="X23" i="12"/>
  <c r="P23" i="12"/>
  <c r="O23" i="12"/>
  <c r="M23" i="12"/>
  <c r="H23" i="12"/>
  <c r="C23" i="12"/>
  <c r="AB22" i="12"/>
  <c r="AD22" i="12" s="1"/>
  <c r="J22" i="12" s="1"/>
  <c r="Y22" i="12"/>
  <c r="X22" i="12"/>
  <c r="P22" i="12"/>
  <c r="O22" i="12"/>
  <c r="Q22" i="12" s="1"/>
  <c r="M22" i="12"/>
  <c r="H22" i="12"/>
  <c r="C22" i="12"/>
  <c r="AB21" i="12"/>
  <c r="AD21" i="12" s="1"/>
  <c r="J21" i="12" s="1"/>
  <c r="Y21" i="12"/>
  <c r="X21" i="12"/>
  <c r="Q21" i="12"/>
  <c r="P21" i="12"/>
  <c r="O21" i="12"/>
  <c r="M21" i="12"/>
  <c r="H21" i="12"/>
  <c r="C21" i="12"/>
  <c r="AD20" i="12"/>
  <c r="J20" i="12" s="1"/>
  <c r="I20" i="12" s="1"/>
  <c r="AB20" i="12"/>
  <c r="Y20" i="12"/>
  <c r="X20" i="12"/>
  <c r="P20" i="12"/>
  <c r="O20" i="12"/>
  <c r="Q20" i="12" s="1"/>
  <c r="M20" i="12"/>
  <c r="K20" i="12"/>
  <c r="H20" i="12"/>
  <c r="C20" i="12"/>
  <c r="AB19" i="12"/>
  <c r="AD19" i="12" s="1"/>
  <c r="J19" i="12" s="1"/>
  <c r="K19" i="12" s="1"/>
  <c r="Y19" i="12"/>
  <c r="X19" i="12"/>
  <c r="Q19" i="12"/>
  <c r="P19" i="12"/>
  <c r="O19" i="12"/>
  <c r="M19" i="12"/>
  <c r="H19" i="12"/>
  <c r="C19" i="12"/>
  <c r="AB18" i="12"/>
  <c r="AD18" i="12" s="1"/>
  <c r="J18" i="12" s="1"/>
  <c r="Y18" i="12"/>
  <c r="X18" i="12"/>
  <c r="P18" i="12"/>
  <c r="O18" i="12"/>
  <c r="Q18" i="12" s="1"/>
  <c r="M18" i="12"/>
  <c r="H18" i="12"/>
  <c r="C18" i="12"/>
  <c r="AB17" i="12"/>
  <c r="AD17" i="12" s="1"/>
  <c r="J17" i="12" s="1"/>
  <c r="Y17" i="12"/>
  <c r="X17" i="12"/>
  <c r="P17" i="12"/>
  <c r="O17" i="12"/>
  <c r="M17" i="12"/>
  <c r="H17" i="12"/>
  <c r="C17" i="12"/>
  <c r="AB16" i="12"/>
  <c r="AD16" i="12" s="1"/>
  <c r="J16" i="12" s="1"/>
  <c r="I16" i="12" s="1"/>
  <c r="Y16" i="12"/>
  <c r="X16" i="12"/>
  <c r="P16" i="12"/>
  <c r="O16" i="12"/>
  <c r="M16" i="12"/>
  <c r="H16" i="12"/>
  <c r="C16" i="12"/>
  <c r="AB15" i="12"/>
  <c r="AD15" i="12" s="1"/>
  <c r="J15" i="12" s="1"/>
  <c r="Y15" i="12"/>
  <c r="X15" i="12"/>
  <c r="P15" i="12"/>
  <c r="O15" i="12"/>
  <c r="M15" i="12"/>
  <c r="H15" i="12"/>
  <c r="C15" i="12"/>
  <c r="AB14" i="12"/>
  <c r="AD14" i="12" s="1"/>
  <c r="J14" i="12" s="1"/>
  <c r="Y14" i="12"/>
  <c r="X14" i="12"/>
  <c r="P14" i="12"/>
  <c r="O14" i="12"/>
  <c r="M14" i="12"/>
  <c r="H14" i="12"/>
  <c r="C14" i="12"/>
  <c r="AB13" i="12"/>
  <c r="AD13" i="12" s="1"/>
  <c r="J13" i="12" s="1"/>
  <c r="Y13" i="12"/>
  <c r="X13" i="12"/>
  <c r="P13" i="12"/>
  <c r="O13" i="12"/>
  <c r="M13" i="12"/>
  <c r="H13" i="12"/>
  <c r="C13" i="12"/>
  <c r="AB12" i="12"/>
  <c r="AD12" i="12" s="1"/>
  <c r="J12" i="12" s="1"/>
  <c r="Y12" i="12"/>
  <c r="X12" i="12"/>
  <c r="P12" i="12"/>
  <c r="O12" i="12"/>
  <c r="Q12" i="12" s="1"/>
  <c r="M12" i="12"/>
  <c r="H12" i="12"/>
  <c r="C12" i="12"/>
  <c r="AB11" i="12"/>
  <c r="AD11" i="12" s="1"/>
  <c r="J11" i="12" s="1"/>
  <c r="K11" i="12" s="1"/>
  <c r="Y11" i="12"/>
  <c r="X11" i="12"/>
  <c r="P11" i="12"/>
  <c r="O11" i="12"/>
  <c r="M11" i="12"/>
  <c r="H11" i="12"/>
  <c r="C11" i="12"/>
  <c r="AB10" i="12"/>
  <c r="AD10" i="12" s="1"/>
  <c r="J10" i="12" s="1"/>
  <c r="K10" i="12" s="1"/>
  <c r="Y10" i="12"/>
  <c r="X10" i="12"/>
  <c r="P10" i="12"/>
  <c r="O10" i="12"/>
  <c r="Q10" i="12" s="1"/>
  <c r="M10" i="12"/>
  <c r="H10" i="12"/>
  <c r="C10" i="12"/>
  <c r="AB9" i="12"/>
  <c r="AD9" i="12" s="1"/>
  <c r="J9" i="12" s="1"/>
  <c r="Y9" i="12"/>
  <c r="X9" i="12"/>
  <c r="P9" i="12"/>
  <c r="O9" i="12"/>
  <c r="M9" i="12"/>
  <c r="H9" i="12"/>
  <c r="C9" i="12"/>
  <c r="AD8" i="12"/>
  <c r="J8" i="12" s="1"/>
  <c r="I8" i="12" s="1"/>
  <c r="AB8" i="12"/>
  <c r="Y8" i="12"/>
  <c r="X8" i="12"/>
  <c r="P8" i="12"/>
  <c r="O8" i="12"/>
  <c r="M8" i="12"/>
  <c r="H8" i="12"/>
  <c r="C8" i="12"/>
  <c r="AB7" i="12"/>
  <c r="AD7" i="12" s="1"/>
  <c r="J7" i="12" s="1"/>
  <c r="I7" i="12" s="1"/>
  <c r="Y7" i="12"/>
  <c r="X7" i="12"/>
  <c r="P7" i="12"/>
  <c r="O7" i="12"/>
  <c r="M7" i="12"/>
  <c r="H7" i="12"/>
  <c r="C7" i="12"/>
  <c r="AB6" i="12"/>
  <c r="AD6" i="12" s="1"/>
  <c r="J6" i="12" s="1"/>
  <c r="Y6" i="12"/>
  <c r="X6" i="12"/>
  <c r="Q6" i="12"/>
  <c r="P6" i="12"/>
  <c r="O6" i="12"/>
  <c r="M6" i="12"/>
  <c r="H6" i="12"/>
  <c r="C6" i="12"/>
  <c r="AD5" i="12"/>
  <c r="J5" i="12" s="1"/>
  <c r="I5" i="12" s="1"/>
  <c r="AB5" i="12"/>
  <c r="Y5" i="12"/>
  <c r="X5" i="12"/>
  <c r="P5" i="12"/>
  <c r="O5" i="12"/>
  <c r="Q5" i="12" s="1"/>
  <c r="M5" i="12"/>
  <c r="H5" i="12"/>
  <c r="C5" i="12"/>
  <c r="AB4" i="12"/>
  <c r="AD4" i="12" s="1"/>
  <c r="Y4" i="12"/>
  <c r="X4" i="12"/>
  <c r="P4" i="12"/>
  <c r="O4" i="12"/>
  <c r="Q4" i="12" s="1"/>
  <c r="M4" i="12"/>
  <c r="H4" i="12"/>
  <c r="C4" i="12"/>
  <c r="AG3" i="12"/>
  <c r="AF3" i="12"/>
  <c r="W3" i="12"/>
  <c r="X3" i="12" s="1"/>
  <c r="V3" i="12"/>
  <c r="U3" i="12"/>
  <c r="T3" i="12"/>
  <c r="O3" i="12"/>
  <c r="G3" i="12"/>
  <c r="F3" i="12"/>
  <c r="D3" i="12"/>
  <c r="A2" i="12"/>
  <c r="A1" i="12"/>
  <c r="AB31" i="11"/>
  <c r="AD31" i="11" s="1"/>
  <c r="Y31" i="11"/>
  <c r="X31" i="11"/>
  <c r="P31" i="11"/>
  <c r="O31" i="11"/>
  <c r="Q31" i="11" s="1"/>
  <c r="M31" i="11"/>
  <c r="J31" i="11"/>
  <c r="I31" i="11" s="1"/>
  <c r="H31" i="11"/>
  <c r="C31" i="11"/>
  <c r="AB30" i="11"/>
  <c r="AD30" i="11" s="1"/>
  <c r="J30" i="11" s="1"/>
  <c r="Y30" i="11"/>
  <c r="X30" i="11"/>
  <c r="Q30" i="11"/>
  <c r="P30" i="11"/>
  <c r="O30" i="11"/>
  <c r="M30" i="11"/>
  <c r="H30" i="11"/>
  <c r="C30" i="11"/>
  <c r="AB29" i="11"/>
  <c r="AD29" i="11" s="1"/>
  <c r="J29" i="11" s="1"/>
  <c r="K29" i="11" s="1"/>
  <c r="Y29" i="11"/>
  <c r="X29" i="11"/>
  <c r="P29" i="11"/>
  <c r="O29" i="11"/>
  <c r="Q29" i="11" s="1"/>
  <c r="M29" i="11"/>
  <c r="I29" i="11"/>
  <c r="H29" i="11"/>
  <c r="C29" i="11"/>
  <c r="AB28" i="11"/>
  <c r="AD28" i="11" s="1"/>
  <c r="J28" i="11" s="1"/>
  <c r="I28" i="11" s="1"/>
  <c r="Y28" i="11"/>
  <c r="X28" i="11"/>
  <c r="P28" i="11"/>
  <c r="O28" i="11"/>
  <c r="M28" i="11"/>
  <c r="H28" i="11"/>
  <c r="C28" i="11"/>
  <c r="AB27" i="11"/>
  <c r="AD27" i="11" s="1"/>
  <c r="J27" i="11" s="1"/>
  <c r="Y27" i="11"/>
  <c r="X27" i="11"/>
  <c r="P27" i="11"/>
  <c r="O27" i="11"/>
  <c r="M27" i="11"/>
  <c r="H27" i="11"/>
  <c r="C27" i="11"/>
  <c r="AD26" i="11"/>
  <c r="J26" i="11" s="1"/>
  <c r="I26" i="11" s="1"/>
  <c r="AB26" i="11"/>
  <c r="Y26" i="11"/>
  <c r="X26" i="11"/>
  <c r="P26" i="11"/>
  <c r="O26" i="11"/>
  <c r="M26" i="11"/>
  <c r="H26" i="11"/>
  <c r="C26" i="11"/>
  <c r="AB25" i="11"/>
  <c r="AD25" i="11" s="1"/>
  <c r="J25" i="11" s="1"/>
  <c r="K25" i="11" s="1"/>
  <c r="Y25" i="11"/>
  <c r="X25" i="11"/>
  <c r="P25" i="11"/>
  <c r="O25" i="11"/>
  <c r="Q25" i="11" s="1"/>
  <c r="M25" i="11"/>
  <c r="H25" i="11"/>
  <c r="C25" i="11"/>
  <c r="AB24" i="11"/>
  <c r="AD24" i="11" s="1"/>
  <c r="Y24" i="11"/>
  <c r="X24" i="11"/>
  <c r="P24" i="11"/>
  <c r="O24" i="11"/>
  <c r="Q24" i="11" s="1"/>
  <c r="M24" i="11"/>
  <c r="J24" i="11"/>
  <c r="H24" i="11"/>
  <c r="C24" i="11"/>
  <c r="AB23" i="11"/>
  <c r="AD23" i="11" s="1"/>
  <c r="J23" i="11" s="1"/>
  <c r="Y23" i="11"/>
  <c r="X23" i="11"/>
  <c r="P23" i="11"/>
  <c r="O23" i="11"/>
  <c r="Q23" i="11" s="1"/>
  <c r="M23" i="11"/>
  <c r="H23" i="11"/>
  <c r="C23" i="11"/>
  <c r="AD22" i="11"/>
  <c r="J22" i="11" s="1"/>
  <c r="I22" i="11" s="1"/>
  <c r="AB22" i="11"/>
  <c r="Y22" i="11"/>
  <c r="X22" i="11"/>
  <c r="Q22" i="11"/>
  <c r="P22" i="11"/>
  <c r="O22" i="11"/>
  <c r="M22" i="11"/>
  <c r="H22" i="11"/>
  <c r="C22" i="11"/>
  <c r="AB21" i="11"/>
  <c r="AD21" i="11" s="1"/>
  <c r="J21" i="11" s="1"/>
  <c r="K21" i="11" s="1"/>
  <c r="Y21" i="11"/>
  <c r="X21" i="11"/>
  <c r="P21" i="11"/>
  <c r="O21" i="11"/>
  <c r="Q21" i="11" s="1"/>
  <c r="M21" i="11"/>
  <c r="H21" i="11"/>
  <c r="C21" i="11"/>
  <c r="AB20" i="11"/>
  <c r="AD20" i="11" s="1"/>
  <c r="J20" i="11" s="1"/>
  <c r="Y20" i="11"/>
  <c r="X20" i="11"/>
  <c r="P20" i="11"/>
  <c r="O20" i="11"/>
  <c r="Q20" i="11" s="1"/>
  <c r="M20" i="11"/>
  <c r="H20" i="11"/>
  <c r="C20" i="11"/>
  <c r="AB19" i="11"/>
  <c r="AD19" i="11" s="1"/>
  <c r="J19" i="11" s="1"/>
  <c r="Y19" i="11"/>
  <c r="X19" i="11"/>
  <c r="P19" i="11"/>
  <c r="O19" i="11"/>
  <c r="M19" i="11"/>
  <c r="H19" i="11"/>
  <c r="C19" i="11"/>
  <c r="AD18" i="11"/>
  <c r="J18" i="11" s="1"/>
  <c r="I18" i="11" s="1"/>
  <c r="AB18" i="11"/>
  <c r="Y18" i="11"/>
  <c r="X18" i="11"/>
  <c r="P18" i="11"/>
  <c r="O18" i="11"/>
  <c r="M18" i="11"/>
  <c r="H18" i="11"/>
  <c r="C18" i="11"/>
  <c r="AB17" i="11"/>
  <c r="AD17" i="11" s="1"/>
  <c r="J17" i="11" s="1"/>
  <c r="Y17" i="11"/>
  <c r="X17" i="11"/>
  <c r="P17" i="11"/>
  <c r="O17" i="11"/>
  <c r="M17" i="11"/>
  <c r="H17" i="11"/>
  <c r="C17" i="11"/>
  <c r="AB16" i="11"/>
  <c r="AD16" i="11" s="1"/>
  <c r="J16" i="11" s="1"/>
  <c r="Y16" i="11"/>
  <c r="X16" i="11"/>
  <c r="P16" i="11"/>
  <c r="O16" i="11"/>
  <c r="M16" i="11"/>
  <c r="H16" i="11"/>
  <c r="C16" i="11"/>
  <c r="AB15" i="11"/>
  <c r="AD15" i="11" s="1"/>
  <c r="J15" i="11" s="1"/>
  <c r="Y15" i="11"/>
  <c r="X15" i="11"/>
  <c r="P15" i="11"/>
  <c r="O15" i="11"/>
  <c r="M15" i="11"/>
  <c r="H15" i="11"/>
  <c r="C15" i="11"/>
  <c r="AB14" i="11"/>
  <c r="AD14" i="11" s="1"/>
  <c r="J14" i="11" s="1"/>
  <c r="Y14" i="11"/>
  <c r="X14" i="11"/>
  <c r="Q14" i="11"/>
  <c r="P14" i="11"/>
  <c r="O14" i="11"/>
  <c r="M14" i="11"/>
  <c r="H14" i="11"/>
  <c r="C14" i="11"/>
  <c r="AB13" i="11"/>
  <c r="AD13" i="11" s="1"/>
  <c r="J13" i="11" s="1"/>
  <c r="K13" i="11" s="1"/>
  <c r="Y13" i="11"/>
  <c r="X13" i="11"/>
  <c r="P13" i="11"/>
  <c r="O13" i="11"/>
  <c r="Q13" i="11" s="1"/>
  <c r="M13" i="11"/>
  <c r="H13" i="11"/>
  <c r="C13" i="11"/>
  <c r="AB12" i="11"/>
  <c r="AD12" i="11" s="1"/>
  <c r="J12" i="11" s="1"/>
  <c r="K12" i="11" s="1"/>
  <c r="Y12" i="11"/>
  <c r="X12" i="11"/>
  <c r="P12" i="11"/>
  <c r="O12" i="11"/>
  <c r="Q12" i="11" s="1"/>
  <c r="M12" i="11"/>
  <c r="H12" i="11"/>
  <c r="C12" i="11"/>
  <c r="AB11" i="11"/>
  <c r="AD11" i="11" s="1"/>
  <c r="J11" i="11" s="1"/>
  <c r="Y11" i="11"/>
  <c r="X11" i="11"/>
  <c r="P11" i="11"/>
  <c r="O11" i="11"/>
  <c r="M11" i="11"/>
  <c r="H11" i="11"/>
  <c r="C11" i="11"/>
  <c r="AD10" i="11"/>
  <c r="J10" i="11" s="1"/>
  <c r="I10" i="11" s="1"/>
  <c r="AB10" i="11"/>
  <c r="Y10" i="11"/>
  <c r="X10" i="11"/>
  <c r="P10" i="11"/>
  <c r="O10" i="11"/>
  <c r="Q10" i="11" s="1"/>
  <c r="M10" i="11"/>
  <c r="H10" i="11"/>
  <c r="C10" i="11"/>
  <c r="AB9" i="11"/>
  <c r="AD9" i="11" s="1"/>
  <c r="J9" i="11" s="1"/>
  <c r="I9" i="11" s="1"/>
  <c r="Y9" i="11"/>
  <c r="X9" i="11"/>
  <c r="P9" i="11"/>
  <c r="O9" i="11"/>
  <c r="Q9" i="11" s="1"/>
  <c r="M9" i="11"/>
  <c r="K9" i="11"/>
  <c r="H9" i="11"/>
  <c r="C9" i="11"/>
  <c r="AB8" i="11"/>
  <c r="AD8" i="11" s="1"/>
  <c r="J8" i="11" s="1"/>
  <c r="Y8" i="11"/>
  <c r="X8" i="11"/>
  <c r="P8" i="11"/>
  <c r="Q8" i="11" s="1"/>
  <c r="O8" i="11"/>
  <c r="M8" i="11"/>
  <c r="H8" i="11"/>
  <c r="C8" i="11"/>
  <c r="AB7" i="11"/>
  <c r="AD7" i="11" s="1"/>
  <c r="J7" i="11" s="1"/>
  <c r="I7" i="11" s="1"/>
  <c r="Y7" i="11"/>
  <c r="X7" i="11"/>
  <c r="P7" i="11"/>
  <c r="O7" i="11"/>
  <c r="Q7" i="11" s="1"/>
  <c r="M7" i="11"/>
  <c r="H7" i="11"/>
  <c r="C7" i="11"/>
  <c r="AB6" i="11"/>
  <c r="AD6" i="11" s="1"/>
  <c r="J6" i="11" s="1"/>
  <c r="K6" i="11" s="1"/>
  <c r="Y6" i="11"/>
  <c r="X6" i="11"/>
  <c r="P6" i="11"/>
  <c r="Q6" i="11" s="1"/>
  <c r="O6" i="11"/>
  <c r="M6" i="11"/>
  <c r="H6" i="11"/>
  <c r="C6" i="11"/>
  <c r="AB5" i="11"/>
  <c r="AD5" i="11" s="1"/>
  <c r="J5" i="11" s="1"/>
  <c r="K5" i="11" s="1"/>
  <c r="Y5" i="11"/>
  <c r="X5" i="11"/>
  <c r="P5" i="11"/>
  <c r="O5" i="11"/>
  <c r="M5" i="11"/>
  <c r="H5" i="11"/>
  <c r="C5" i="11"/>
  <c r="AB4" i="11"/>
  <c r="AD4" i="11" s="1"/>
  <c r="Y4" i="11"/>
  <c r="X4" i="11"/>
  <c r="P4" i="11"/>
  <c r="O4" i="11"/>
  <c r="Q4" i="11" s="1"/>
  <c r="M4" i="11"/>
  <c r="H4" i="11"/>
  <c r="C4" i="11"/>
  <c r="AG3" i="11"/>
  <c r="AF3" i="11"/>
  <c r="W3" i="11"/>
  <c r="X3" i="11" s="1"/>
  <c r="V3" i="11"/>
  <c r="U3" i="11"/>
  <c r="T3" i="11"/>
  <c r="O3" i="11"/>
  <c r="F3" i="11"/>
  <c r="D3" i="11"/>
  <c r="A2" i="11"/>
  <c r="A1" i="11"/>
  <c r="AB31" i="10"/>
  <c r="AD31" i="10" s="1"/>
  <c r="J31" i="10" s="1"/>
  <c r="Y31" i="10"/>
  <c r="X31" i="10"/>
  <c r="P31" i="10"/>
  <c r="O31" i="10"/>
  <c r="Q31" i="10" s="1"/>
  <c r="M31" i="10"/>
  <c r="H31" i="10"/>
  <c r="C31" i="10"/>
  <c r="AD30" i="10"/>
  <c r="J30" i="10" s="1"/>
  <c r="I30" i="10" s="1"/>
  <c r="AB30" i="10"/>
  <c r="Y30" i="10"/>
  <c r="X30" i="10"/>
  <c r="P30" i="10"/>
  <c r="O30" i="10"/>
  <c r="M30" i="10"/>
  <c r="H30" i="10"/>
  <c r="C30" i="10"/>
  <c r="AB29" i="10"/>
  <c r="AD29" i="10" s="1"/>
  <c r="J29" i="10" s="1"/>
  <c r="K29" i="10" s="1"/>
  <c r="Y29" i="10"/>
  <c r="X29" i="10"/>
  <c r="P29" i="10"/>
  <c r="O29" i="10"/>
  <c r="Q29" i="10" s="1"/>
  <c r="M29" i="10"/>
  <c r="H29" i="10"/>
  <c r="C29" i="10"/>
  <c r="AB28" i="10"/>
  <c r="AD28" i="10" s="1"/>
  <c r="J28" i="10" s="1"/>
  <c r="Y28" i="10"/>
  <c r="X28" i="10"/>
  <c r="P28" i="10"/>
  <c r="O28" i="10"/>
  <c r="Q28" i="10" s="1"/>
  <c r="M28" i="10"/>
  <c r="H28" i="10"/>
  <c r="C28" i="10"/>
  <c r="AB27" i="10"/>
  <c r="AD27" i="10" s="1"/>
  <c r="J27" i="10" s="1"/>
  <c r="Y27" i="10"/>
  <c r="X27" i="10"/>
  <c r="P27" i="10"/>
  <c r="O27" i="10"/>
  <c r="M27" i="10"/>
  <c r="H27" i="10"/>
  <c r="C27" i="10"/>
  <c r="AB26" i="10"/>
  <c r="AD26" i="10" s="1"/>
  <c r="Y26" i="10"/>
  <c r="X26" i="10"/>
  <c r="P26" i="10"/>
  <c r="O26" i="10"/>
  <c r="M26" i="10"/>
  <c r="J26" i="10"/>
  <c r="K26" i="10" s="1"/>
  <c r="I26" i="10"/>
  <c r="H26" i="10"/>
  <c r="C26" i="10"/>
  <c r="AB25" i="10"/>
  <c r="AD25" i="10" s="1"/>
  <c r="J25" i="10" s="1"/>
  <c r="Y25" i="10"/>
  <c r="X25" i="10"/>
  <c r="P25" i="10"/>
  <c r="Q25" i="10" s="1"/>
  <c r="O25" i="10"/>
  <c r="M25" i="10"/>
  <c r="H25" i="10"/>
  <c r="C25" i="10"/>
  <c r="AB24" i="10"/>
  <c r="AD24" i="10" s="1"/>
  <c r="J24" i="10" s="1"/>
  <c r="Y24" i="10"/>
  <c r="X24" i="10"/>
  <c r="P24" i="10"/>
  <c r="O24" i="10"/>
  <c r="Q24" i="10" s="1"/>
  <c r="M24" i="10"/>
  <c r="H24" i="10"/>
  <c r="C24" i="10"/>
  <c r="AB23" i="10"/>
  <c r="AD23" i="10" s="1"/>
  <c r="J23" i="10" s="1"/>
  <c r="K23" i="10" s="1"/>
  <c r="Y23" i="10"/>
  <c r="X23" i="10"/>
  <c r="P23" i="10"/>
  <c r="O23" i="10"/>
  <c r="M23" i="10"/>
  <c r="H23" i="10"/>
  <c r="C23" i="10"/>
  <c r="AB22" i="10"/>
  <c r="AD22" i="10" s="1"/>
  <c r="J22" i="10" s="1"/>
  <c r="Y22" i="10"/>
  <c r="X22" i="10"/>
  <c r="P22" i="10"/>
  <c r="O22" i="10"/>
  <c r="Q22" i="10" s="1"/>
  <c r="M22" i="10"/>
  <c r="H22" i="10"/>
  <c r="C22" i="10"/>
  <c r="AB21" i="10"/>
  <c r="AD21" i="10" s="1"/>
  <c r="J21" i="10" s="1"/>
  <c r="Y21" i="10"/>
  <c r="X21" i="10"/>
  <c r="P21" i="10"/>
  <c r="O21" i="10"/>
  <c r="M21" i="10"/>
  <c r="H21" i="10"/>
  <c r="C21" i="10"/>
  <c r="AD20" i="10"/>
  <c r="J20" i="10" s="1"/>
  <c r="I20" i="10" s="1"/>
  <c r="AB20" i="10"/>
  <c r="Y20" i="10"/>
  <c r="X20" i="10"/>
  <c r="P20" i="10"/>
  <c r="O20" i="10"/>
  <c r="M20" i="10"/>
  <c r="H20" i="10"/>
  <c r="C20" i="10"/>
  <c r="AB19" i="10"/>
  <c r="AD19" i="10" s="1"/>
  <c r="J19" i="10" s="1"/>
  <c r="Y19" i="10"/>
  <c r="X19" i="10"/>
  <c r="P19" i="10"/>
  <c r="O19" i="10"/>
  <c r="M19" i="10"/>
  <c r="H19" i="10"/>
  <c r="C19" i="10"/>
  <c r="AB18" i="10"/>
  <c r="AD18" i="10" s="1"/>
  <c r="J18" i="10" s="1"/>
  <c r="K18" i="10" s="1"/>
  <c r="Y18" i="10"/>
  <c r="X18" i="10"/>
  <c r="P18" i="10"/>
  <c r="O18" i="10"/>
  <c r="M18" i="10"/>
  <c r="H18" i="10"/>
  <c r="C18" i="10"/>
  <c r="AB17" i="10"/>
  <c r="AD17" i="10" s="1"/>
  <c r="J17" i="10" s="1"/>
  <c r="Y17" i="10"/>
  <c r="X17" i="10"/>
  <c r="P17" i="10"/>
  <c r="O17" i="10"/>
  <c r="M17" i="10"/>
  <c r="H17" i="10"/>
  <c r="C17" i="10"/>
  <c r="AB16" i="10"/>
  <c r="AD16" i="10" s="1"/>
  <c r="J16" i="10" s="1"/>
  <c r="Y16" i="10"/>
  <c r="X16" i="10"/>
  <c r="Q16" i="10"/>
  <c r="P16" i="10"/>
  <c r="O16" i="10"/>
  <c r="M16" i="10"/>
  <c r="H16" i="10"/>
  <c r="C16" i="10"/>
  <c r="AB15" i="10"/>
  <c r="AD15" i="10" s="1"/>
  <c r="J15" i="10" s="1"/>
  <c r="K15" i="10" s="1"/>
  <c r="Y15" i="10"/>
  <c r="X15" i="10"/>
  <c r="P15" i="10"/>
  <c r="O15" i="10"/>
  <c r="Q15" i="10" s="1"/>
  <c r="M15" i="10"/>
  <c r="H15" i="10"/>
  <c r="C15" i="10"/>
  <c r="AB14" i="10"/>
  <c r="AD14" i="10" s="1"/>
  <c r="J14" i="10" s="1"/>
  <c r="Y14" i="10"/>
  <c r="X14" i="10"/>
  <c r="P14" i="10"/>
  <c r="O14" i="10"/>
  <c r="M14" i="10"/>
  <c r="H14" i="10"/>
  <c r="C14" i="10"/>
  <c r="AD13" i="10"/>
  <c r="J13" i="10" s="1"/>
  <c r="I13" i="10" s="1"/>
  <c r="AB13" i="10"/>
  <c r="Y13" i="10"/>
  <c r="X13" i="10"/>
  <c r="P13" i="10"/>
  <c r="O13" i="10"/>
  <c r="M13" i="10"/>
  <c r="H13" i="10"/>
  <c r="C13" i="10"/>
  <c r="AD12" i="10"/>
  <c r="J12" i="10" s="1"/>
  <c r="I12" i="10" s="1"/>
  <c r="AB12" i="10"/>
  <c r="Y12" i="10"/>
  <c r="X12" i="10"/>
  <c r="P12" i="10"/>
  <c r="O12" i="10"/>
  <c r="M12" i="10"/>
  <c r="H12" i="10"/>
  <c r="C12" i="10"/>
  <c r="AB11" i="10"/>
  <c r="AD11" i="10" s="1"/>
  <c r="J11" i="10" s="1"/>
  <c r="Y11" i="10"/>
  <c r="X11" i="10"/>
  <c r="P11" i="10"/>
  <c r="O11" i="10"/>
  <c r="M11" i="10"/>
  <c r="H11" i="10"/>
  <c r="C11" i="10"/>
  <c r="AB10" i="10"/>
  <c r="AD10" i="10" s="1"/>
  <c r="J10" i="10" s="1"/>
  <c r="Y10" i="10"/>
  <c r="X10" i="10"/>
  <c r="P10" i="10"/>
  <c r="Q10" i="10" s="1"/>
  <c r="O10" i="10"/>
  <c r="M10" i="10"/>
  <c r="H10" i="10"/>
  <c r="C10" i="10"/>
  <c r="AB9" i="10"/>
  <c r="AD9" i="10" s="1"/>
  <c r="Y9" i="10"/>
  <c r="X9" i="10"/>
  <c r="P9" i="10"/>
  <c r="O9" i="10"/>
  <c r="M9" i="10"/>
  <c r="H9" i="10"/>
  <c r="C9" i="10"/>
  <c r="AB8" i="10"/>
  <c r="AD8" i="10" s="1"/>
  <c r="J8" i="10" s="1"/>
  <c r="Y8" i="10"/>
  <c r="X8" i="10"/>
  <c r="P8" i="10"/>
  <c r="O8" i="10"/>
  <c r="Q8" i="10" s="1"/>
  <c r="M8" i="10"/>
  <c r="H8" i="10"/>
  <c r="C8" i="10"/>
  <c r="AB7" i="10"/>
  <c r="AD7" i="10" s="1"/>
  <c r="J7" i="10" s="1"/>
  <c r="K7" i="10" s="1"/>
  <c r="Y7" i="10"/>
  <c r="X7" i="10"/>
  <c r="P7" i="10"/>
  <c r="O7" i="10"/>
  <c r="Q7" i="10" s="1"/>
  <c r="M7" i="10"/>
  <c r="H7" i="10"/>
  <c r="C7" i="10"/>
  <c r="AB6" i="10"/>
  <c r="AD6" i="10" s="1"/>
  <c r="J6" i="10" s="1"/>
  <c r="Y6" i="10"/>
  <c r="X6" i="10"/>
  <c r="P6" i="10"/>
  <c r="O6" i="10"/>
  <c r="Q6" i="10" s="1"/>
  <c r="M6" i="10"/>
  <c r="H6" i="10"/>
  <c r="C6" i="10"/>
  <c r="AD5" i="10"/>
  <c r="J5" i="10" s="1"/>
  <c r="I5" i="10" s="1"/>
  <c r="AB5" i="10"/>
  <c r="Y5" i="10"/>
  <c r="X5" i="10"/>
  <c r="P5" i="10"/>
  <c r="Q5" i="10" s="1"/>
  <c r="O5" i="10"/>
  <c r="M5" i="10"/>
  <c r="H5" i="10"/>
  <c r="C5" i="10"/>
  <c r="AD4" i="10"/>
  <c r="J4" i="10" s="1"/>
  <c r="I4" i="10" s="1"/>
  <c r="AB4" i="10"/>
  <c r="Y4" i="10"/>
  <c r="X4" i="10"/>
  <c r="P4" i="10"/>
  <c r="O4" i="10"/>
  <c r="Q4" i="10" s="1"/>
  <c r="M4" i="10"/>
  <c r="H4" i="10"/>
  <c r="C4" i="10"/>
  <c r="AG3" i="10"/>
  <c r="AF3" i="10"/>
  <c r="W3" i="10"/>
  <c r="V3" i="10"/>
  <c r="U3" i="10"/>
  <c r="T3" i="10"/>
  <c r="O3" i="10"/>
  <c r="G3" i="10"/>
  <c r="F3" i="10"/>
  <c r="D3" i="10"/>
  <c r="A2" i="10"/>
  <c r="A1" i="10"/>
  <c r="AB31" i="9"/>
  <c r="AD31" i="9" s="1"/>
  <c r="J31" i="9" s="1"/>
  <c r="Y31" i="9"/>
  <c r="X31" i="9"/>
  <c r="P31" i="9"/>
  <c r="Q31" i="9" s="1"/>
  <c r="O31" i="9"/>
  <c r="M31" i="9"/>
  <c r="H31" i="9"/>
  <c r="C31" i="9"/>
  <c r="AB30" i="9"/>
  <c r="AD30" i="9" s="1"/>
  <c r="J30" i="9" s="1"/>
  <c r="Y30" i="9"/>
  <c r="X30" i="9"/>
  <c r="P30" i="9"/>
  <c r="O30" i="9"/>
  <c r="Q30" i="9" s="1"/>
  <c r="M30" i="9"/>
  <c r="H30" i="9"/>
  <c r="C30" i="9"/>
  <c r="AB29" i="9"/>
  <c r="AD29" i="9" s="1"/>
  <c r="J29" i="9" s="1"/>
  <c r="Y29" i="9"/>
  <c r="X29" i="9"/>
  <c r="P29" i="9"/>
  <c r="O29" i="9"/>
  <c r="M29" i="9"/>
  <c r="H29" i="9"/>
  <c r="C29" i="9"/>
  <c r="AB28" i="9"/>
  <c r="AD28" i="9" s="1"/>
  <c r="J28" i="9" s="1"/>
  <c r="Y28" i="9"/>
  <c r="X28" i="9"/>
  <c r="P28" i="9"/>
  <c r="O28" i="9"/>
  <c r="M28" i="9"/>
  <c r="H28" i="9"/>
  <c r="C28" i="9"/>
  <c r="AB27" i="9"/>
  <c r="AD27" i="9" s="1"/>
  <c r="J27" i="9" s="1"/>
  <c r="Y27" i="9"/>
  <c r="X27" i="9"/>
  <c r="P27" i="9"/>
  <c r="O27" i="9"/>
  <c r="Q27" i="9" s="1"/>
  <c r="M27" i="9"/>
  <c r="H27" i="9"/>
  <c r="C27" i="9"/>
  <c r="AD26" i="9"/>
  <c r="J26" i="9" s="1"/>
  <c r="AB26" i="9"/>
  <c r="Y26" i="9"/>
  <c r="X26" i="9"/>
  <c r="Q26" i="9"/>
  <c r="P26" i="9"/>
  <c r="O26" i="9"/>
  <c r="M26" i="9"/>
  <c r="H26" i="9"/>
  <c r="C26" i="9"/>
  <c r="AB25" i="9"/>
  <c r="AD25" i="9" s="1"/>
  <c r="J25" i="9" s="1"/>
  <c r="K25" i="9" s="1"/>
  <c r="Y25" i="9"/>
  <c r="X25" i="9"/>
  <c r="P25" i="9"/>
  <c r="O25" i="9"/>
  <c r="Q25" i="9" s="1"/>
  <c r="M25" i="9"/>
  <c r="H25" i="9"/>
  <c r="C25" i="9"/>
  <c r="AB24" i="9"/>
  <c r="AD24" i="9" s="1"/>
  <c r="J24" i="9" s="1"/>
  <c r="K24" i="9" s="1"/>
  <c r="Y24" i="9"/>
  <c r="X24" i="9"/>
  <c r="P24" i="9"/>
  <c r="O24" i="9"/>
  <c r="Q24" i="9" s="1"/>
  <c r="M24" i="9"/>
  <c r="H24" i="9"/>
  <c r="C24" i="9"/>
  <c r="AB23" i="9"/>
  <c r="AD23" i="9" s="1"/>
  <c r="J23" i="9" s="1"/>
  <c r="Y23" i="9"/>
  <c r="X23" i="9"/>
  <c r="P23" i="9"/>
  <c r="O23" i="9"/>
  <c r="M23" i="9"/>
  <c r="H23" i="9"/>
  <c r="C23" i="9"/>
  <c r="AB22" i="9"/>
  <c r="AD22" i="9" s="1"/>
  <c r="J22" i="9" s="1"/>
  <c r="I22" i="9" s="1"/>
  <c r="Y22" i="9"/>
  <c r="X22" i="9"/>
  <c r="P22" i="9"/>
  <c r="O22" i="9"/>
  <c r="Q22" i="9" s="1"/>
  <c r="M22" i="9"/>
  <c r="H22" i="9"/>
  <c r="C22" i="9"/>
  <c r="AB21" i="9"/>
  <c r="AD21" i="9" s="1"/>
  <c r="J21" i="9" s="1"/>
  <c r="I21" i="9" s="1"/>
  <c r="Y21" i="9"/>
  <c r="X21" i="9"/>
  <c r="P21" i="9"/>
  <c r="O21" i="9"/>
  <c r="Q21" i="9" s="1"/>
  <c r="M21" i="9"/>
  <c r="H21" i="9"/>
  <c r="C21" i="9"/>
  <c r="AB20" i="9"/>
  <c r="AD20" i="9" s="1"/>
  <c r="J20" i="9" s="1"/>
  <c r="Y20" i="9"/>
  <c r="X20" i="9"/>
  <c r="Q20" i="9"/>
  <c r="P20" i="9"/>
  <c r="O20" i="9"/>
  <c r="M20" i="9"/>
  <c r="H20" i="9"/>
  <c r="C20" i="9"/>
  <c r="AB19" i="9"/>
  <c r="AD19" i="9" s="1"/>
  <c r="J19" i="9" s="1"/>
  <c r="Y19" i="9"/>
  <c r="X19" i="9"/>
  <c r="P19" i="9"/>
  <c r="O19" i="9"/>
  <c r="M19" i="9"/>
  <c r="H19" i="9"/>
  <c r="C19" i="9"/>
  <c r="AB18" i="9"/>
  <c r="AD18" i="9" s="1"/>
  <c r="J18" i="9" s="1"/>
  <c r="K18" i="9" s="1"/>
  <c r="Y18" i="9"/>
  <c r="X18" i="9"/>
  <c r="P18" i="9"/>
  <c r="Q18" i="9" s="1"/>
  <c r="O18" i="9"/>
  <c r="M18" i="9"/>
  <c r="H18" i="9"/>
  <c r="C18" i="9"/>
  <c r="AB17" i="9"/>
  <c r="AD17" i="9" s="1"/>
  <c r="J17" i="9" s="1"/>
  <c r="K17" i="9" s="1"/>
  <c r="Y17" i="9"/>
  <c r="X17" i="9"/>
  <c r="P17" i="9"/>
  <c r="O17" i="9"/>
  <c r="M17" i="9"/>
  <c r="I17" i="9"/>
  <c r="H17" i="9"/>
  <c r="C17" i="9"/>
  <c r="AB16" i="9"/>
  <c r="AD16" i="9" s="1"/>
  <c r="J16" i="9" s="1"/>
  <c r="Y16" i="9"/>
  <c r="X16" i="9"/>
  <c r="P16" i="9"/>
  <c r="O16" i="9"/>
  <c r="Q16" i="9" s="1"/>
  <c r="M16" i="9"/>
  <c r="H16" i="9"/>
  <c r="C16" i="9"/>
  <c r="AD15" i="9"/>
  <c r="J15" i="9" s="1"/>
  <c r="I15" i="9" s="1"/>
  <c r="AB15" i="9"/>
  <c r="Y15" i="9"/>
  <c r="X15" i="9"/>
  <c r="P15" i="9"/>
  <c r="O15" i="9"/>
  <c r="M15" i="9"/>
  <c r="H15" i="9"/>
  <c r="C15" i="9"/>
  <c r="AD14" i="9"/>
  <c r="J14" i="9" s="1"/>
  <c r="I14" i="9" s="1"/>
  <c r="AB14" i="9"/>
  <c r="Y14" i="9"/>
  <c r="X14" i="9"/>
  <c r="Q14" i="9"/>
  <c r="P14" i="9"/>
  <c r="O14" i="9"/>
  <c r="M14" i="9"/>
  <c r="H14" i="9"/>
  <c r="C14" i="9"/>
  <c r="AB13" i="9"/>
  <c r="AD13" i="9" s="1"/>
  <c r="J13" i="9" s="1"/>
  <c r="Y13" i="9"/>
  <c r="X13" i="9"/>
  <c r="P13" i="9"/>
  <c r="O13" i="9"/>
  <c r="Q13" i="9" s="1"/>
  <c r="M13" i="9"/>
  <c r="H13" i="9"/>
  <c r="C13" i="9"/>
  <c r="AB12" i="9"/>
  <c r="AD12" i="9" s="1"/>
  <c r="J12" i="9" s="1"/>
  <c r="Y12" i="9"/>
  <c r="X12" i="9"/>
  <c r="P12" i="9"/>
  <c r="O12" i="9"/>
  <c r="Q12" i="9" s="1"/>
  <c r="M12" i="9"/>
  <c r="H12" i="9"/>
  <c r="C12" i="9"/>
  <c r="AB11" i="9"/>
  <c r="AD11" i="9" s="1"/>
  <c r="J11" i="9" s="1"/>
  <c r="I11" i="9" s="1"/>
  <c r="Y11" i="9"/>
  <c r="X11" i="9"/>
  <c r="P11" i="9"/>
  <c r="O11" i="9"/>
  <c r="M11" i="9"/>
  <c r="H11" i="9"/>
  <c r="C11" i="9"/>
  <c r="AB10" i="9"/>
  <c r="AD10" i="9" s="1"/>
  <c r="J10" i="9" s="1"/>
  <c r="Y10" i="9"/>
  <c r="X10" i="9"/>
  <c r="P10" i="9"/>
  <c r="Q10" i="9" s="1"/>
  <c r="O10" i="9"/>
  <c r="M10" i="9"/>
  <c r="H10" i="9"/>
  <c r="C10" i="9"/>
  <c r="AB9" i="9"/>
  <c r="AD9" i="9" s="1"/>
  <c r="J9" i="9" s="1"/>
  <c r="K9" i="9" s="1"/>
  <c r="Y9" i="9"/>
  <c r="X9" i="9"/>
  <c r="P9" i="9"/>
  <c r="O9" i="9"/>
  <c r="M9" i="9"/>
  <c r="H9" i="9"/>
  <c r="C9" i="9"/>
  <c r="AB8" i="9"/>
  <c r="AD8" i="9" s="1"/>
  <c r="J8" i="9" s="1"/>
  <c r="I8" i="9" s="1"/>
  <c r="Y8" i="9"/>
  <c r="X8" i="9"/>
  <c r="P8" i="9"/>
  <c r="O8" i="9"/>
  <c r="M8" i="9"/>
  <c r="H8" i="9"/>
  <c r="C8" i="9"/>
  <c r="AB7" i="9"/>
  <c r="AD7" i="9" s="1"/>
  <c r="J7" i="9" s="1"/>
  <c r="Y7" i="9"/>
  <c r="X7" i="9"/>
  <c r="P7" i="9"/>
  <c r="Q7" i="9" s="1"/>
  <c r="O7" i="9"/>
  <c r="M7" i="9"/>
  <c r="H7" i="9"/>
  <c r="C7" i="9"/>
  <c r="AB6" i="9"/>
  <c r="AD6" i="9" s="1"/>
  <c r="J6" i="9" s="1"/>
  <c r="Y6" i="9"/>
  <c r="X6" i="9"/>
  <c r="P6" i="9"/>
  <c r="O6" i="9"/>
  <c r="Q6" i="9" s="1"/>
  <c r="M6" i="9"/>
  <c r="H6" i="9"/>
  <c r="C6" i="9"/>
  <c r="AB5" i="9"/>
  <c r="AD5" i="9" s="1"/>
  <c r="J5" i="9" s="1"/>
  <c r="K5" i="9" s="1"/>
  <c r="Y5" i="9"/>
  <c r="X5" i="9"/>
  <c r="P5" i="9"/>
  <c r="O5" i="9"/>
  <c r="Q5" i="9" s="1"/>
  <c r="M5" i="9"/>
  <c r="H5" i="9"/>
  <c r="C5" i="9"/>
  <c r="AB4" i="9"/>
  <c r="AD4" i="9" s="1"/>
  <c r="Y4" i="9"/>
  <c r="X4" i="9"/>
  <c r="P4" i="9"/>
  <c r="O4" i="9"/>
  <c r="Q4" i="9" s="1"/>
  <c r="M4" i="9"/>
  <c r="J4" i="9"/>
  <c r="H4" i="9"/>
  <c r="C4" i="9"/>
  <c r="AG3" i="9"/>
  <c r="AF3" i="9"/>
  <c r="W3" i="9"/>
  <c r="V3" i="9"/>
  <c r="U3" i="9"/>
  <c r="T3" i="9"/>
  <c r="O3" i="9"/>
  <c r="G3" i="9"/>
  <c r="F3" i="9"/>
  <c r="D3" i="9"/>
  <c r="A2" i="9"/>
  <c r="A1" i="9"/>
  <c r="AB31" i="8"/>
  <c r="AD31" i="8" s="1"/>
  <c r="Y31" i="8"/>
  <c r="X31" i="8"/>
  <c r="P31" i="8"/>
  <c r="O31" i="8"/>
  <c r="Q31" i="8" s="1"/>
  <c r="M31" i="8"/>
  <c r="J31" i="8"/>
  <c r="K31" i="8" s="1"/>
  <c r="H31" i="8"/>
  <c r="C31" i="8"/>
  <c r="AB30" i="8"/>
  <c r="AD30" i="8" s="1"/>
  <c r="Y30" i="8"/>
  <c r="X30" i="8"/>
  <c r="P30" i="8"/>
  <c r="O30" i="8"/>
  <c r="Q30" i="8" s="1"/>
  <c r="M30" i="8"/>
  <c r="J30" i="8"/>
  <c r="H30" i="8"/>
  <c r="C30" i="8"/>
  <c r="AB29" i="8"/>
  <c r="AD29" i="8" s="1"/>
  <c r="J29" i="8" s="1"/>
  <c r="Y29" i="8"/>
  <c r="X29" i="8"/>
  <c r="P29" i="8"/>
  <c r="O29" i="8"/>
  <c r="Q29" i="8" s="1"/>
  <c r="M29" i="8"/>
  <c r="H29" i="8"/>
  <c r="C29" i="8"/>
  <c r="AD28" i="8"/>
  <c r="J28" i="8" s="1"/>
  <c r="I28" i="8" s="1"/>
  <c r="AB28" i="8"/>
  <c r="Y28" i="8"/>
  <c r="X28" i="8"/>
  <c r="Q28" i="8"/>
  <c r="P28" i="8"/>
  <c r="O28" i="8"/>
  <c r="M28" i="8"/>
  <c r="K28" i="8"/>
  <c r="H28" i="8"/>
  <c r="C28" i="8"/>
  <c r="AB27" i="8"/>
  <c r="AD27" i="8" s="1"/>
  <c r="J27" i="8" s="1"/>
  <c r="K27" i="8" s="1"/>
  <c r="Y27" i="8"/>
  <c r="X27" i="8"/>
  <c r="P27" i="8"/>
  <c r="O27" i="8"/>
  <c r="Q27" i="8" s="1"/>
  <c r="M27" i="8"/>
  <c r="H27" i="8"/>
  <c r="C27" i="8"/>
  <c r="AB26" i="8"/>
  <c r="AD26" i="8" s="1"/>
  <c r="J26" i="8" s="1"/>
  <c r="Y26" i="8"/>
  <c r="X26" i="8"/>
  <c r="P26" i="8"/>
  <c r="O26" i="8"/>
  <c r="Q26" i="8" s="1"/>
  <c r="M26" i="8"/>
  <c r="H26" i="8"/>
  <c r="C26" i="8"/>
  <c r="AB25" i="8"/>
  <c r="AD25" i="8" s="1"/>
  <c r="J25" i="8" s="1"/>
  <c r="Y25" i="8"/>
  <c r="X25" i="8"/>
  <c r="P25" i="8"/>
  <c r="O25" i="8"/>
  <c r="M25" i="8"/>
  <c r="H25" i="8"/>
  <c r="C25" i="8"/>
  <c r="AD24" i="8"/>
  <c r="J24" i="8" s="1"/>
  <c r="I24" i="8" s="1"/>
  <c r="AB24" i="8"/>
  <c r="Y24" i="8"/>
  <c r="X24" i="8"/>
  <c r="P24" i="8"/>
  <c r="O24" i="8"/>
  <c r="M24" i="8"/>
  <c r="H24" i="8"/>
  <c r="C24" i="8"/>
  <c r="AB23" i="8"/>
  <c r="AD23" i="8" s="1"/>
  <c r="J23" i="8" s="1"/>
  <c r="Y23" i="8"/>
  <c r="X23" i="8"/>
  <c r="P23" i="8"/>
  <c r="O23" i="8"/>
  <c r="M23" i="8"/>
  <c r="H23" i="8"/>
  <c r="C23" i="8"/>
  <c r="AB22" i="8"/>
  <c r="AD22" i="8" s="1"/>
  <c r="J22" i="8" s="1"/>
  <c r="Y22" i="8"/>
  <c r="X22" i="8"/>
  <c r="P22" i="8"/>
  <c r="O22" i="8"/>
  <c r="M22" i="8"/>
  <c r="H22" i="8"/>
  <c r="C22" i="8"/>
  <c r="AB21" i="8"/>
  <c r="AD21" i="8" s="1"/>
  <c r="J21" i="8" s="1"/>
  <c r="Y21" i="8"/>
  <c r="X21" i="8"/>
  <c r="P21" i="8"/>
  <c r="O21" i="8"/>
  <c r="M21" i="8"/>
  <c r="H21" i="8"/>
  <c r="C21" i="8"/>
  <c r="AB20" i="8"/>
  <c r="AD20" i="8" s="1"/>
  <c r="J20" i="8" s="1"/>
  <c r="Y20" i="8"/>
  <c r="X20" i="8"/>
  <c r="Q20" i="8"/>
  <c r="P20" i="8"/>
  <c r="O20" i="8"/>
  <c r="M20" i="8"/>
  <c r="H20" i="8"/>
  <c r="C20" i="8"/>
  <c r="AB19" i="8"/>
  <c r="AD19" i="8" s="1"/>
  <c r="J19" i="8" s="1"/>
  <c r="K19" i="8" s="1"/>
  <c r="Y19" i="8"/>
  <c r="X19" i="8"/>
  <c r="P19" i="8"/>
  <c r="O19" i="8"/>
  <c r="Q19" i="8" s="1"/>
  <c r="M19" i="8"/>
  <c r="H19" i="8"/>
  <c r="C19" i="8"/>
  <c r="AB18" i="8"/>
  <c r="AD18" i="8" s="1"/>
  <c r="J18" i="8" s="1"/>
  <c r="K18" i="8" s="1"/>
  <c r="Y18" i="8"/>
  <c r="X18" i="8"/>
  <c r="P18" i="8"/>
  <c r="O18" i="8"/>
  <c r="Q18" i="8" s="1"/>
  <c r="M18" i="8"/>
  <c r="H18" i="8"/>
  <c r="C18" i="8"/>
  <c r="AB17" i="8"/>
  <c r="AD17" i="8" s="1"/>
  <c r="J17" i="8" s="1"/>
  <c r="Y17" i="8"/>
  <c r="X17" i="8"/>
  <c r="P17" i="8"/>
  <c r="O17" i="8"/>
  <c r="M17" i="8"/>
  <c r="H17" i="8"/>
  <c r="C17" i="8"/>
  <c r="AD16" i="8"/>
  <c r="J16" i="8" s="1"/>
  <c r="I16" i="8" s="1"/>
  <c r="AB16" i="8"/>
  <c r="Y16" i="8"/>
  <c r="X16" i="8"/>
  <c r="P16" i="8"/>
  <c r="O16" i="8"/>
  <c r="M16" i="8"/>
  <c r="H16" i="8"/>
  <c r="C16" i="8"/>
  <c r="AB15" i="8"/>
  <c r="AD15" i="8" s="1"/>
  <c r="J15" i="8" s="1"/>
  <c r="I15" i="8" s="1"/>
  <c r="Y15" i="8"/>
  <c r="X15" i="8"/>
  <c r="P15" i="8"/>
  <c r="O15" i="8"/>
  <c r="M15" i="8"/>
  <c r="H15" i="8"/>
  <c r="C15" i="8"/>
  <c r="AB14" i="8"/>
  <c r="AD14" i="8" s="1"/>
  <c r="J14" i="8" s="1"/>
  <c r="Y14" i="8"/>
  <c r="X14" i="8"/>
  <c r="P14" i="8"/>
  <c r="O14" i="8"/>
  <c r="Q14" i="8" s="1"/>
  <c r="M14" i="8"/>
  <c r="H14" i="8"/>
  <c r="C14" i="8"/>
  <c r="AB13" i="8"/>
  <c r="AD13" i="8" s="1"/>
  <c r="J13" i="8" s="1"/>
  <c r="I13" i="8" s="1"/>
  <c r="Y13" i="8"/>
  <c r="X13" i="8"/>
  <c r="P13" i="8"/>
  <c r="O13" i="8"/>
  <c r="Q13" i="8" s="1"/>
  <c r="M13" i="8"/>
  <c r="H13" i="8"/>
  <c r="C13" i="8"/>
  <c r="AB12" i="8"/>
  <c r="AD12" i="8" s="1"/>
  <c r="J12" i="8" s="1"/>
  <c r="K12" i="8" s="1"/>
  <c r="Y12" i="8"/>
  <c r="X12" i="8"/>
  <c r="P12" i="8"/>
  <c r="O12" i="8"/>
  <c r="Q12" i="8" s="1"/>
  <c r="M12" i="8"/>
  <c r="H12" i="8"/>
  <c r="C12" i="8"/>
  <c r="AB11" i="8"/>
  <c r="AD11" i="8" s="1"/>
  <c r="J11" i="8" s="1"/>
  <c r="K11" i="8" s="1"/>
  <c r="Y11" i="8"/>
  <c r="X11" i="8"/>
  <c r="P11" i="8"/>
  <c r="O11" i="8"/>
  <c r="M11" i="8"/>
  <c r="H11" i="8"/>
  <c r="C11" i="8"/>
  <c r="AB10" i="8"/>
  <c r="AD10" i="8" s="1"/>
  <c r="Y10" i="8"/>
  <c r="X10" i="8"/>
  <c r="P10" i="8"/>
  <c r="O10" i="8"/>
  <c r="Q10" i="8" s="1"/>
  <c r="M10" i="8"/>
  <c r="H10" i="8"/>
  <c r="C10" i="8"/>
  <c r="AG3" i="8"/>
  <c r="AF3" i="8"/>
  <c r="W3" i="8"/>
  <c r="X3" i="8" s="1"/>
  <c r="V3" i="8"/>
  <c r="U3" i="8"/>
  <c r="T3" i="8"/>
  <c r="O3" i="8"/>
  <c r="G3" i="8"/>
  <c r="F3" i="8"/>
  <c r="D3" i="8"/>
  <c r="A2" i="8"/>
  <c r="A1" i="8"/>
  <c r="AB31" i="7"/>
  <c r="AD31" i="7" s="1"/>
  <c r="J31" i="7" s="1"/>
  <c r="Y31" i="7"/>
  <c r="X31" i="7"/>
  <c r="P31" i="7"/>
  <c r="O31" i="7"/>
  <c r="Q31" i="7" s="1"/>
  <c r="M31" i="7"/>
  <c r="H31" i="7"/>
  <c r="C31" i="7"/>
  <c r="AD30" i="7"/>
  <c r="J30" i="7" s="1"/>
  <c r="I30" i="7" s="1"/>
  <c r="AB30" i="7"/>
  <c r="Y30" i="7"/>
  <c r="X30" i="7"/>
  <c r="P30" i="7"/>
  <c r="O30" i="7"/>
  <c r="M30" i="7"/>
  <c r="H30" i="7"/>
  <c r="C30" i="7"/>
  <c r="AB29" i="7"/>
  <c r="AD29" i="7" s="1"/>
  <c r="J29" i="7" s="1"/>
  <c r="K29" i="7" s="1"/>
  <c r="Y29" i="7"/>
  <c r="X29" i="7"/>
  <c r="Q29" i="7"/>
  <c r="P29" i="7"/>
  <c r="O29" i="7"/>
  <c r="M29" i="7"/>
  <c r="H29" i="7"/>
  <c r="C29" i="7"/>
  <c r="AB28" i="7"/>
  <c r="AD28" i="7" s="1"/>
  <c r="J28" i="7" s="1"/>
  <c r="Y28" i="7"/>
  <c r="X28" i="7"/>
  <c r="P28" i="7"/>
  <c r="O28" i="7"/>
  <c r="Q28" i="7" s="1"/>
  <c r="M28" i="7"/>
  <c r="H28" i="7"/>
  <c r="C28" i="7"/>
  <c r="AB27" i="7"/>
  <c r="AD27" i="7" s="1"/>
  <c r="J27" i="7" s="1"/>
  <c r="Y27" i="7"/>
  <c r="X27" i="7"/>
  <c r="P27" i="7"/>
  <c r="O27" i="7"/>
  <c r="M27" i="7"/>
  <c r="H27" i="7"/>
  <c r="C27" i="7"/>
  <c r="AB26" i="7"/>
  <c r="AD26" i="7" s="1"/>
  <c r="J26" i="7" s="1"/>
  <c r="Y26" i="7"/>
  <c r="X26" i="7"/>
  <c r="P26" i="7"/>
  <c r="O26" i="7"/>
  <c r="M26" i="7"/>
  <c r="H26" i="7"/>
  <c r="C26" i="7"/>
  <c r="AB25" i="7"/>
  <c r="AD25" i="7" s="1"/>
  <c r="J25" i="7" s="1"/>
  <c r="Y25" i="7"/>
  <c r="X25" i="7"/>
  <c r="P25" i="7"/>
  <c r="Q25" i="7" s="1"/>
  <c r="O25" i="7"/>
  <c r="M25" i="7"/>
  <c r="H25" i="7"/>
  <c r="C25" i="7"/>
  <c r="AB24" i="7"/>
  <c r="AD24" i="7" s="1"/>
  <c r="J24" i="7" s="1"/>
  <c r="Y24" i="7"/>
  <c r="X24" i="7"/>
  <c r="Q24" i="7"/>
  <c r="P24" i="7"/>
  <c r="O24" i="7"/>
  <c r="M24" i="7"/>
  <c r="H24" i="7"/>
  <c r="C24" i="7"/>
  <c r="AB23" i="7"/>
  <c r="AD23" i="7" s="1"/>
  <c r="J23" i="7" s="1"/>
  <c r="K23" i="7" s="1"/>
  <c r="Y23" i="7"/>
  <c r="X23" i="7"/>
  <c r="P23" i="7"/>
  <c r="O23" i="7"/>
  <c r="M23" i="7"/>
  <c r="H23" i="7"/>
  <c r="C23" i="7"/>
  <c r="AB22" i="7"/>
  <c r="AD22" i="7" s="1"/>
  <c r="J22" i="7" s="1"/>
  <c r="Y22" i="7"/>
  <c r="X22" i="7"/>
  <c r="P22" i="7"/>
  <c r="O22" i="7"/>
  <c r="Q22" i="7" s="1"/>
  <c r="M22" i="7"/>
  <c r="H22" i="7"/>
  <c r="C22" i="7"/>
  <c r="AB21" i="7"/>
  <c r="AD21" i="7" s="1"/>
  <c r="J21" i="7" s="1"/>
  <c r="Y21" i="7"/>
  <c r="X21" i="7"/>
  <c r="P21" i="7"/>
  <c r="O21" i="7"/>
  <c r="M21" i="7"/>
  <c r="H21" i="7"/>
  <c r="C21" i="7"/>
  <c r="AD20" i="7"/>
  <c r="J20" i="7" s="1"/>
  <c r="I20" i="7" s="1"/>
  <c r="AB20" i="7"/>
  <c r="Y20" i="7"/>
  <c r="X20" i="7"/>
  <c r="P20" i="7"/>
  <c r="O20" i="7"/>
  <c r="M20" i="7"/>
  <c r="H20" i="7"/>
  <c r="C20" i="7"/>
  <c r="AB19" i="7"/>
  <c r="AD19" i="7" s="1"/>
  <c r="J19" i="7" s="1"/>
  <c r="Y19" i="7"/>
  <c r="X19" i="7"/>
  <c r="P19" i="7"/>
  <c r="O19" i="7"/>
  <c r="M19" i="7"/>
  <c r="H19" i="7"/>
  <c r="C19" i="7"/>
  <c r="AB18" i="7"/>
  <c r="AD18" i="7" s="1"/>
  <c r="J18" i="7" s="1"/>
  <c r="K18" i="7" s="1"/>
  <c r="Y18" i="7"/>
  <c r="X18" i="7"/>
  <c r="P18" i="7"/>
  <c r="O18" i="7"/>
  <c r="M18" i="7"/>
  <c r="H18" i="7"/>
  <c r="C18" i="7"/>
  <c r="AB17" i="7"/>
  <c r="AD17" i="7" s="1"/>
  <c r="J17" i="7" s="1"/>
  <c r="Y17" i="7"/>
  <c r="X17" i="7"/>
  <c r="P17" i="7"/>
  <c r="O17" i="7"/>
  <c r="M17" i="7"/>
  <c r="H17" i="7"/>
  <c r="C17" i="7"/>
  <c r="AB16" i="7"/>
  <c r="AD16" i="7" s="1"/>
  <c r="J16" i="7" s="1"/>
  <c r="Y16" i="7"/>
  <c r="X16" i="7"/>
  <c r="Q16" i="7"/>
  <c r="P16" i="7"/>
  <c r="O16" i="7"/>
  <c r="M16" i="7"/>
  <c r="H16" i="7"/>
  <c r="C16" i="7"/>
  <c r="AB15" i="7"/>
  <c r="AD15" i="7" s="1"/>
  <c r="J15" i="7" s="1"/>
  <c r="K15" i="7" s="1"/>
  <c r="Y15" i="7"/>
  <c r="X15" i="7"/>
  <c r="P15" i="7"/>
  <c r="O15" i="7"/>
  <c r="M15" i="7"/>
  <c r="H15" i="7"/>
  <c r="C15" i="7"/>
  <c r="AB14" i="7"/>
  <c r="AD14" i="7" s="1"/>
  <c r="J14" i="7" s="1"/>
  <c r="Y14" i="7"/>
  <c r="X14" i="7"/>
  <c r="P14" i="7"/>
  <c r="O14" i="7"/>
  <c r="M14" i="7"/>
  <c r="H14" i="7"/>
  <c r="C14" i="7"/>
  <c r="AD13" i="7"/>
  <c r="J13" i="7" s="1"/>
  <c r="I13" i="7" s="1"/>
  <c r="AB13" i="7"/>
  <c r="Y13" i="7"/>
  <c r="X13" i="7"/>
  <c r="P13" i="7"/>
  <c r="Q13" i="7" s="1"/>
  <c r="O13" i="7"/>
  <c r="M13" i="7"/>
  <c r="H13" i="7"/>
  <c r="C13" i="7"/>
  <c r="AD12" i="7"/>
  <c r="J12" i="7" s="1"/>
  <c r="I12" i="7" s="1"/>
  <c r="AB12" i="7"/>
  <c r="Y12" i="7"/>
  <c r="X12" i="7"/>
  <c r="P12" i="7"/>
  <c r="O12" i="7"/>
  <c r="M12" i="7"/>
  <c r="H12" i="7"/>
  <c r="C12" i="7"/>
  <c r="AD11" i="7"/>
  <c r="J11" i="7" s="1"/>
  <c r="AB11" i="7"/>
  <c r="Y11" i="7"/>
  <c r="X11" i="7"/>
  <c r="P11" i="7"/>
  <c r="O11" i="7"/>
  <c r="Q11" i="7" s="1"/>
  <c r="M11" i="7"/>
  <c r="H11" i="7"/>
  <c r="C11" i="7"/>
  <c r="AB10" i="7"/>
  <c r="AD10" i="7" s="1"/>
  <c r="J10" i="7" s="1"/>
  <c r="Y10" i="7"/>
  <c r="X10" i="7"/>
  <c r="P10" i="7"/>
  <c r="O10" i="7"/>
  <c r="M10" i="7"/>
  <c r="H10" i="7"/>
  <c r="C10" i="7"/>
  <c r="AD9" i="7"/>
  <c r="AB9" i="7"/>
  <c r="Y9" i="7"/>
  <c r="X9" i="7"/>
  <c r="P9" i="7"/>
  <c r="O9" i="7"/>
  <c r="M9" i="7"/>
  <c r="J9" i="7"/>
  <c r="I9" i="7" s="1"/>
  <c r="H9" i="7"/>
  <c r="C9" i="7"/>
  <c r="AB8" i="7"/>
  <c r="AD8" i="7" s="1"/>
  <c r="J8" i="7" s="1"/>
  <c r="Y8" i="7"/>
  <c r="X8" i="7"/>
  <c r="P8" i="7"/>
  <c r="O8" i="7"/>
  <c r="Q8" i="7" s="1"/>
  <c r="M8" i="7"/>
  <c r="H8" i="7"/>
  <c r="C8" i="7"/>
  <c r="AB7" i="7"/>
  <c r="AD7" i="7" s="1"/>
  <c r="J7" i="7" s="1"/>
  <c r="K7" i="7" s="1"/>
  <c r="Y7" i="7"/>
  <c r="X7" i="7"/>
  <c r="P7" i="7"/>
  <c r="O7" i="7"/>
  <c r="M7" i="7"/>
  <c r="H7" i="7"/>
  <c r="C7" i="7"/>
  <c r="AB6" i="7"/>
  <c r="AD6" i="7" s="1"/>
  <c r="J6" i="7" s="1"/>
  <c r="Y6" i="7"/>
  <c r="X6" i="7"/>
  <c r="P6" i="7"/>
  <c r="O6" i="7"/>
  <c r="M6" i="7"/>
  <c r="H6" i="7"/>
  <c r="C6" i="7"/>
  <c r="AB5" i="7"/>
  <c r="AD5" i="7" s="1"/>
  <c r="Y5" i="7"/>
  <c r="X5" i="7"/>
  <c r="P5" i="7"/>
  <c r="Q5" i="7" s="1"/>
  <c r="O5" i="7"/>
  <c r="M5" i="7"/>
  <c r="H5" i="7"/>
  <c r="C5" i="7"/>
  <c r="AB4" i="7"/>
  <c r="AD4" i="7" s="1"/>
  <c r="J4" i="7" s="1"/>
  <c r="I4" i="7" s="1"/>
  <c r="Y4" i="7"/>
  <c r="X4" i="7"/>
  <c r="P4" i="7"/>
  <c r="Q4" i="7" s="1"/>
  <c r="O4" i="7"/>
  <c r="M4" i="7"/>
  <c r="H4" i="7"/>
  <c r="C4" i="7"/>
  <c r="AG3" i="7"/>
  <c r="AF3" i="7"/>
  <c r="W3" i="7"/>
  <c r="V3" i="7"/>
  <c r="U3" i="7"/>
  <c r="T3" i="7"/>
  <c r="O3" i="7"/>
  <c r="G3" i="7"/>
  <c r="F3" i="7"/>
  <c r="D3" i="7"/>
  <c r="A2" i="7"/>
  <c r="A1" i="7"/>
  <c r="AB31" i="6"/>
  <c r="AD31" i="6" s="1"/>
  <c r="J31" i="6" s="1"/>
  <c r="Y31" i="6"/>
  <c r="X31" i="6"/>
  <c r="P31" i="6"/>
  <c r="Q31" i="6" s="1"/>
  <c r="O31" i="6"/>
  <c r="M31" i="6"/>
  <c r="H31" i="6"/>
  <c r="C31" i="6"/>
  <c r="AB30" i="6"/>
  <c r="AD30" i="6" s="1"/>
  <c r="J30" i="6" s="1"/>
  <c r="I30" i="6" s="1"/>
  <c r="Y30" i="6"/>
  <c r="X30" i="6"/>
  <c r="P30" i="6"/>
  <c r="O30" i="6"/>
  <c r="Q30" i="6" s="1"/>
  <c r="M30" i="6"/>
  <c r="H30" i="6"/>
  <c r="C30" i="6"/>
  <c r="AB29" i="6"/>
  <c r="AD29" i="6" s="1"/>
  <c r="J29" i="6" s="1"/>
  <c r="Y29" i="6"/>
  <c r="X29" i="6"/>
  <c r="P29" i="6"/>
  <c r="O29" i="6"/>
  <c r="Q29" i="6" s="1"/>
  <c r="M29" i="6"/>
  <c r="H29" i="6"/>
  <c r="C29" i="6"/>
  <c r="AB28" i="6"/>
  <c r="AD28" i="6" s="1"/>
  <c r="Y28" i="6"/>
  <c r="X28" i="6"/>
  <c r="P28" i="6"/>
  <c r="O28" i="6"/>
  <c r="Q28" i="6" s="1"/>
  <c r="M28" i="6"/>
  <c r="J28" i="6"/>
  <c r="K28" i="6" s="1"/>
  <c r="H28" i="6"/>
  <c r="C28" i="6"/>
  <c r="AB27" i="6"/>
  <c r="AD27" i="6" s="1"/>
  <c r="J27" i="6" s="1"/>
  <c r="Y27" i="6"/>
  <c r="X27" i="6"/>
  <c r="P27" i="6"/>
  <c r="O27" i="6"/>
  <c r="M27" i="6"/>
  <c r="H27" i="6"/>
  <c r="C27" i="6"/>
  <c r="AB26" i="6"/>
  <c r="AD26" i="6" s="1"/>
  <c r="J26" i="6" s="1"/>
  <c r="Y26" i="6"/>
  <c r="X26" i="6"/>
  <c r="Q26" i="6"/>
  <c r="P26" i="6"/>
  <c r="O26" i="6"/>
  <c r="M26" i="6"/>
  <c r="H26" i="6"/>
  <c r="C26" i="6"/>
  <c r="AB25" i="6"/>
  <c r="AD25" i="6" s="1"/>
  <c r="J25" i="6" s="1"/>
  <c r="K25" i="6" s="1"/>
  <c r="Y25" i="6"/>
  <c r="X25" i="6"/>
  <c r="P25" i="6"/>
  <c r="O25" i="6"/>
  <c r="M25" i="6"/>
  <c r="H25" i="6"/>
  <c r="C25" i="6"/>
  <c r="AB24" i="6"/>
  <c r="AD24" i="6" s="1"/>
  <c r="J24" i="6" s="1"/>
  <c r="K24" i="6" s="1"/>
  <c r="Y24" i="6"/>
  <c r="X24" i="6"/>
  <c r="P24" i="6"/>
  <c r="O24" i="6"/>
  <c r="Q24" i="6" s="1"/>
  <c r="M24" i="6"/>
  <c r="H24" i="6"/>
  <c r="C24" i="6"/>
  <c r="AB23" i="6"/>
  <c r="AD23" i="6" s="1"/>
  <c r="J23" i="6" s="1"/>
  <c r="Y23" i="6"/>
  <c r="X23" i="6"/>
  <c r="P23" i="6"/>
  <c r="O23" i="6"/>
  <c r="M23" i="6"/>
  <c r="H23" i="6"/>
  <c r="C23" i="6"/>
  <c r="AD22" i="6"/>
  <c r="J22" i="6" s="1"/>
  <c r="I22" i="6" s="1"/>
  <c r="AB22" i="6"/>
  <c r="Y22" i="6"/>
  <c r="X22" i="6"/>
  <c r="P22" i="6"/>
  <c r="O22" i="6"/>
  <c r="M22" i="6"/>
  <c r="H22" i="6"/>
  <c r="C22" i="6"/>
  <c r="AB21" i="6"/>
  <c r="AD21" i="6" s="1"/>
  <c r="J21" i="6" s="1"/>
  <c r="I21" i="6" s="1"/>
  <c r="Y21" i="6"/>
  <c r="X21" i="6"/>
  <c r="P21" i="6"/>
  <c r="O21" i="6"/>
  <c r="M21" i="6"/>
  <c r="H21" i="6"/>
  <c r="C21" i="6"/>
  <c r="AB20" i="6"/>
  <c r="AD20" i="6" s="1"/>
  <c r="J20" i="6" s="1"/>
  <c r="Y20" i="6"/>
  <c r="X20" i="6"/>
  <c r="Q20" i="6"/>
  <c r="P20" i="6"/>
  <c r="O20" i="6"/>
  <c r="M20" i="6"/>
  <c r="H20" i="6"/>
  <c r="C20" i="6"/>
  <c r="AD19" i="6"/>
  <c r="J19" i="6" s="1"/>
  <c r="I19" i="6" s="1"/>
  <c r="AB19" i="6"/>
  <c r="Y19" i="6"/>
  <c r="X19" i="6"/>
  <c r="P19" i="6"/>
  <c r="O19" i="6"/>
  <c r="M19" i="6"/>
  <c r="H19" i="6"/>
  <c r="C19" i="6"/>
  <c r="AB18" i="6"/>
  <c r="AD18" i="6" s="1"/>
  <c r="J18" i="6" s="1"/>
  <c r="K18" i="6" s="1"/>
  <c r="Y18" i="6"/>
  <c r="X18" i="6"/>
  <c r="Q18" i="6"/>
  <c r="P18" i="6"/>
  <c r="O18" i="6"/>
  <c r="M18" i="6"/>
  <c r="H18" i="6"/>
  <c r="C18" i="6"/>
  <c r="AB17" i="6"/>
  <c r="AD17" i="6" s="1"/>
  <c r="J17" i="6" s="1"/>
  <c r="K17" i="6" s="1"/>
  <c r="Y17" i="6"/>
  <c r="X17" i="6"/>
  <c r="P17" i="6"/>
  <c r="O17" i="6"/>
  <c r="M17" i="6"/>
  <c r="I17" i="6"/>
  <c r="H17" i="6"/>
  <c r="C17" i="6"/>
  <c r="AB16" i="6"/>
  <c r="AD16" i="6" s="1"/>
  <c r="J16" i="6" s="1"/>
  <c r="Y16" i="6"/>
  <c r="X16" i="6"/>
  <c r="P16" i="6"/>
  <c r="O16" i="6"/>
  <c r="M16" i="6"/>
  <c r="H16" i="6"/>
  <c r="C16" i="6"/>
  <c r="AB15" i="6"/>
  <c r="AD15" i="6" s="1"/>
  <c r="J15" i="6" s="1"/>
  <c r="Y15" i="6"/>
  <c r="X15" i="6"/>
  <c r="P15" i="6"/>
  <c r="Q15" i="6" s="1"/>
  <c r="O15" i="6"/>
  <c r="M15" i="6"/>
  <c r="H15" i="6"/>
  <c r="C15" i="6"/>
  <c r="AB14" i="6"/>
  <c r="AD14" i="6" s="1"/>
  <c r="J14" i="6" s="1"/>
  <c r="I14" i="6" s="1"/>
  <c r="Y14" i="6"/>
  <c r="X14" i="6"/>
  <c r="P14" i="6"/>
  <c r="O14" i="6"/>
  <c r="Q14" i="6" s="1"/>
  <c r="M14" i="6"/>
  <c r="H14" i="6"/>
  <c r="C14" i="6"/>
  <c r="AB13" i="6"/>
  <c r="AD13" i="6" s="1"/>
  <c r="J13" i="6" s="1"/>
  <c r="Y13" i="6"/>
  <c r="X13" i="6"/>
  <c r="P13" i="6"/>
  <c r="O13" i="6"/>
  <c r="M13" i="6"/>
  <c r="H13" i="6"/>
  <c r="C13" i="6"/>
  <c r="AB12" i="6"/>
  <c r="AD12" i="6" s="1"/>
  <c r="J12" i="6" s="1"/>
  <c r="Y12" i="6"/>
  <c r="X12" i="6"/>
  <c r="P12" i="6"/>
  <c r="O12" i="6"/>
  <c r="M12" i="6"/>
  <c r="H12" i="6"/>
  <c r="C12" i="6"/>
  <c r="AB11" i="6"/>
  <c r="AD11" i="6" s="1"/>
  <c r="J11" i="6" s="1"/>
  <c r="Y11" i="6"/>
  <c r="X11" i="6"/>
  <c r="P11" i="6"/>
  <c r="O11" i="6"/>
  <c r="M11" i="6"/>
  <c r="H11" i="6"/>
  <c r="C11" i="6"/>
  <c r="AB10" i="6"/>
  <c r="AD10" i="6" s="1"/>
  <c r="J10" i="6" s="1"/>
  <c r="Y10" i="6"/>
  <c r="X10" i="6"/>
  <c r="Q10" i="6"/>
  <c r="P10" i="6"/>
  <c r="O10" i="6"/>
  <c r="M10" i="6"/>
  <c r="H10" i="6"/>
  <c r="C10" i="6"/>
  <c r="AB9" i="6"/>
  <c r="AD9" i="6" s="1"/>
  <c r="J9" i="6" s="1"/>
  <c r="K9" i="6" s="1"/>
  <c r="Y9" i="6"/>
  <c r="X9" i="6"/>
  <c r="P9" i="6"/>
  <c r="O9" i="6"/>
  <c r="Q9" i="6" s="1"/>
  <c r="M9" i="6"/>
  <c r="H9" i="6"/>
  <c r="C9" i="6"/>
  <c r="AB8" i="6"/>
  <c r="AD8" i="6" s="1"/>
  <c r="J8" i="6" s="1"/>
  <c r="I8" i="6" s="1"/>
  <c r="Y8" i="6"/>
  <c r="X8" i="6"/>
  <c r="P8" i="6"/>
  <c r="O8" i="6"/>
  <c r="Q8" i="6" s="1"/>
  <c r="M8" i="6"/>
  <c r="H8" i="6"/>
  <c r="C8" i="6"/>
  <c r="AB7" i="6"/>
  <c r="AD7" i="6" s="1"/>
  <c r="J7" i="6" s="1"/>
  <c r="Y7" i="6"/>
  <c r="X7" i="6"/>
  <c r="P7" i="6"/>
  <c r="O7" i="6"/>
  <c r="M7" i="6"/>
  <c r="H7" i="6"/>
  <c r="C7" i="6"/>
  <c r="AD6" i="6"/>
  <c r="J6" i="6" s="1"/>
  <c r="I6" i="6" s="1"/>
  <c r="AB6" i="6"/>
  <c r="Y6" i="6"/>
  <c r="X6" i="6"/>
  <c r="P6" i="6"/>
  <c r="O6" i="6"/>
  <c r="M6" i="6"/>
  <c r="K6" i="6"/>
  <c r="H6" i="6"/>
  <c r="C6" i="6"/>
  <c r="AB5" i="6"/>
  <c r="AD5" i="6" s="1"/>
  <c r="J5" i="6" s="1"/>
  <c r="K5" i="6" s="1"/>
  <c r="Y5" i="6"/>
  <c r="X5" i="6"/>
  <c r="P5" i="6"/>
  <c r="O5" i="6"/>
  <c r="Q5" i="6" s="1"/>
  <c r="M5" i="6"/>
  <c r="H5" i="6"/>
  <c r="C5" i="6"/>
  <c r="AB4" i="6"/>
  <c r="AD4" i="6" s="1"/>
  <c r="J4" i="6" s="1"/>
  <c r="Y4" i="6"/>
  <c r="X4" i="6"/>
  <c r="P4" i="6"/>
  <c r="O4" i="6"/>
  <c r="Q4" i="6" s="1"/>
  <c r="M4" i="6"/>
  <c r="H4" i="6"/>
  <c r="C4" i="6"/>
  <c r="AG3" i="6"/>
  <c r="AF3" i="6"/>
  <c r="W3" i="6"/>
  <c r="X3" i="6" s="1"/>
  <c r="V3" i="6"/>
  <c r="U3" i="6"/>
  <c r="T3" i="6"/>
  <c r="O3" i="6"/>
  <c r="G3" i="6"/>
  <c r="F3" i="6"/>
  <c r="D3" i="6"/>
  <c r="A2" i="6"/>
  <c r="A1" i="6"/>
  <c r="AB31" i="5"/>
  <c r="AD31" i="5" s="1"/>
  <c r="Y31" i="5"/>
  <c r="X31" i="5"/>
  <c r="P31" i="5"/>
  <c r="O31" i="5"/>
  <c r="M31" i="5"/>
  <c r="J31" i="5"/>
  <c r="K31" i="5" s="1"/>
  <c r="H31" i="5"/>
  <c r="C31" i="5"/>
  <c r="AB30" i="5"/>
  <c r="AD30" i="5" s="1"/>
  <c r="Y30" i="5"/>
  <c r="X30" i="5"/>
  <c r="P30" i="5"/>
  <c r="O30" i="5"/>
  <c r="Q30" i="5" s="1"/>
  <c r="M30" i="5"/>
  <c r="J30" i="5"/>
  <c r="H30" i="5"/>
  <c r="C30" i="5"/>
  <c r="AB29" i="5"/>
  <c r="AD29" i="5" s="1"/>
  <c r="J29" i="5" s="1"/>
  <c r="Y29" i="5"/>
  <c r="X29" i="5"/>
  <c r="Q29" i="5"/>
  <c r="P29" i="5"/>
  <c r="O29" i="5"/>
  <c r="M29" i="5"/>
  <c r="H29" i="5"/>
  <c r="C29" i="5"/>
  <c r="AD28" i="5"/>
  <c r="J28" i="5" s="1"/>
  <c r="I28" i="5" s="1"/>
  <c r="AB28" i="5"/>
  <c r="Y28" i="5"/>
  <c r="X28" i="5"/>
  <c r="Q28" i="5"/>
  <c r="P28" i="5"/>
  <c r="O28" i="5"/>
  <c r="M28" i="5"/>
  <c r="K28" i="5"/>
  <c r="H28" i="5"/>
  <c r="C28" i="5"/>
  <c r="AB27" i="5"/>
  <c r="AD27" i="5" s="1"/>
  <c r="J27" i="5" s="1"/>
  <c r="K27" i="5" s="1"/>
  <c r="Y27" i="5"/>
  <c r="X27" i="5"/>
  <c r="Q27" i="5"/>
  <c r="P27" i="5"/>
  <c r="O27" i="5"/>
  <c r="M27" i="5"/>
  <c r="H27" i="5"/>
  <c r="C27" i="5"/>
  <c r="AB26" i="5"/>
  <c r="AD26" i="5" s="1"/>
  <c r="J26" i="5" s="1"/>
  <c r="Y26" i="5"/>
  <c r="X26" i="5"/>
  <c r="P26" i="5"/>
  <c r="O26" i="5"/>
  <c r="M26" i="5"/>
  <c r="H26" i="5"/>
  <c r="C26" i="5"/>
  <c r="AB25" i="5"/>
  <c r="AD25" i="5" s="1"/>
  <c r="J25" i="5" s="1"/>
  <c r="Y25" i="5"/>
  <c r="X25" i="5"/>
  <c r="P25" i="5"/>
  <c r="Q25" i="5" s="1"/>
  <c r="O25" i="5"/>
  <c r="M25" i="5"/>
  <c r="H25" i="5"/>
  <c r="C25" i="5"/>
  <c r="AD24" i="5"/>
  <c r="J24" i="5" s="1"/>
  <c r="I24" i="5" s="1"/>
  <c r="AB24" i="5"/>
  <c r="Y24" i="5"/>
  <c r="X24" i="5"/>
  <c r="P24" i="5"/>
  <c r="O24" i="5"/>
  <c r="M24" i="5"/>
  <c r="H24" i="5"/>
  <c r="C24" i="5"/>
  <c r="AB23" i="5"/>
  <c r="AD23" i="5" s="1"/>
  <c r="Y23" i="5"/>
  <c r="X23" i="5"/>
  <c r="P23" i="5"/>
  <c r="O23" i="5"/>
  <c r="Q23" i="5" s="1"/>
  <c r="M23" i="5"/>
  <c r="H23" i="5"/>
  <c r="C23" i="5"/>
  <c r="AG3" i="5"/>
  <c r="AF3" i="5"/>
  <c r="W3" i="5"/>
  <c r="V3" i="5"/>
  <c r="U3" i="5"/>
  <c r="T3" i="5"/>
  <c r="O3" i="5"/>
  <c r="G3" i="5"/>
  <c r="F3" i="5"/>
  <c r="D3" i="5"/>
  <c r="A2" i="5"/>
  <c r="A1" i="5"/>
  <c r="AB31" i="4"/>
  <c r="AD31" i="4" s="1"/>
  <c r="J31" i="4" s="1"/>
  <c r="Y31" i="4"/>
  <c r="X31" i="4"/>
  <c r="P31" i="4"/>
  <c r="O31" i="4"/>
  <c r="Q31" i="4" s="1"/>
  <c r="M31" i="4"/>
  <c r="H31" i="4"/>
  <c r="C31" i="4"/>
  <c r="AD30" i="4"/>
  <c r="J30" i="4" s="1"/>
  <c r="I30" i="4" s="1"/>
  <c r="AB30" i="4"/>
  <c r="Y30" i="4"/>
  <c r="X30" i="4"/>
  <c r="P30" i="4"/>
  <c r="O30" i="4"/>
  <c r="M30" i="4"/>
  <c r="H30" i="4"/>
  <c r="C30" i="4"/>
  <c r="AB29" i="4"/>
  <c r="AD29" i="4" s="1"/>
  <c r="J29" i="4" s="1"/>
  <c r="Y29" i="4"/>
  <c r="X29" i="4"/>
  <c r="P29" i="4"/>
  <c r="O29" i="4"/>
  <c r="M29" i="4"/>
  <c r="H29" i="4"/>
  <c r="C29" i="4"/>
  <c r="AD28" i="4"/>
  <c r="AB28" i="4"/>
  <c r="Y28" i="4"/>
  <c r="X28" i="4"/>
  <c r="P28" i="4"/>
  <c r="O28" i="4"/>
  <c r="M28" i="4"/>
  <c r="J28" i="4"/>
  <c r="I28" i="4" s="1"/>
  <c r="H28" i="4"/>
  <c r="C28" i="4"/>
  <c r="AB27" i="4"/>
  <c r="AD27" i="4" s="1"/>
  <c r="J27" i="4" s="1"/>
  <c r="Y27" i="4"/>
  <c r="X27" i="4"/>
  <c r="P27" i="4"/>
  <c r="O27" i="4"/>
  <c r="Q27" i="4" s="1"/>
  <c r="M27" i="4"/>
  <c r="H27" i="4"/>
  <c r="C27" i="4"/>
  <c r="AB26" i="4"/>
  <c r="AD26" i="4" s="1"/>
  <c r="J26" i="4" s="1"/>
  <c r="K26" i="4" s="1"/>
  <c r="Y26" i="4"/>
  <c r="X26" i="4"/>
  <c r="P26" i="4"/>
  <c r="O26" i="4"/>
  <c r="M26" i="4"/>
  <c r="H26" i="4"/>
  <c r="C26" i="4"/>
  <c r="AB25" i="4"/>
  <c r="AD25" i="4" s="1"/>
  <c r="J25" i="4" s="1"/>
  <c r="Y25" i="4"/>
  <c r="X25" i="4"/>
  <c r="P25" i="4"/>
  <c r="O25" i="4"/>
  <c r="M25" i="4"/>
  <c r="H25" i="4"/>
  <c r="C25" i="4"/>
  <c r="AB24" i="4"/>
  <c r="AD24" i="4" s="1"/>
  <c r="J24" i="4" s="1"/>
  <c r="Y24" i="4"/>
  <c r="X24" i="4"/>
  <c r="P24" i="4"/>
  <c r="Q24" i="4" s="1"/>
  <c r="O24" i="4"/>
  <c r="M24" i="4"/>
  <c r="H24" i="4"/>
  <c r="C24" i="4"/>
  <c r="AB23" i="4"/>
  <c r="AD23" i="4" s="1"/>
  <c r="J23" i="4" s="1"/>
  <c r="Y23" i="4"/>
  <c r="X23" i="4"/>
  <c r="P23" i="4"/>
  <c r="Q23" i="4" s="1"/>
  <c r="O23" i="4"/>
  <c r="M23" i="4"/>
  <c r="H23" i="4"/>
  <c r="C23" i="4"/>
  <c r="AB22" i="4"/>
  <c r="AD22" i="4" s="1"/>
  <c r="J22" i="4" s="1"/>
  <c r="Y22" i="4"/>
  <c r="X22" i="4"/>
  <c r="P22" i="4"/>
  <c r="O22" i="4"/>
  <c r="M22" i="4"/>
  <c r="H22" i="4"/>
  <c r="C22" i="4"/>
  <c r="AB21" i="4"/>
  <c r="AD21" i="4" s="1"/>
  <c r="J21" i="4" s="1"/>
  <c r="Y21" i="4"/>
  <c r="X21" i="4"/>
  <c r="P21" i="4"/>
  <c r="O21" i="4"/>
  <c r="M21" i="4"/>
  <c r="H21" i="4"/>
  <c r="C21" i="4"/>
  <c r="AB20" i="4"/>
  <c r="AD20" i="4" s="1"/>
  <c r="Y20" i="4"/>
  <c r="X20" i="4"/>
  <c r="P20" i="4"/>
  <c r="O20" i="4"/>
  <c r="M20" i="4"/>
  <c r="J20" i="4"/>
  <c r="H20" i="4"/>
  <c r="C20" i="4"/>
  <c r="AB19" i="4"/>
  <c r="AD19" i="4" s="1"/>
  <c r="J19" i="4" s="1"/>
  <c r="Y19" i="4"/>
  <c r="X19" i="4"/>
  <c r="P19" i="4"/>
  <c r="O19" i="4"/>
  <c r="Q19" i="4" s="1"/>
  <c r="M19" i="4"/>
  <c r="H19" i="4"/>
  <c r="C19" i="4"/>
  <c r="AB18" i="4"/>
  <c r="AD18" i="4" s="1"/>
  <c r="J18" i="4" s="1"/>
  <c r="K18" i="4" s="1"/>
  <c r="Y18" i="4"/>
  <c r="X18" i="4"/>
  <c r="P18" i="4"/>
  <c r="O18" i="4"/>
  <c r="Q18" i="4" s="1"/>
  <c r="M18" i="4"/>
  <c r="I18" i="4"/>
  <c r="H18" i="4"/>
  <c r="C18" i="4"/>
  <c r="AB17" i="4"/>
  <c r="AD17" i="4" s="1"/>
  <c r="J17" i="4" s="1"/>
  <c r="Y17" i="4"/>
  <c r="X17" i="4"/>
  <c r="P17" i="4"/>
  <c r="O17" i="4"/>
  <c r="M17" i="4"/>
  <c r="H17" i="4"/>
  <c r="C17" i="4"/>
  <c r="AB16" i="4"/>
  <c r="AD16" i="4" s="1"/>
  <c r="J16" i="4" s="1"/>
  <c r="Y16" i="4"/>
  <c r="X16" i="4"/>
  <c r="P16" i="4"/>
  <c r="Q16" i="4" s="1"/>
  <c r="O16" i="4"/>
  <c r="M16" i="4"/>
  <c r="H16" i="4"/>
  <c r="C16" i="4"/>
  <c r="AD15" i="4"/>
  <c r="J15" i="4" s="1"/>
  <c r="K15" i="4" s="1"/>
  <c r="AB15" i="4"/>
  <c r="Y15" i="4"/>
  <c r="X15" i="4"/>
  <c r="P15" i="4"/>
  <c r="O15" i="4"/>
  <c r="M15" i="4"/>
  <c r="I15" i="4"/>
  <c r="H15" i="4"/>
  <c r="C15" i="4"/>
  <c r="AB14" i="4"/>
  <c r="AD14" i="4" s="1"/>
  <c r="J14" i="4" s="1"/>
  <c r="K14" i="4" s="1"/>
  <c r="Y14" i="4"/>
  <c r="X14" i="4"/>
  <c r="P14" i="4"/>
  <c r="O14" i="4"/>
  <c r="Q14" i="4" s="1"/>
  <c r="M14" i="4"/>
  <c r="H14" i="4"/>
  <c r="C14" i="4"/>
  <c r="AB13" i="4"/>
  <c r="AD13" i="4" s="1"/>
  <c r="J13" i="4" s="1"/>
  <c r="Y13" i="4"/>
  <c r="X13" i="4"/>
  <c r="P13" i="4"/>
  <c r="Q13" i="4" s="1"/>
  <c r="O13" i="4"/>
  <c r="M13" i="4"/>
  <c r="H13" i="4"/>
  <c r="C13" i="4"/>
  <c r="AB12" i="4"/>
  <c r="AD12" i="4" s="1"/>
  <c r="J12" i="4" s="1"/>
  <c r="I12" i="4" s="1"/>
  <c r="Y12" i="4"/>
  <c r="X12" i="4"/>
  <c r="P12" i="4"/>
  <c r="O12" i="4"/>
  <c r="M12" i="4"/>
  <c r="H12" i="4"/>
  <c r="C12" i="4"/>
  <c r="AB11" i="4"/>
  <c r="AD11" i="4" s="1"/>
  <c r="J11" i="4" s="1"/>
  <c r="K11" i="4" s="1"/>
  <c r="Y11" i="4"/>
  <c r="X11" i="4"/>
  <c r="Q11" i="4"/>
  <c r="P11" i="4"/>
  <c r="O11" i="4"/>
  <c r="M11" i="4"/>
  <c r="H11" i="4"/>
  <c r="C11" i="4"/>
  <c r="AB10" i="4"/>
  <c r="AD10" i="4" s="1"/>
  <c r="Y10" i="4"/>
  <c r="X10" i="4"/>
  <c r="P10" i="4"/>
  <c r="O10" i="4"/>
  <c r="Q10" i="4" s="1"/>
  <c r="M10" i="4"/>
  <c r="J10" i="4"/>
  <c r="H10" i="4"/>
  <c r="C10" i="4"/>
  <c r="AB9" i="4"/>
  <c r="AD9" i="4" s="1"/>
  <c r="J9" i="4" s="1"/>
  <c r="K9" i="4" s="1"/>
  <c r="Y9" i="4"/>
  <c r="X9" i="4"/>
  <c r="Q9" i="4"/>
  <c r="P9" i="4"/>
  <c r="O9" i="4"/>
  <c r="M9" i="4"/>
  <c r="H9" i="4"/>
  <c r="C9" i="4"/>
  <c r="AB8" i="4"/>
  <c r="AD8" i="4" s="1"/>
  <c r="J8" i="4" s="1"/>
  <c r="Y8" i="4"/>
  <c r="X8" i="4"/>
  <c r="P8" i="4"/>
  <c r="O8" i="4"/>
  <c r="M8" i="4"/>
  <c r="H8" i="4"/>
  <c r="C8" i="4"/>
  <c r="AD7" i="4"/>
  <c r="J7" i="4" s="1"/>
  <c r="I7" i="4" s="1"/>
  <c r="AB7" i="4"/>
  <c r="Y7" i="4"/>
  <c r="X7" i="4"/>
  <c r="P7" i="4"/>
  <c r="O7" i="4"/>
  <c r="M7" i="4"/>
  <c r="H7" i="4"/>
  <c r="C7" i="4"/>
  <c r="AB6" i="4"/>
  <c r="AD6" i="4" s="1"/>
  <c r="J6" i="4" s="1"/>
  <c r="Y6" i="4"/>
  <c r="X6" i="4"/>
  <c r="P6" i="4"/>
  <c r="O6" i="4"/>
  <c r="M6" i="4"/>
  <c r="H6" i="4"/>
  <c r="C6" i="4"/>
  <c r="AB5" i="4"/>
  <c r="AD5" i="4" s="1"/>
  <c r="J5" i="4" s="1"/>
  <c r="Y5" i="4"/>
  <c r="X5" i="4"/>
  <c r="P5" i="4"/>
  <c r="O5" i="4"/>
  <c r="M5" i="4"/>
  <c r="H5" i="4"/>
  <c r="C5" i="4"/>
  <c r="AB4" i="4"/>
  <c r="AD4" i="4" s="1"/>
  <c r="Y4" i="4"/>
  <c r="X4" i="4"/>
  <c r="Q4" i="4"/>
  <c r="P4" i="4"/>
  <c r="O4" i="4"/>
  <c r="M4" i="4"/>
  <c r="H4" i="4"/>
  <c r="C4" i="4"/>
  <c r="AG3" i="4"/>
  <c r="AF3" i="4"/>
  <c r="W3" i="4"/>
  <c r="V3" i="4"/>
  <c r="U3" i="4"/>
  <c r="T3" i="4"/>
  <c r="O3" i="4"/>
  <c r="G3" i="4"/>
  <c r="F3" i="4"/>
  <c r="H3" i="4" s="1"/>
  <c r="D3" i="4"/>
  <c r="A2" i="4"/>
  <c r="A1" i="4"/>
  <c r="AB31" i="3"/>
  <c r="AD31" i="3" s="1"/>
  <c r="J31" i="3" s="1"/>
  <c r="Y31" i="3"/>
  <c r="X31" i="3"/>
  <c r="P31" i="3"/>
  <c r="O31" i="3"/>
  <c r="Q31" i="3" s="1"/>
  <c r="M31" i="3"/>
  <c r="H31" i="3"/>
  <c r="C31" i="3"/>
  <c r="AB30" i="3"/>
  <c r="AD30" i="3" s="1"/>
  <c r="J30" i="3" s="1"/>
  <c r="Y30" i="3"/>
  <c r="X30" i="3"/>
  <c r="P30" i="3"/>
  <c r="O30" i="3"/>
  <c r="M30" i="3"/>
  <c r="H30" i="3"/>
  <c r="C30" i="3"/>
  <c r="AD29" i="3"/>
  <c r="J29" i="3" s="1"/>
  <c r="K29" i="3" s="1"/>
  <c r="AB29" i="3"/>
  <c r="Y29" i="3"/>
  <c r="X29" i="3"/>
  <c r="P29" i="3"/>
  <c r="O29" i="3"/>
  <c r="M29" i="3"/>
  <c r="H29" i="3"/>
  <c r="C29" i="3"/>
  <c r="AB28" i="3"/>
  <c r="AD28" i="3" s="1"/>
  <c r="J28" i="3" s="1"/>
  <c r="Y28" i="3"/>
  <c r="X28" i="3"/>
  <c r="P28" i="3"/>
  <c r="O28" i="3"/>
  <c r="Q28" i="3" s="1"/>
  <c r="M28" i="3"/>
  <c r="H28" i="3"/>
  <c r="C28" i="3"/>
  <c r="AB27" i="3"/>
  <c r="AD27" i="3" s="1"/>
  <c r="J27" i="3" s="1"/>
  <c r="Y27" i="3"/>
  <c r="X27" i="3"/>
  <c r="P27" i="3"/>
  <c r="O27" i="3"/>
  <c r="Q27" i="3" s="1"/>
  <c r="M27" i="3"/>
  <c r="H27" i="3"/>
  <c r="C27" i="3"/>
  <c r="AB26" i="3"/>
  <c r="AD26" i="3" s="1"/>
  <c r="J26" i="3" s="1"/>
  <c r="Y26" i="3"/>
  <c r="X26" i="3"/>
  <c r="P26" i="3"/>
  <c r="O26" i="3"/>
  <c r="M26" i="3"/>
  <c r="H26" i="3"/>
  <c r="C26" i="3"/>
  <c r="AD25" i="3"/>
  <c r="J25" i="3" s="1"/>
  <c r="I25" i="3" s="1"/>
  <c r="AB25" i="3"/>
  <c r="Y25" i="3"/>
  <c r="X25" i="3"/>
  <c r="P25" i="3"/>
  <c r="O25" i="3"/>
  <c r="M25" i="3"/>
  <c r="H25" i="3"/>
  <c r="C25" i="3"/>
  <c r="AB24" i="3"/>
  <c r="AD24" i="3" s="1"/>
  <c r="J24" i="3" s="1"/>
  <c r="Y24" i="3"/>
  <c r="X24" i="3"/>
  <c r="P24" i="3"/>
  <c r="O24" i="3"/>
  <c r="M24" i="3"/>
  <c r="H24" i="3"/>
  <c r="C24" i="3"/>
  <c r="AD23" i="3"/>
  <c r="AB23" i="3"/>
  <c r="Y23" i="3"/>
  <c r="X23" i="3"/>
  <c r="P23" i="3"/>
  <c r="O23" i="3"/>
  <c r="Q23" i="3" s="1"/>
  <c r="M23" i="3"/>
  <c r="H23" i="3"/>
  <c r="C23" i="3"/>
  <c r="AG3" i="3"/>
  <c r="AF3" i="3"/>
  <c r="W3" i="3"/>
  <c r="V3" i="3"/>
  <c r="U3" i="3"/>
  <c r="T3" i="3"/>
  <c r="O3" i="3"/>
  <c r="G3" i="3"/>
  <c r="F3" i="3"/>
  <c r="D3" i="3"/>
  <c r="A2" i="3"/>
  <c r="A1" i="3"/>
  <c r="AD31" i="2"/>
  <c r="J31" i="2" s="1"/>
  <c r="I31" i="2" s="1"/>
  <c r="AB31" i="2"/>
  <c r="Y31" i="2"/>
  <c r="X31" i="2"/>
  <c r="P31" i="2"/>
  <c r="O31" i="2"/>
  <c r="Q31" i="2" s="1"/>
  <c r="M31" i="2"/>
  <c r="H31" i="2"/>
  <c r="C31" i="2"/>
  <c r="AB30" i="2"/>
  <c r="AD30" i="2" s="1"/>
  <c r="J30" i="2" s="1"/>
  <c r="Y30" i="2"/>
  <c r="X30" i="2"/>
  <c r="P30" i="2"/>
  <c r="O30" i="2"/>
  <c r="Q30" i="2" s="1"/>
  <c r="M30" i="2"/>
  <c r="H30" i="2"/>
  <c r="C30" i="2"/>
  <c r="AB29" i="2"/>
  <c r="AD29" i="2" s="1"/>
  <c r="J29" i="2" s="1"/>
  <c r="Y29" i="2"/>
  <c r="X29" i="2"/>
  <c r="P29" i="2"/>
  <c r="O29" i="2"/>
  <c r="Q29" i="2" s="1"/>
  <c r="M29" i="2"/>
  <c r="H29" i="2"/>
  <c r="C29" i="2"/>
  <c r="AB28" i="2"/>
  <c r="AD28" i="2" s="1"/>
  <c r="J28" i="2" s="1"/>
  <c r="I28" i="2" s="1"/>
  <c r="Y28" i="2"/>
  <c r="X28" i="2"/>
  <c r="P28" i="2"/>
  <c r="O28" i="2"/>
  <c r="Q28" i="2" s="1"/>
  <c r="M28" i="2"/>
  <c r="H28" i="2"/>
  <c r="C28" i="2"/>
  <c r="AB27" i="2"/>
  <c r="AD27" i="2" s="1"/>
  <c r="J27" i="2" s="1"/>
  <c r="Y27" i="2"/>
  <c r="X27" i="2"/>
  <c r="P27" i="2"/>
  <c r="Q27" i="2" s="1"/>
  <c r="O27" i="2"/>
  <c r="M27" i="2"/>
  <c r="H27" i="2"/>
  <c r="C27" i="2"/>
  <c r="AB26" i="2"/>
  <c r="AD26" i="2" s="1"/>
  <c r="J26" i="2" s="1"/>
  <c r="Y26" i="2"/>
  <c r="X26" i="2"/>
  <c r="P26" i="2"/>
  <c r="O26" i="2"/>
  <c r="M26" i="2"/>
  <c r="H26" i="2"/>
  <c r="C26" i="2"/>
  <c r="AB25" i="2"/>
  <c r="AD25" i="2" s="1"/>
  <c r="J25" i="2" s="1"/>
  <c r="Y25" i="2"/>
  <c r="X25" i="2"/>
  <c r="P25" i="2"/>
  <c r="Q25" i="2" s="1"/>
  <c r="O25" i="2"/>
  <c r="M25" i="2"/>
  <c r="H25" i="2"/>
  <c r="C25" i="2"/>
  <c r="AB24" i="2"/>
  <c r="AD24" i="2" s="1"/>
  <c r="J24" i="2" s="1"/>
  <c r="I24" i="2" s="1"/>
  <c r="Y24" i="2"/>
  <c r="X24" i="2"/>
  <c r="P24" i="2"/>
  <c r="O24" i="2"/>
  <c r="Q24" i="2" s="1"/>
  <c r="M24" i="2"/>
  <c r="H24" i="2"/>
  <c r="C24" i="2"/>
  <c r="AB23" i="2"/>
  <c r="AD23" i="2" s="1"/>
  <c r="J23" i="2" s="1"/>
  <c r="Y23" i="2"/>
  <c r="X23" i="2"/>
  <c r="P23" i="2"/>
  <c r="O23" i="2"/>
  <c r="M23" i="2"/>
  <c r="H23" i="2"/>
  <c r="C23" i="2"/>
  <c r="AD22" i="2"/>
  <c r="J22" i="2" s="1"/>
  <c r="I22" i="2" s="1"/>
  <c r="AB22" i="2"/>
  <c r="Y22" i="2"/>
  <c r="X22" i="2"/>
  <c r="P22" i="2"/>
  <c r="O22" i="2"/>
  <c r="M22" i="2"/>
  <c r="H22" i="2"/>
  <c r="C22" i="2"/>
  <c r="AB21" i="2"/>
  <c r="AD21" i="2" s="1"/>
  <c r="J21" i="2" s="1"/>
  <c r="Y21" i="2"/>
  <c r="X21" i="2"/>
  <c r="P21" i="2"/>
  <c r="O21" i="2"/>
  <c r="M21" i="2"/>
  <c r="H21" i="2"/>
  <c r="C21" i="2"/>
  <c r="AB20" i="2"/>
  <c r="AD20" i="2" s="1"/>
  <c r="J20" i="2" s="1"/>
  <c r="Y20" i="2"/>
  <c r="X20" i="2"/>
  <c r="Q20" i="2"/>
  <c r="P20" i="2"/>
  <c r="O20" i="2"/>
  <c r="M20" i="2"/>
  <c r="H20" i="2"/>
  <c r="C20" i="2"/>
  <c r="AB19" i="2"/>
  <c r="AD19" i="2" s="1"/>
  <c r="J19" i="2" s="1"/>
  <c r="K19" i="2" s="1"/>
  <c r="Y19" i="2"/>
  <c r="X19" i="2"/>
  <c r="P19" i="2"/>
  <c r="O19" i="2"/>
  <c r="Q19" i="2" s="1"/>
  <c r="M19" i="2"/>
  <c r="H19" i="2"/>
  <c r="C19" i="2"/>
  <c r="AB18" i="2"/>
  <c r="AD18" i="2" s="1"/>
  <c r="J18" i="2" s="1"/>
  <c r="Y18" i="2"/>
  <c r="X18" i="2"/>
  <c r="P18" i="2"/>
  <c r="O18" i="2"/>
  <c r="Q18" i="2" s="1"/>
  <c r="M18" i="2"/>
  <c r="H18" i="2"/>
  <c r="C18" i="2"/>
  <c r="AB17" i="2"/>
  <c r="AD17" i="2" s="1"/>
  <c r="J17" i="2" s="1"/>
  <c r="Y17" i="2"/>
  <c r="X17" i="2"/>
  <c r="P17" i="2"/>
  <c r="O17" i="2"/>
  <c r="M17" i="2"/>
  <c r="H17" i="2"/>
  <c r="C17" i="2"/>
  <c r="AD16" i="2"/>
  <c r="J16" i="2" s="1"/>
  <c r="K16" i="2" s="1"/>
  <c r="AB16" i="2"/>
  <c r="Y16" i="2"/>
  <c r="X16" i="2"/>
  <c r="P16" i="2"/>
  <c r="Q16" i="2" s="1"/>
  <c r="O16" i="2"/>
  <c r="M16" i="2"/>
  <c r="H16" i="2"/>
  <c r="C16" i="2"/>
  <c r="AD15" i="2"/>
  <c r="J15" i="2" s="1"/>
  <c r="I15" i="2" s="1"/>
  <c r="AB15" i="2"/>
  <c r="Y15" i="2"/>
  <c r="X15" i="2"/>
  <c r="P15" i="2"/>
  <c r="O15" i="2"/>
  <c r="M15" i="2"/>
  <c r="H15" i="2"/>
  <c r="C15" i="2"/>
  <c r="AB14" i="2"/>
  <c r="AD14" i="2" s="1"/>
  <c r="J14" i="2" s="1"/>
  <c r="K14" i="2" s="1"/>
  <c r="Y14" i="2"/>
  <c r="X14" i="2"/>
  <c r="P14" i="2"/>
  <c r="O14" i="2"/>
  <c r="M14" i="2"/>
  <c r="H14" i="2"/>
  <c r="C14" i="2"/>
  <c r="AD13" i="2"/>
  <c r="J13" i="2" s="1"/>
  <c r="I13" i="2" s="1"/>
  <c r="AB13" i="2"/>
  <c r="Y13" i="2"/>
  <c r="X13" i="2"/>
  <c r="P13" i="2"/>
  <c r="O13" i="2"/>
  <c r="M13" i="2"/>
  <c r="H13" i="2"/>
  <c r="C13" i="2"/>
  <c r="AB12" i="2"/>
  <c r="AD12" i="2" s="1"/>
  <c r="J12" i="2" s="1"/>
  <c r="Y12" i="2"/>
  <c r="X12" i="2"/>
  <c r="P12" i="2"/>
  <c r="O12" i="2"/>
  <c r="Q12" i="2" s="1"/>
  <c r="M12" i="2"/>
  <c r="H12" i="2"/>
  <c r="C12" i="2"/>
  <c r="AB11" i="2"/>
  <c r="AD11" i="2" s="1"/>
  <c r="Y11" i="2"/>
  <c r="X11" i="2"/>
  <c r="P11" i="2"/>
  <c r="O11" i="2"/>
  <c r="Q11" i="2" s="1"/>
  <c r="M11" i="2"/>
  <c r="J11" i="2"/>
  <c r="H11" i="2"/>
  <c r="C11" i="2"/>
  <c r="AB10" i="2"/>
  <c r="AD10" i="2" s="1"/>
  <c r="J10" i="2" s="1"/>
  <c r="Y10" i="2"/>
  <c r="X10" i="2"/>
  <c r="Q10" i="2"/>
  <c r="P10" i="2"/>
  <c r="O10" i="2"/>
  <c r="M10" i="2"/>
  <c r="H10" i="2"/>
  <c r="C10" i="2"/>
  <c r="AB9" i="2"/>
  <c r="AD9" i="2" s="1"/>
  <c r="J9" i="2" s="1"/>
  <c r="Y9" i="2"/>
  <c r="X9" i="2"/>
  <c r="P9" i="2"/>
  <c r="Q9" i="2" s="1"/>
  <c r="O9" i="2"/>
  <c r="M9" i="2"/>
  <c r="H9" i="2"/>
  <c r="C9" i="2"/>
  <c r="AB8" i="2"/>
  <c r="AD8" i="2" s="1"/>
  <c r="J8" i="2" s="1"/>
  <c r="K8" i="2" s="1"/>
  <c r="Y8" i="2"/>
  <c r="X8" i="2"/>
  <c r="P8" i="2"/>
  <c r="O8" i="2"/>
  <c r="Q8" i="2" s="1"/>
  <c r="M8" i="2"/>
  <c r="H8" i="2"/>
  <c r="C8" i="2"/>
  <c r="AB7" i="2"/>
  <c r="AD7" i="2" s="1"/>
  <c r="J7" i="2" s="1"/>
  <c r="Y7" i="2"/>
  <c r="X7" i="2"/>
  <c r="P7" i="2"/>
  <c r="O7" i="2"/>
  <c r="Q7" i="2" s="1"/>
  <c r="M7" i="2"/>
  <c r="H7" i="2"/>
  <c r="C7" i="2"/>
  <c r="AB6" i="2"/>
  <c r="AD6" i="2" s="1"/>
  <c r="J6" i="2" s="1"/>
  <c r="Y6" i="2"/>
  <c r="X6" i="2"/>
  <c r="P6" i="2"/>
  <c r="O6" i="2"/>
  <c r="Q6" i="2" s="1"/>
  <c r="M6" i="2"/>
  <c r="H6" i="2"/>
  <c r="C6" i="2"/>
  <c r="AB5" i="2"/>
  <c r="AD5" i="2" s="1"/>
  <c r="J5" i="2" s="1"/>
  <c r="K5" i="2" s="1"/>
  <c r="Y5" i="2"/>
  <c r="X5" i="2"/>
  <c r="P5" i="2"/>
  <c r="O5" i="2"/>
  <c r="Q5" i="2" s="1"/>
  <c r="M5" i="2"/>
  <c r="H5" i="2"/>
  <c r="C5" i="2"/>
  <c r="AB4" i="2"/>
  <c r="AD4" i="2" s="1"/>
  <c r="J4" i="2" s="1"/>
  <c r="Y4" i="2"/>
  <c r="X4" i="2"/>
  <c r="P4" i="2"/>
  <c r="O4" i="2"/>
  <c r="Q4" i="2" s="1"/>
  <c r="M4" i="2"/>
  <c r="H4" i="2"/>
  <c r="C4" i="2"/>
  <c r="AG3" i="2"/>
  <c r="AF3" i="2"/>
  <c r="W3" i="2"/>
  <c r="V3" i="2"/>
  <c r="U3" i="2"/>
  <c r="T3" i="2"/>
  <c r="O3" i="2"/>
  <c r="G3" i="2"/>
  <c r="F3" i="2"/>
  <c r="D3" i="2"/>
  <c r="A2" i="2"/>
  <c r="A1" i="2"/>
  <c r="AB31" i="1"/>
  <c r="AD31" i="1" s="1"/>
  <c r="J31" i="1" s="1"/>
  <c r="Y31" i="1"/>
  <c r="X31" i="1"/>
  <c r="P31" i="1"/>
  <c r="Q31" i="1" s="1"/>
  <c r="O31" i="1"/>
  <c r="M31" i="1"/>
  <c r="H31" i="1"/>
  <c r="C31" i="1"/>
  <c r="AD30" i="1"/>
  <c r="J30" i="1" s="1"/>
  <c r="I30" i="1" s="1"/>
  <c r="AB30" i="1"/>
  <c r="Y30" i="1"/>
  <c r="X30" i="1"/>
  <c r="P30" i="1"/>
  <c r="O30" i="1"/>
  <c r="M30" i="1"/>
  <c r="H30" i="1"/>
  <c r="C30" i="1"/>
  <c r="AB29" i="1"/>
  <c r="AD29" i="1" s="1"/>
  <c r="J29" i="1" s="1"/>
  <c r="Y29" i="1"/>
  <c r="X29" i="1"/>
  <c r="P29" i="1"/>
  <c r="O29" i="1"/>
  <c r="Q29" i="1" s="1"/>
  <c r="M29" i="1"/>
  <c r="H29" i="1"/>
  <c r="C29" i="1"/>
  <c r="AB28" i="1"/>
  <c r="AD28" i="1" s="1"/>
  <c r="J28" i="1" s="1"/>
  <c r="Y28" i="1"/>
  <c r="X28" i="1"/>
  <c r="P28" i="1"/>
  <c r="O28" i="1"/>
  <c r="Q28" i="1" s="1"/>
  <c r="M28" i="1"/>
  <c r="H28" i="1"/>
  <c r="C28" i="1"/>
  <c r="AD27" i="1"/>
  <c r="J27" i="1" s="1"/>
  <c r="AB27" i="1"/>
  <c r="Y27" i="1"/>
  <c r="X27" i="1"/>
  <c r="P27" i="1"/>
  <c r="O27" i="1"/>
  <c r="M27" i="1"/>
  <c r="H27" i="1"/>
  <c r="C27" i="1"/>
  <c r="AB26" i="1"/>
  <c r="AD26" i="1" s="1"/>
  <c r="J26" i="1" s="1"/>
  <c r="Y26" i="1"/>
  <c r="X26" i="1"/>
  <c r="P26" i="1"/>
  <c r="O26" i="1"/>
  <c r="Q26" i="1" s="1"/>
  <c r="M26" i="1"/>
  <c r="H26" i="1"/>
  <c r="C26" i="1"/>
  <c r="AB25" i="1"/>
  <c r="AD25" i="1" s="1"/>
  <c r="J25" i="1" s="1"/>
  <c r="Y25" i="1"/>
  <c r="X25" i="1"/>
  <c r="P25" i="1"/>
  <c r="O25" i="1"/>
  <c r="Q25" i="1" s="1"/>
  <c r="M25" i="1"/>
  <c r="H25" i="1"/>
  <c r="C25" i="1"/>
  <c r="AB24" i="1"/>
  <c r="AD24" i="1" s="1"/>
  <c r="J24" i="1" s="1"/>
  <c r="Y24" i="1"/>
  <c r="X24" i="1"/>
  <c r="P24" i="1"/>
  <c r="O24" i="1"/>
  <c r="Q24" i="1" s="1"/>
  <c r="M24" i="1"/>
  <c r="H24" i="1"/>
  <c r="C24" i="1"/>
  <c r="AB23" i="1"/>
  <c r="AD23" i="1" s="1"/>
  <c r="J23" i="1" s="1"/>
  <c r="K23" i="1" s="1"/>
  <c r="Y23" i="1"/>
  <c r="X23" i="1"/>
  <c r="P23" i="1"/>
  <c r="Q23" i="1" s="1"/>
  <c r="O23" i="1"/>
  <c r="M23" i="1"/>
  <c r="H23" i="1"/>
  <c r="C23" i="1"/>
  <c r="AB22" i="1"/>
  <c r="AD22" i="1" s="1"/>
  <c r="J22" i="1" s="1"/>
  <c r="I22" i="1" s="1"/>
  <c r="Y22" i="1"/>
  <c r="X22" i="1"/>
  <c r="P22" i="1"/>
  <c r="O22" i="1"/>
  <c r="Q22" i="1" s="1"/>
  <c r="M22" i="1"/>
  <c r="H22" i="1"/>
  <c r="C22" i="1"/>
  <c r="AB21" i="1"/>
  <c r="AD21" i="1" s="1"/>
  <c r="J21" i="1" s="1"/>
  <c r="Y21" i="1"/>
  <c r="X21" i="1"/>
  <c r="P21" i="1"/>
  <c r="O21" i="1"/>
  <c r="Q21" i="1" s="1"/>
  <c r="M21" i="1"/>
  <c r="H21" i="1"/>
  <c r="C21" i="1"/>
  <c r="AB20" i="1"/>
  <c r="AD20" i="1" s="1"/>
  <c r="J20" i="1" s="1"/>
  <c r="Y20" i="1"/>
  <c r="X20" i="1"/>
  <c r="P20" i="1"/>
  <c r="O20" i="1"/>
  <c r="Q20" i="1" s="1"/>
  <c r="M20" i="1"/>
  <c r="H20" i="1"/>
  <c r="C20" i="1"/>
  <c r="AB19" i="1"/>
  <c r="AD19" i="1" s="1"/>
  <c r="J19" i="1" s="1"/>
  <c r="Y19" i="1"/>
  <c r="X19" i="1"/>
  <c r="P19" i="1"/>
  <c r="O19" i="1"/>
  <c r="M19" i="1"/>
  <c r="H19" i="1"/>
  <c r="C19" i="1"/>
  <c r="AB18" i="1"/>
  <c r="AD18" i="1" s="1"/>
  <c r="J18" i="1" s="1"/>
  <c r="K18" i="1" s="1"/>
  <c r="Y18" i="1"/>
  <c r="X18" i="1"/>
  <c r="Q18" i="1"/>
  <c r="P18" i="1"/>
  <c r="O18" i="1"/>
  <c r="M18" i="1"/>
  <c r="H18" i="1"/>
  <c r="C18" i="1"/>
  <c r="AB17" i="1"/>
  <c r="AD17" i="1" s="1"/>
  <c r="J17" i="1" s="1"/>
  <c r="Y17" i="1"/>
  <c r="X17" i="1"/>
  <c r="P17" i="1"/>
  <c r="Q17" i="1" s="1"/>
  <c r="O17" i="1"/>
  <c r="M17" i="1"/>
  <c r="H17" i="1"/>
  <c r="C17" i="1"/>
  <c r="AB16" i="1"/>
  <c r="AD16" i="1" s="1"/>
  <c r="J16" i="1" s="1"/>
  <c r="Y16" i="1"/>
  <c r="X16" i="1"/>
  <c r="P16" i="1"/>
  <c r="O16" i="1"/>
  <c r="M16" i="1"/>
  <c r="H16" i="1"/>
  <c r="C16" i="1"/>
  <c r="AB15" i="1"/>
  <c r="AD15" i="1" s="1"/>
  <c r="J15" i="1" s="1"/>
  <c r="K15" i="1" s="1"/>
  <c r="Y15" i="1"/>
  <c r="X15" i="1"/>
  <c r="P15" i="1"/>
  <c r="Q15" i="1" s="1"/>
  <c r="O15" i="1"/>
  <c r="M15" i="1"/>
  <c r="I15" i="1"/>
  <c r="H15" i="1"/>
  <c r="C15" i="1"/>
  <c r="AD14" i="1"/>
  <c r="J14" i="1" s="1"/>
  <c r="I14" i="1" s="1"/>
  <c r="AB14" i="1"/>
  <c r="Y14" i="1"/>
  <c r="X14" i="1"/>
  <c r="P14" i="1"/>
  <c r="O14" i="1"/>
  <c r="Q14" i="1" s="1"/>
  <c r="M14" i="1"/>
  <c r="H14" i="1"/>
  <c r="C14" i="1"/>
  <c r="AB13" i="1"/>
  <c r="AD13" i="1" s="1"/>
  <c r="J13" i="1" s="1"/>
  <c r="Y13" i="1"/>
  <c r="X13" i="1"/>
  <c r="P13" i="1"/>
  <c r="O13" i="1"/>
  <c r="Q13" i="1" s="1"/>
  <c r="M13" i="1"/>
  <c r="H13" i="1"/>
  <c r="C13" i="1"/>
  <c r="AB12" i="1"/>
  <c r="AD12" i="1" s="1"/>
  <c r="J12" i="1" s="1"/>
  <c r="Y12" i="1"/>
  <c r="X12" i="1"/>
  <c r="P12" i="1"/>
  <c r="O12" i="1"/>
  <c r="Q12" i="1" s="1"/>
  <c r="M12" i="1"/>
  <c r="H12" i="1"/>
  <c r="C12" i="1"/>
  <c r="AD11" i="1"/>
  <c r="J11" i="1" s="1"/>
  <c r="I11" i="1" s="1"/>
  <c r="AB11" i="1"/>
  <c r="Y11" i="1"/>
  <c r="X11" i="1"/>
  <c r="P11" i="1"/>
  <c r="O11" i="1"/>
  <c r="M11" i="1"/>
  <c r="H11" i="1"/>
  <c r="C11" i="1"/>
  <c r="AB10" i="1"/>
  <c r="AD10" i="1" s="1"/>
  <c r="J10" i="1" s="1"/>
  <c r="Y10" i="1"/>
  <c r="X10" i="1"/>
  <c r="P10" i="1"/>
  <c r="O10" i="1"/>
  <c r="Q10" i="1" s="1"/>
  <c r="M10" i="1"/>
  <c r="H10" i="1"/>
  <c r="C10" i="1"/>
  <c r="AB9" i="1"/>
  <c r="AD9" i="1" s="1"/>
  <c r="J9" i="1" s="1"/>
  <c r="Y9" i="1"/>
  <c r="X9" i="1"/>
  <c r="P9" i="1"/>
  <c r="O9" i="1"/>
  <c r="M9" i="1"/>
  <c r="H9" i="1"/>
  <c r="C9" i="1"/>
  <c r="AB8" i="1"/>
  <c r="AD8" i="1" s="1"/>
  <c r="J8" i="1" s="1"/>
  <c r="Y8" i="1"/>
  <c r="X8" i="1"/>
  <c r="P8" i="1"/>
  <c r="O8" i="1"/>
  <c r="M8" i="1"/>
  <c r="H8" i="1"/>
  <c r="C8" i="1"/>
  <c r="AB7" i="1"/>
  <c r="AD7" i="1" s="1"/>
  <c r="J7" i="1" s="1"/>
  <c r="K7" i="1" s="1"/>
  <c r="Y7" i="1"/>
  <c r="X7" i="1"/>
  <c r="P7" i="1"/>
  <c r="O7" i="1"/>
  <c r="Q7" i="1" s="1"/>
  <c r="M7" i="1"/>
  <c r="H7" i="1"/>
  <c r="C7" i="1"/>
  <c r="AD6" i="1"/>
  <c r="J6" i="1" s="1"/>
  <c r="I6" i="1" s="1"/>
  <c r="AB6" i="1"/>
  <c r="Y6" i="1"/>
  <c r="X6" i="1"/>
  <c r="P6" i="1"/>
  <c r="O6" i="1"/>
  <c r="M6" i="1"/>
  <c r="H6" i="1"/>
  <c r="C6" i="1"/>
  <c r="AB5" i="1"/>
  <c r="AD5" i="1" s="1"/>
  <c r="J5" i="1" s="1"/>
  <c r="Y5" i="1"/>
  <c r="X5" i="1"/>
  <c r="P5" i="1"/>
  <c r="O5" i="1"/>
  <c r="M5" i="1"/>
  <c r="H5" i="1"/>
  <c r="C5" i="1"/>
  <c r="AB4" i="1"/>
  <c r="AD4" i="1" s="1"/>
  <c r="Y4" i="1"/>
  <c r="X4" i="1"/>
  <c r="Q4" i="1"/>
  <c r="P4" i="1"/>
  <c r="O4" i="1"/>
  <c r="M4" i="1"/>
  <c r="H4" i="1"/>
  <c r="C4" i="1"/>
  <c r="AG3" i="1"/>
  <c r="AF3" i="1"/>
  <c r="W3" i="1"/>
  <c r="V3" i="1"/>
  <c r="U3" i="1"/>
  <c r="T3" i="1"/>
  <c r="O3" i="1"/>
  <c r="G3" i="1"/>
  <c r="F3" i="1"/>
  <c r="D3" i="1"/>
  <c r="A2" i="1"/>
  <c r="A1" i="1"/>
  <c r="K32" i="11" l="1"/>
  <c r="I32" i="11"/>
  <c r="I32" i="9"/>
  <c r="K32" i="9"/>
  <c r="Q32" i="23"/>
  <c r="K32" i="16"/>
  <c r="I32" i="16"/>
  <c r="J32" i="14"/>
  <c r="J3" i="14" s="1"/>
  <c r="K32" i="7"/>
  <c r="I32" i="7"/>
  <c r="K32" i="3"/>
  <c r="I32" i="3"/>
  <c r="K32" i="20"/>
  <c r="I32" i="20"/>
  <c r="J32" i="21"/>
  <c r="J32" i="12"/>
  <c r="K32" i="18"/>
  <c r="I32" i="18"/>
  <c r="Q32" i="22"/>
  <c r="Q32" i="13"/>
  <c r="I32" i="5"/>
  <c r="K32" i="5"/>
  <c r="K32" i="2"/>
  <c r="I32" i="2"/>
  <c r="J32" i="19"/>
  <c r="J32" i="17"/>
  <c r="J32" i="8"/>
  <c r="I32" i="1"/>
  <c r="K32" i="1"/>
  <c r="Q32" i="9"/>
  <c r="J32" i="15"/>
  <c r="J32" i="13"/>
  <c r="Q32" i="7"/>
  <c r="M32" i="24"/>
  <c r="H32" i="19"/>
  <c r="X32" i="19"/>
  <c r="H32" i="15"/>
  <c r="H32" i="11"/>
  <c r="J32" i="10"/>
  <c r="H32" i="7"/>
  <c r="J32" i="6"/>
  <c r="H32" i="3"/>
  <c r="O32" i="23"/>
  <c r="D3" i="22"/>
  <c r="W3" i="22"/>
  <c r="X3" i="22" s="1"/>
  <c r="H32" i="23"/>
  <c r="X32" i="23"/>
  <c r="J32" i="22"/>
  <c r="G3" i="11"/>
  <c r="X3" i="16"/>
  <c r="F3" i="22"/>
  <c r="H3" i="22" s="1"/>
  <c r="O32" i="24"/>
  <c r="Q32" i="24" s="1"/>
  <c r="Y32" i="19"/>
  <c r="Y32" i="15"/>
  <c r="Y32" i="11"/>
  <c r="M32" i="5"/>
  <c r="Y32" i="3"/>
  <c r="H32" i="20"/>
  <c r="H32" i="16"/>
  <c r="H32" i="4"/>
  <c r="D3" i="24"/>
  <c r="X3" i="24" s="1"/>
  <c r="X32" i="24"/>
  <c r="J32" i="23"/>
  <c r="X3" i="2"/>
  <c r="X3" i="3"/>
  <c r="H3" i="17"/>
  <c r="X3" i="18"/>
  <c r="F3" i="23"/>
  <c r="M32" i="22"/>
  <c r="H32" i="21"/>
  <c r="H32" i="17"/>
  <c r="H32" i="13"/>
  <c r="H32" i="9"/>
  <c r="H32" i="5"/>
  <c r="J32" i="4"/>
  <c r="J32" i="24"/>
  <c r="H3" i="3"/>
  <c r="I19" i="9"/>
  <c r="K19" i="9"/>
  <c r="K31" i="1"/>
  <c r="I31" i="1"/>
  <c r="I30" i="9"/>
  <c r="K30" i="9"/>
  <c r="I28" i="10"/>
  <c r="K28" i="10"/>
  <c r="I28" i="7"/>
  <c r="K28" i="7"/>
  <c r="I23" i="4"/>
  <c r="K23" i="4"/>
  <c r="I6" i="9"/>
  <c r="K6" i="9"/>
  <c r="I26" i="13"/>
  <c r="K26" i="13"/>
  <c r="I4" i="2"/>
  <c r="K4" i="2"/>
  <c r="K31" i="3"/>
  <c r="I31" i="3"/>
  <c r="I24" i="12"/>
  <c r="K24" i="12"/>
  <c r="I16" i="14"/>
  <c r="K16" i="14"/>
  <c r="K26" i="7"/>
  <c r="I26" i="7"/>
  <c r="K27" i="12"/>
  <c r="I27" i="12"/>
  <c r="Q27" i="1"/>
  <c r="K30" i="1"/>
  <c r="Q14" i="2"/>
  <c r="Q15" i="2"/>
  <c r="I16" i="2"/>
  <c r="Q26" i="4"/>
  <c r="Q19" i="6"/>
  <c r="Q7" i="7"/>
  <c r="Q17" i="7"/>
  <c r="Q18" i="7"/>
  <c r="Q19" i="7"/>
  <c r="Q20" i="7"/>
  <c r="Q30" i="7"/>
  <c r="I11" i="8"/>
  <c r="Q17" i="8"/>
  <c r="Q21" i="8"/>
  <c r="Q22" i="8"/>
  <c r="Q23" i="8"/>
  <c r="Q24" i="8"/>
  <c r="Q12" i="10"/>
  <c r="K13" i="10"/>
  <c r="Q26" i="10"/>
  <c r="Q27" i="10"/>
  <c r="Q17" i="12"/>
  <c r="Q7" i="13"/>
  <c r="Q18" i="13"/>
  <c r="X3" i="14"/>
  <c r="Q7" i="19"/>
  <c r="I25" i="20"/>
  <c r="K25" i="20"/>
  <c r="I26" i="20"/>
  <c r="K26" i="20"/>
  <c r="K28" i="20"/>
  <c r="I28" i="20"/>
  <c r="K10" i="23"/>
  <c r="I10" i="23"/>
  <c r="I28" i="23"/>
  <c r="K28" i="23"/>
  <c r="Q20" i="13"/>
  <c r="I29" i="13"/>
  <c r="K29" i="13"/>
  <c r="K27" i="15"/>
  <c r="I27" i="15"/>
  <c r="K29" i="15"/>
  <c r="I29" i="15"/>
  <c r="K20" i="16"/>
  <c r="I20" i="16"/>
  <c r="K9" i="17"/>
  <c r="I9" i="17"/>
  <c r="K5" i="18"/>
  <c r="I5" i="18"/>
  <c r="K10" i="18"/>
  <c r="I10" i="18"/>
  <c r="I16" i="18"/>
  <c r="K16" i="18"/>
  <c r="K31" i="19"/>
  <c r="I31" i="19"/>
  <c r="I12" i="23"/>
  <c r="K12" i="23"/>
  <c r="K22" i="11"/>
  <c r="Q5" i="1"/>
  <c r="Q6" i="1"/>
  <c r="Q16" i="1"/>
  <c r="Q30" i="1"/>
  <c r="H3" i="2"/>
  <c r="Q5" i="4"/>
  <c r="Q6" i="4"/>
  <c r="Q7" i="4"/>
  <c r="Q28" i="4"/>
  <c r="H3" i="5"/>
  <c r="Q6" i="6"/>
  <c r="Q21" i="6"/>
  <c r="Q22" i="6"/>
  <c r="X3" i="7"/>
  <c r="Q9" i="7"/>
  <c r="Q21" i="7"/>
  <c r="Q23" i="7"/>
  <c r="Q11" i="8"/>
  <c r="Q25" i="8"/>
  <c r="H3" i="11"/>
  <c r="K26" i="11"/>
  <c r="Q25" i="12"/>
  <c r="Q21" i="14"/>
  <c r="J4" i="15"/>
  <c r="AD3" i="15"/>
  <c r="I18" i="18"/>
  <c r="K18" i="18"/>
  <c r="I15" i="19"/>
  <c r="K15" i="19"/>
  <c r="K28" i="22"/>
  <c r="I28" i="22"/>
  <c r="I16" i="23"/>
  <c r="K16" i="23"/>
  <c r="Q15" i="9"/>
  <c r="Q23" i="9"/>
  <c r="Q13" i="10"/>
  <c r="Q10" i="13"/>
  <c r="I12" i="13"/>
  <c r="Q23" i="13"/>
  <c r="I5" i="14"/>
  <c r="K5" i="14"/>
  <c r="K26" i="15"/>
  <c r="I23" i="16"/>
  <c r="K23" i="16"/>
  <c r="I22" i="17"/>
  <c r="K22" i="17"/>
  <c r="I25" i="17"/>
  <c r="K25" i="17"/>
  <c r="K26" i="18"/>
  <c r="I26" i="18"/>
  <c r="I27" i="18"/>
  <c r="K27" i="18"/>
  <c r="K29" i="18"/>
  <c r="I29" i="18"/>
  <c r="I18" i="19"/>
  <c r="K18" i="19"/>
  <c r="K25" i="19"/>
  <c r="I25" i="19"/>
  <c r="K31" i="20"/>
  <c r="I31" i="20"/>
  <c r="K15" i="21"/>
  <c r="K6" i="22"/>
  <c r="Q8" i="1"/>
  <c r="Q9" i="1"/>
  <c r="Q19" i="1"/>
  <c r="Q17" i="2"/>
  <c r="Q21" i="2"/>
  <c r="Q22" i="2"/>
  <c r="Q25" i="3"/>
  <c r="Q8" i="4"/>
  <c r="I11" i="4"/>
  <c r="Q15" i="4"/>
  <c r="Q17" i="4"/>
  <c r="Q29" i="4"/>
  <c r="Q30" i="4"/>
  <c r="K24" i="5"/>
  <c r="I31" i="5"/>
  <c r="Q7" i="6"/>
  <c r="Q11" i="6"/>
  <c r="Q12" i="6"/>
  <c r="Q13" i="6"/>
  <c r="Q23" i="6"/>
  <c r="Q25" i="6"/>
  <c r="Q27" i="6"/>
  <c r="Q10" i="7"/>
  <c r="Q12" i="7"/>
  <c r="K13" i="7"/>
  <c r="Q26" i="7"/>
  <c r="Q27" i="7"/>
  <c r="K15" i="8"/>
  <c r="Q8" i="9"/>
  <c r="Q9" i="9"/>
  <c r="Q17" i="9"/>
  <c r="X3" i="10"/>
  <c r="Q17" i="10"/>
  <c r="Q18" i="10"/>
  <c r="Q19" i="10"/>
  <c r="Q20" i="10"/>
  <c r="Q30" i="10"/>
  <c r="I5" i="11"/>
  <c r="Q11" i="11"/>
  <c r="Q15" i="11"/>
  <c r="Q16" i="11"/>
  <c r="Q17" i="11"/>
  <c r="Q18" i="11"/>
  <c r="Q26" i="11"/>
  <c r="K28" i="11"/>
  <c r="Q7" i="12"/>
  <c r="Q8" i="12"/>
  <c r="Q27" i="12"/>
  <c r="I15" i="13"/>
  <c r="I25" i="13"/>
  <c r="K31" i="15"/>
  <c r="I31" i="15"/>
  <c r="I26" i="16"/>
  <c r="K26" i="16"/>
  <c r="I6" i="19"/>
  <c r="K6" i="19"/>
  <c r="I7" i="20"/>
  <c r="I9" i="21"/>
  <c r="K9" i="21"/>
  <c r="Q24" i="22"/>
  <c r="I20" i="23"/>
  <c r="K20" i="23"/>
  <c r="K11" i="24"/>
  <c r="I11" i="24"/>
  <c r="Q20" i="24"/>
  <c r="AD3" i="14"/>
  <c r="J11" i="14"/>
  <c r="I11" i="14" s="1"/>
  <c r="I16" i="20"/>
  <c r="K16" i="20"/>
  <c r="I20" i="22"/>
  <c r="K20" i="22"/>
  <c r="Q11" i="1"/>
  <c r="K14" i="1"/>
  <c r="Q26" i="2"/>
  <c r="Q26" i="3"/>
  <c r="Q29" i="3"/>
  <c r="Q20" i="4"/>
  <c r="Q21" i="4"/>
  <c r="Q22" i="4"/>
  <c r="Q24" i="5"/>
  <c r="H3" i="8"/>
  <c r="Q15" i="8"/>
  <c r="Q16" i="8"/>
  <c r="I31" i="8"/>
  <c r="Q11" i="9"/>
  <c r="Q19" i="9"/>
  <c r="Q28" i="9"/>
  <c r="Q29" i="9"/>
  <c r="Q9" i="10"/>
  <c r="Q11" i="10"/>
  <c r="K12" i="10"/>
  <c r="Q21" i="10"/>
  <c r="Q23" i="10"/>
  <c r="Q5" i="11"/>
  <c r="Q19" i="11"/>
  <c r="Q27" i="11"/>
  <c r="Q28" i="11"/>
  <c r="Q9" i="12"/>
  <c r="Q11" i="12"/>
  <c r="Q13" i="12"/>
  <c r="Q14" i="12"/>
  <c r="Q15" i="12"/>
  <c r="Q16" i="12"/>
  <c r="I25" i="12"/>
  <c r="Q31" i="14"/>
  <c r="I18" i="24"/>
  <c r="K18" i="24"/>
  <c r="Q30" i="3"/>
  <c r="Q12" i="4"/>
  <c r="X3" i="5"/>
  <c r="Q26" i="5"/>
  <c r="Q31" i="5"/>
  <c r="I5" i="6"/>
  <c r="Q17" i="6"/>
  <c r="Q15" i="7"/>
  <c r="K21" i="9"/>
  <c r="K13" i="15"/>
  <c r="I13" i="15"/>
  <c r="K17" i="17"/>
  <c r="I17" i="17"/>
  <c r="I30" i="21"/>
  <c r="K30" i="21"/>
  <c r="K14" i="22"/>
  <c r="I14" i="22"/>
  <c r="X3" i="15"/>
  <c r="Q21" i="15"/>
  <c r="Q5" i="16"/>
  <c r="Q10" i="17"/>
  <c r="Q26" i="17"/>
  <c r="Q28" i="17"/>
  <c r="Q31" i="18"/>
  <c r="Q20" i="19"/>
  <c r="Q21" i="19"/>
  <c r="Q28" i="19"/>
  <c r="Q7" i="20"/>
  <c r="Q9" i="20"/>
  <c r="Q10" i="20"/>
  <c r="Q11" i="20"/>
  <c r="Q17" i="20"/>
  <c r="K24" i="21"/>
  <c r="Q27" i="21"/>
  <c r="Q15" i="22"/>
  <c r="Q25" i="22"/>
  <c r="Q27" i="22"/>
  <c r="H3" i="23"/>
  <c r="Q14" i="23"/>
  <c r="H3" i="24"/>
  <c r="Q10" i="24"/>
  <c r="Q23" i="24"/>
  <c r="Q24" i="24"/>
  <c r="Q31" i="24"/>
  <c r="I18" i="17"/>
  <c r="Q30" i="17"/>
  <c r="Q9" i="18"/>
  <c r="Q26" i="18"/>
  <c r="Q23" i="19"/>
  <c r="Q11" i="22"/>
  <c r="Q12" i="22"/>
  <c r="Q23" i="22"/>
  <c r="Q28" i="22"/>
  <c r="Q29" i="22"/>
  <c r="Q18" i="24"/>
  <c r="Q25" i="24"/>
  <c r="Q7" i="14"/>
  <c r="Q14" i="14"/>
  <c r="Q15" i="14"/>
  <c r="Q25" i="14"/>
  <c r="K17" i="15"/>
  <c r="Q27" i="15"/>
  <c r="K8" i="16"/>
  <c r="Q20" i="16"/>
  <c r="Q22" i="15"/>
  <c r="Q13" i="16"/>
  <c r="Q26" i="16"/>
  <c r="Q6" i="19"/>
  <c r="K10" i="19"/>
  <c r="Q25" i="19"/>
  <c r="K26" i="19"/>
  <c r="Q7" i="21"/>
  <c r="Q24" i="21"/>
  <c r="Q25" i="21"/>
  <c r="Q8" i="22"/>
  <c r="Q21" i="22"/>
  <c r="Q10" i="23"/>
  <c r="Q8" i="14"/>
  <c r="Q29" i="14"/>
  <c r="Q30" i="14"/>
  <c r="Q16" i="15"/>
  <c r="Q17" i="15"/>
  <c r="Q29" i="15"/>
  <c r="H3" i="16"/>
  <c r="Q8" i="16"/>
  <c r="I15" i="17"/>
  <c r="Q20" i="18"/>
  <c r="Q21" i="18"/>
  <c r="Q22" i="18"/>
  <c r="Q17" i="19"/>
  <c r="Q14" i="20"/>
  <c r="Q23" i="20"/>
  <c r="Q28" i="20"/>
  <c r="H3" i="21"/>
  <c r="Q11" i="23"/>
  <c r="Q23" i="12"/>
  <c r="Q28" i="12"/>
  <c r="Q4" i="13"/>
  <c r="Q12" i="13"/>
  <c r="Q13" i="13"/>
  <c r="Q14" i="13"/>
  <c r="Q8" i="15"/>
  <c r="Q14" i="16"/>
  <c r="Q16" i="16"/>
  <c r="Q4" i="17"/>
  <c r="Q6" i="17"/>
  <c r="Q9" i="17"/>
  <c r="I28" i="17"/>
  <c r="Q29" i="18"/>
  <c r="Q8" i="19"/>
  <c r="Q10" i="19"/>
  <c r="Q11" i="19"/>
  <c r="Q12" i="19"/>
  <c r="I20" i="19"/>
  <c r="Q26" i="19"/>
  <c r="Q5" i="20"/>
  <c r="Q6" i="20"/>
  <c r="Q16" i="20"/>
  <c r="Q9" i="21"/>
  <c r="Q12" i="21"/>
  <c r="Q13" i="21"/>
  <c r="Q21" i="21"/>
  <c r="Q4" i="22"/>
  <c r="Q18" i="22"/>
  <c r="X3" i="23"/>
  <c r="Q5" i="23"/>
  <c r="I14" i="23"/>
  <c r="Q19" i="23"/>
  <c r="Q25" i="23"/>
  <c r="Q26" i="23"/>
  <c r="Q9" i="24"/>
  <c r="Q17" i="24"/>
  <c r="K7" i="6"/>
  <c r="I7" i="6"/>
  <c r="I30" i="13"/>
  <c r="K30" i="13"/>
  <c r="I19" i="1"/>
  <c r="K19" i="1"/>
  <c r="K22" i="4"/>
  <c r="I22" i="4"/>
  <c r="I15" i="6"/>
  <c r="K15" i="6"/>
  <c r="I24" i="10"/>
  <c r="K24" i="10"/>
  <c r="K14" i="12"/>
  <c r="I14" i="12"/>
  <c r="K13" i="1"/>
  <c r="I13" i="1"/>
  <c r="K26" i="5"/>
  <c r="I26" i="5"/>
  <c r="I13" i="9"/>
  <c r="K13" i="9"/>
  <c r="I11" i="10"/>
  <c r="K11" i="10"/>
  <c r="K18" i="12"/>
  <c r="I18" i="12"/>
  <c r="I19" i="14"/>
  <c r="K19" i="14"/>
  <c r="I8" i="1"/>
  <c r="K8" i="1"/>
  <c r="K10" i="2"/>
  <c r="I10" i="2"/>
  <c r="K16" i="4"/>
  <c r="I16" i="4"/>
  <c r="I11" i="6"/>
  <c r="K11" i="6"/>
  <c r="I26" i="6"/>
  <c r="K26" i="6"/>
  <c r="I11" i="7"/>
  <c r="K11" i="7"/>
  <c r="K7" i="9"/>
  <c r="I7" i="9"/>
  <c r="K27" i="3"/>
  <c r="I27" i="3"/>
  <c r="K26" i="9"/>
  <c r="I26" i="9"/>
  <c r="K22" i="10"/>
  <c r="I22" i="10"/>
  <c r="K27" i="11"/>
  <c r="I27" i="11"/>
  <c r="K17" i="14"/>
  <c r="I17" i="14"/>
  <c r="K12" i="2"/>
  <c r="I12" i="2"/>
  <c r="K28" i="9"/>
  <c r="I28" i="9"/>
  <c r="AD3" i="10"/>
  <c r="J9" i="10"/>
  <c r="I24" i="1"/>
  <c r="K24" i="1"/>
  <c r="K24" i="4"/>
  <c r="I24" i="4"/>
  <c r="J5" i="7"/>
  <c r="AD3" i="7"/>
  <c r="K16" i="7"/>
  <c r="I16" i="7"/>
  <c r="K20" i="8"/>
  <c r="I20" i="8"/>
  <c r="K22" i="8"/>
  <c r="I22" i="8"/>
  <c r="K25" i="14"/>
  <c r="I25" i="14"/>
  <c r="K30" i="2"/>
  <c r="I30" i="2"/>
  <c r="K22" i="7"/>
  <c r="I22" i="7"/>
  <c r="I26" i="8"/>
  <c r="K26" i="8"/>
  <c r="K20" i="13"/>
  <c r="I20" i="13"/>
  <c r="I17" i="2"/>
  <c r="K17" i="2"/>
  <c r="I21" i="2"/>
  <c r="K21" i="2"/>
  <c r="I13" i="6"/>
  <c r="K13" i="6"/>
  <c r="K16" i="10"/>
  <c r="I16" i="10"/>
  <c r="K14" i="11"/>
  <c r="I14" i="11"/>
  <c r="K16" i="11"/>
  <c r="I16" i="11"/>
  <c r="K13" i="21"/>
  <c r="I13" i="21"/>
  <c r="K10" i="1"/>
  <c r="I10" i="1"/>
  <c r="I21" i="1"/>
  <c r="K21" i="1"/>
  <c r="K20" i="11"/>
  <c r="I20" i="11"/>
  <c r="I26" i="2"/>
  <c r="K26" i="2"/>
  <c r="I12" i="12"/>
  <c r="K12" i="12"/>
  <c r="K27" i="19"/>
  <c r="I27" i="19"/>
  <c r="K26" i="1"/>
  <c r="I26" i="1"/>
  <c r="I27" i="1"/>
  <c r="K27" i="1"/>
  <c r="I29" i="1"/>
  <c r="K29" i="1"/>
  <c r="K6" i="2"/>
  <c r="I6" i="2"/>
  <c r="I5" i="1"/>
  <c r="K5" i="1"/>
  <c r="I16" i="1"/>
  <c r="K16" i="1"/>
  <c r="K5" i="4"/>
  <c r="I5" i="4"/>
  <c r="I24" i="7"/>
  <c r="K24" i="7"/>
  <c r="I22" i="13"/>
  <c r="K22" i="13"/>
  <c r="X3" i="1"/>
  <c r="K25" i="1"/>
  <c r="I25" i="1"/>
  <c r="I8" i="2"/>
  <c r="X3" i="4"/>
  <c r="I17" i="7"/>
  <c r="K17" i="7"/>
  <c r="K17" i="8"/>
  <c r="I17" i="8"/>
  <c r="K16" i="9"/>
  <c r="I16" i="9"/>
  <c r="I15" i="11"/>
  <c r="K15" i="11"/>
  <c r="I30" i="11"/>
  <c r="K30" i="11"/>
  <c r="I6" i="15"/>
  <c r="K6" i="15"/>
  <c r="K6" i="16"/>
  <c r="I6" i="16"/>
  <c r="K25" i="16"/>
  <c r="I25" i="16"/>
  <c r="I17" i="20"/>
  <c r="K17" i="20"/>
  <c r="K20" i="21"/>
  <c r="I20" i="21"/>
  <c r="K26" i="21"/>
  <c r="I26" i="21"/>
  <c r="K28" i="2"/>
  <c r="K25" i="4"/>
  <c r="I25" i="4"/>
  <c r="K16" i="6"/>
  <c r="I16" i="6"/>
  <c r="I29" i="2"/>
  <c r="K29" i="2"/>
  <c r="K6" i="7"/>
  <c r="I6" i="7"/>
  <c r="I27" i="9"/>
  <c r="K27" i="9"/>
  <c r="K19" i="10"/>
  <c r="I19" i="10"/>
  <c r="K24" i="11"/>
  <c r="I24" i="11"/>
  <c r="K7" i="15"/>
  <c r="I7" i="15"/>
  <c r="K30" i="15"/>
  <c r="I30" i="15"/>
  <c r="K23" i="19"/>
  <c r="H3" i="1"/>
  <c r="K13" i="4"/>
  <c r="I13" i="4"/>
  <c r="K23" i="6"/>
  <c r="I23" i="6"/>
  <c r="K31" i="9"/>
  <c r="I31" i="9"/>
  <c r="I25" i="11"/>
  <c r="K9" i="12"/>
  <c r="I9" i="12"/>
  <c r="K26" i="12"/>
  <c r="AD3" i="2"/>
  <c r="K31" i="6"/>
  <c r="I31" i="6"/>
  <c r="I12" i="8"/>
  <c r="I18" i="10"/>
  <c r="H3" i="12"/>
  <c r="K18" i="13"/>
  <c r="K19" i="13"/>
  <c r="I19" i="13"/>
  <c r="I31" i="13"/>
  <c r="K31" i="13"/>
  <c r="K23" i="14"/>
  <c r="I23" i="14"/>
  <c r="K8" i="19"/>
  <c r="K17" i="1"/>
  <c r="I17" i="1"/>
  <c r="I23" i="1"/>
  <c r="I23" i="2"/>
  <c r="K23" i="2"/>
  <c r="K27" i="2"/>
  <c r="I27" i="2"/>
  <c r="I26" i="4"/>
  <c r="K8" i="6"/>
  <c r="K10" i="6"/>
  <c r="I10" i="6"/>
  <c r="K29" i="6"/>
  <c r="I29" i="6"/>
  <c r="I7" i="7"/>
  <c r="K20" i="7"/>
  <c r="K21" i="7"/>
  <c r="I21" i="7"/>
  <c r="I29" i="7"/>
  <c r="J3" i="9"/>
  <c r="K4" i="9"/>
  <c r="I4" i="9"/>
  <c r="I9" i="9"/>
  <c r="I18" i="9"/>
  <c r="I24" i="9"/>
  <c r="K20" i="10"/>
  <c r="K21" i="10"/>
  <c r="I21" i="10"/>
  <c r="I29" i="10"/>
  <c r="K31" i="11"/>
  <c r="AD3" i="12"/>
  <c r="J4" i="12"/>
  <c r="I15" i="12"/>
  <c r="K15" i="12"/>
  <c r="I23" i="12"/>
  <c r="K8" i="14"/>
  <c r="K22" i="14"/>
  <c r="K8" i="15"/>
  <c r="I8" i="15"/>
  <c r="I5" i="17"/>
  <c r="K5" i="17"/>
  <c r="K30" i="17"/>
  <c r="K28" i="21"/>
  <c r="I28" i="21"/>
  <c r="K7" i="23"/>
  <c r="I7" i="23"/>
  <c r="I5" i="2"/>
  <c r="I19" i="2"/>
  <c r="AD3" i="3"/>
  <c r="J23" i="3"/>
  <c r="K28" i="3"/>
  <c r="I28" i="3"/>
  <c r="K8" i="4"/>
  <c r="I8" i="4"/>
  <c r="K30" i="5"/>
  <c r="I30" i="5"/>
  <c r="I27" i="6"/>
  <c r="K27" i="6"/>
  <c r="I17" i="11"/>
  <c r="K17" i="11"/>
  <c r="I18" i="15"/>
  <c r="K18" i="15"/>
  <c r="I21" i="16"/>
  <c r="I14" i="19"/>
  <c r="K14" i="19"/>
  <c r="K4" i="21"/>
  <c r="I4" i="21"/>
  <c r="I22" i="21"/>
  <c r="K22" i="21"/>
  <c r="AD3" i="24"/>
  <c r="J6" i="24"/>
  <c r="K14" i="24"/>
  <c r="I14" i="24"/>
  <c r="J3" i="2"/>
  <c r="K13" i="2"/>
  <c r="AD3" i="4"/>
  <c r="J4" i="4"/>
  <c r="K7" i="4"/>
  <c r="K27" i="4"/>
  <c r="I27" i="4"/>
  <c r="K30" i="4"/>
  <c r="AD3" i="5"/>
  <c r="J23" i="5"/>
  <c r="H3" i="6"/>
  <c r="K22" i="6"/>
  <c r="I18" i="7"/>
  <c r="K8" i="9"/>
  <c r="K10" i="9"/>
  <c r="I10" i="9"/>
  <c r="I29" i="9"/>
  <c r="K29" i="9"/>
  <c r="I12" i="11"/>
  <c r="K8" i="12"/>
  <c r="K9" i="14"/>
  <c r="I9" i="14"/>
  <c r="I9" i="15"/>
  <c r="K9" i="15"/>
  <c r="K19" i="15"/>
  <c r="I19" i="15"/>
  <c r="I7" i="1"/>
  <c r="K7" i="2"/>
  <c r="I7" i="2"/>
  <c r="Q13" i="2"/>
  <c r="I14" i="2"/>
  <c r="K22" i="2"/>
  <c r="K25" i="3"/>
  <c r="K26" i="3"/>
  <c r="I26" i="3"/>
  <c r="I29" i="3"/>
  <c r="I9" i="4"/>
  <c r="I14" i="4"/>
  <c r="K17" i="4"/>
  <c r="I17" i="4"/>
  <c r="Q25" i="4"/>
  <c r="I31" i="4"/>
  <c r="K31" i="4"/>
  <c r="J3" i="6"/>
  <c r="K4" i="6"/>
  <c r="I4" i="6"/>
  <c r="I9" i="6"/>
  <c r="Q16" i="6"/>
  <c r="I18" i="6"/>
  <c r="I24" i="6"/>
  <c r="I28" i="6"/>
  <c r="Q6" i="7"/>
  <c r="K14" i="7"/>
  <c r="I14" i="7"/>
  <c r="I25" i="7"/>
  <c r="K25" i="7"/>
  <c r="K13" i="8"/>
  <c r="K14" i="8"/>
  <c r="I14" i="8"/>
  <c r="K24" i="8"/>
  <c r="K25" i="8"/>
  <c r="I25" i="8"/>
  <c r="I5" i="9"/>
  <c r="K14" i="10"/>
  <c r="I14" i="10"/>
  <c r="I25" i="10"/>
  <c r="K25" i="10"/>
  <c r="K7" i="11"/>
  <c r="K8" i="11"/>
  <c r="I8" i="11"/>
  <c r="K18" i="11"/>
  <c r="K19" i="11"/>
  <c r="I19" i="11"/>
  <c r="I10" i="12"/>
  <c r="K30" i="12"/>
  <c r="I30" i="12"/>
  <c r="I11" i="13"/>
  <c r="K29" i="14"/>
  <c r="I29" i="14"/>
  <c r="K30" i="14"/>
  <c r="I30" i="14"/>
  <c r="K5" i="16"/>
  <c r="I5" i="16"/>
  <c r="I17" i="16"/>
  <c r="I14" i="20"/>
  <c r="K14" i="20"/>
  <c r="I24" i="20"/>
  <c r="K24" i="20"/>
  <c r="I21" i="8"/>
  <c r="K21" i="8"/>
  <c r="I17" i="10"/>
  <c r="K17" i="10"/>
  <c r="I12" i="15"/>
  <c r="K12" i="15"/>
  <c r="K23" i="15"/>
  <c r="I23" i="15"/>
  <c r="K11" i="17"/>
  <c r="I11" i="17"/>
  <c r="K17" i="18"/>
  <c r="I17" i="18"/>
  <c r="I24" i="19"/>
  <c r="K24" i="19"/>
  <c r="K15" i="2"/>
  <c r="I20" i="4"/>
  <c r="K20" i="4"/>
  <c r="K31" i="7"/>
  <c r="I31" i="7"/>
  <c r="K23" i="9"/>
  <c r="I23" i="9"/>
  <c r="K5" i="10"/>
  <c r="K31" i="10"/>
  <c r="I31" i="10"/>
  <c r="K10" i="11"/>
  <c r="K31" i="12"/>
  <c r="I31" i="12"/>
  <c r="K26" i="14"/>
  <c r="I26" i="14"/>
  <c r="J3" i="15"/>
  <c r="K11" i="15"/>
  <c r="I11" i="15"/>
  <c r="K30" i="16"/>
  <c r="I30" i="16"/>
  <c r="K30" i="18"/>
  <c r="I30" i="18"/>
  <c r="K11" i="19"/>
  <c r="I11" i="19"/>
  <c r="K12" i="19"/>
  <c r="I12" i="19"/>
  <c r="K16" i="19"/>
  <c r="K28" i="24"/>
  <c r="I28" i="24"/>
  <c r="K12" i="4"/>
  <c r="K21" i="6"/>
  <c r="H3" i="9"/>
  <c r="K7" i="12"/>
  <c r="I10" i="13"/>
  <c r="K10" i="13"/>
  <c r="K21" i="14"/>
  <c r="I21" i="14"/>
  <c r="I20" i="1"/>
  <c r="K20" i="1"/>
  <c r="K25" i="5"/>
  <c r="I25" i="5"/>
  <c r="I29" i="8"/>
  <c r="K29" i="8"/>
  <c r="K20" i="9"/>
  <c r="I20" i="9"/>
  <c r="K10" i="10"/>
  <c r="I10" i="10"/>
  <c r="I23" i="11"/>
  <c r="K23" i="11"/>
  <c r="K28" i="12"/>
  <c r="K6" i="13"/>
  <c r="K8" i="13"/>
  <c r="I8" i="13"/>
  <c r="K13" i="13"/>
  <c r="I13" i="13"/>
  <c r="I21" i="13"/>
  <c r="K21" i="13"/>
  <c r="K28" i="14"/>
  <c r="I28" i="15"/>
  <c r="K28" i="15"/>
  <c r="I15" i="18"/>
  <c r="K15" i="18"/>
  <c r="K9" i="1"/>
  <c r="I9" i="1"/>
  <c r="K12" i="6"/>
  <c r="I12" i="6"/>
  <c r="K6" i="10"/>
  <c r="I6" i="10"/>
  <c r="K11" i="11"/>
  <c r="I11" i="11"/>
  <c r="I21" i="12"/>
  <c r="K21" i="12"/>
  <c r="I5" i="15"/>
  <c r="K16" i="21"/>
  <c r="I16" i="21"/>
  <c r="K9" i="2"/>
  <c r="I9" i="2"/>
  <c r="K20" i="2"/>
  <c r="I20" i="2"/>
  <c r="K19" i="7"/>
  <c r="I19" i="7"/>
  <c r="K16" i="8"/>
  <c r="K30" i="8"/>
  <c r="I30" i="8"/>
  <c r="K15" i="9"/>
  <c r="J4" i="13"/>
  <c r="AD3" i="13"/>
  <c r="K9" i="13"/>
  <c r="K11" i="14"/>
  <c r="I12" i="14"/>
  <c r="K12" i="14"/>
  <c r="K31" i="14"/>
  <c r="I31" i="14"/>
  <c r="K6" i="1"/>
  <c r="K22" i="1"/>
  <c r="K24" i="3"/>
  <c r="I24" i="3"/>
  <c r="K23" i="8"/>
  <c r="I23" i="8"/>
  <c r="K22" i="9"/>
  <c r="K8" i="10"/>
  <c r="I8" i="10"/>
  <c r="I13" i="12"/>
  <c r="K13" i="12"/>
  <c r="K23" i="13"/>
  <c r="I23" i="13"/>
  <c r="I15" i="16"/>
  <c r="K15" i="16"/>
  <c r="K5" i="21"/>
  <c r="I5" i="21"/>
  <c r="I14" i="21"/>
  <c r="K14" i="21"/>
  <c r="K7" i="24"/>
  <c r="I7" i="24"/>
  <c r="K15" i="24"/>
  <c r="I15" i="24"/>
  <c r="AD3" i="1"/>
  <c r="J4" i="1"/>
  <c r="K8" i="7"/>
  <c r="I8" i="7"/>
  <c r="I18" i="8"/>
  <c r="I7" i="10"/>
  <c r="I6" i="11"/>
  <c r="K22" i="12"/>
  <c r="I22" i="12"/>
  <c r="I4" i="14"/>
  <c r="K4" i="14"/>
  <c r="K31" i="2"/>
  <c r="K19" i="4"/>
  <c r="I19" i="4"/>
  <c r="K11" i="1"/>
  <c r="I12" i="1"/>
  <c r="K12" i="1"/>
  <c r="I18" i="1"/>
  <c r="K28" i="1"/>
  <c r="I28" i="1"/>
  <c r="K11" i="2"/>
  <c r="I11" i="2"/>
  <c r="K18" i="2"/>
  <c r="I18" i="2"/>
  <c r="K24" i="2"/>
  <c r="K25" i="2"/>
  <c r="I25" i="2"/>
  <c r="I30" i="3"/>
  <c r="K30" i="3"/>
  <c r="K6" i="4"/>
  <c r="I6" i="4"/>
  <c r="K10" i="4"/>
  <c r="I10" i="4"/>
  <c r="K21" i="4"/>
  <c r="I21" i="4"/>
  <c r="K28" i="4"/>
  <c r="K29" i="4"/>
  <c r="I29" i="4"/>
  <c r="I29" i="5"/>
  <c r="K29" i="5"/>
  <c r="K19" i="6"/>
  <c r="K20" i="6"/>
  <c r="I20" i="6"/>
  <c r="K30" i="6"/>
  <c r="K9" i="7"/>
  <c r="K10" i="7"/>
  <c r="I10" i="7"/>
  <c r="K27" i="7"/>
  <c r="I27" i="7"/>
  <c r="K30" i="7"/>
  <c r="AD3" i="8"/>
  <c r="J10" i="8"/>
  <c r="X3" i="9"/>
  <c r="K11" i="9"/>
  <c r="K12" i="9"/>
  <c r="I12" i="9"/>
  <c r="K27" i="10"/>
  <c r="I27" i="10"/>
  <c r="K30" i="10"/>
  <c r="AD3" i="11"/>
  <c r="J4" i="11"/>
  <c r="K5" i="12"/>
  <c r="K6" i="12"/>
  <c r="I6" i="12"/>
  <c r="K16" i="12"/>
  <c r="K17" i="12"/>
  <c r="I17" i="12"/>
  <c r="I29" i="12"/>
  <c r="K7" i="13"/>
  <c r="K27" i="13"/>
  <c r="K28" i="13"/>
  <c r="I28" i="13"/>
  <c r="I15" i="14"/>
  <c r="I15" i="15"/>
  <c r="K15" i="15"/>
  <c r="Q20" i="15"/>
  <c r="K12" i="16"/>
  <c r="I12" i="16"/>
  <c r="Q14" i="17"/>
  <c r="I20" i="17"/>
  <c r="K26" i="17"/>
  <c r="I26" i="17"/>
  <c r="I8" i="23"/>
  <c r="K8" i="23"/>
  <c r="K9" i="23"/>
  <c r="I9" i="23"/>
  <c r="K29" i="24"/>
  <c r="I29" i="24"/>
  <c r="I4" i="16"/>
  <c r="K4" i="16"/>
  <c r="J3" i="16"/>
  <c r="K10" i="16"/>
  <c r="I10" i="16"/>
  <c r="K18" i="16"/>
  <c r="I18" i="16"/>
  <c r="K20" i="18"/>
  <c r="I20" i="18"/>
  <c r="K19" i="19"/>
  <c r="I19" i="19"/>
  <c r="K23" i="20"/>
  <c r="I23" i="20"/>
  <c r="I7" i="21"/>
  <c r="K7" i="21"/>
  <c r="I21" i="22"/>
  <c r="K21" i="22"/>
  <c r="K21" i="23"/>
  <c r="I21" i="23"/>
  <c r="K29" i="23"/>
  <c r="I29" i="23"/>
  <c r="K30" i="23"/>
  <c r="I30" i="23"/>
  <c r="I9" i="24"/>
  <c r="K9" i="24"/>
  <c r="K30" i="24"/>
  <c r="I30" i="24"/>
  <c r="I27" i="5"/>
  <c r="K14" i="9"/>
  <c r="K20" i="15"/>
  <c r="I20" i="15"/>
  <c r="K13" i="16"/>
  <c r="I6" i="17"/>
  <c r="K6" i="17"/>
  <c r="K31" i="17"/>
  <c r="I31" i="17"/>
  <c r="K19" i="18"/>
  <c r="K22" i="18"/>
  <c r="I22" i="18"/>
  <c r="J3" i="19"/>
  <c r="K5" i="19"/>
  <c r="I5" i="19"/>
  <c r="K18" i="20"/>
  <c r="I18" i="20"/>
  <c r="K29" i="20"/>
  <c r="I29" i="20"/>
  <c r="AD3" i="22"/>
  <c r="J4" i="22"/>
  <c r="I5" i="22"/>
  <c r="K5" i="22"/>
  <c r="K18" i="22"/>
  <c r="I18" i="22"/>
  <c r="K31" i="22"/>
  <c r="I31" i="22"/>
  <c r="K12" i="7"/>
  <c r="K14" i="6"/>
  <c r="I27" i="8"/>
  <c r="K4" i="7"/>
  <c r="I23" i="7"/>
  <c r="I23" i="10"/>
  <c r="K5" i="13"/>
  <c r="I5" i="13"/>
  <c r="K18" i="14"/>
  <c r="I18" i="14"/>
  <c r="I9" i="16"/>
  <c r="K12" i="17"/>
  <c r="I12" i="17"/>
  <c r="I29" i="17"/>
  <c r="J3" i="18"/>
  <c r="AD3" i="18"/>
  <c r="K13" i="18"/>
  <c r="I13" i="18"/>
  <c r="I31" i="21"/>
  <c r="K31" i="21"/>
  <c r="I25" i="6"/>
  <c r="H3" i="7"/>
  <c r="I19" i="8"/>
  <c r="I25" i="9"/>
  <c r="H3" i="10"/>
  <c r="I13" i="11"/>
  <c r="I11" i="12"/>
  <c r="K16" i="13"/>
  <c r="K7" i="14"/>
  <c r="I27" i="14"/>
  <c r="K25" i="15"/>
  <c r="I25" i="15"/>
  <c r="K7" i="18"/>
  <c r="K8" i="18"/>
  <c r="I8" i="18"/>
  <c r="K9" i="18"/>
  <c r="I9" i="18"/>
  <c r="I14" i="18"/>
  <c r="I21" i="18"/>
  <c r="I11" i="21"/>
  <c r="K11" i="21"/>
  <c r="I12" i="21"/>
  <c r="K12" i="21"/>
  <c r="I21" i="11"/>
  <c r="I19" i="12"/>
  <c r="K6" i="14"/>
  <c r="K4" i="10"/>
  <c r="Q23" i="2"/>
  <c r="Q24" i="3"/>
  <c r="AD3" i="6"/>
  <c r="Q14" i="7"/>
  <c r="I15" i="7"/>
  <c r="AD3" i="9"/>
  <c r="Q14" i="10"/>
  <c r="I15" i="10"/>
  <c r="I14" i="13"/>
  <c r="K14" i="13"/>
  <c r="I17" i="13"/>
  <c r="K13" i="14"/>
  <c r="K16" i="15"/>
  <c r="I16" i="15"/>
  <c r="Q24" i="15"/>
  <c r="K7" i="16"/>
  <c r="I7" i="16"/>
  <c r="I7" i="17"/>
  <c r="K24" i="17"/>
  <c r="I24" i="17"/>
  <c r="I5" i="20"/>
  <c r="J3" i="20"/>
  <c r="AD3" i="20"/>
  <c r="K6" i="20"/>
  <c r="I6" i="20"/>
  <c r="I13" i="20"/>
  <c r="I20" i="20"/>
  <c r="I25" i="21"/>
  <c r="K25" i="21"/>
  <c r="K11" i="18"/>
  <c r="I11" i="18"/>
  <c r="K21" i="19"/>
  <c r="I21" i="19"/>
  <c r="K29" i="19"/>
  <c r="I29" i="19"/>
  <c r="K30" i="20"/>
  <c r="I30" i="20"/>
  <c r="K25" i="22"/>
  <c r="I25" i="22"/>
  <c r="K24" i="15"/>
  <c r="I24" i="15"/>
  <c r="I16" i="16"/>
  <c r="K16" i="16"/>
  <c r="I28" i="16"/>
  <c r="K28" i="16"/>
  <c r="AD3" i="17"/>
  <c r="J4" i="17"/>
  <c r="K8" i="17"/>
  <c r="I8" i="17"/>
  <c r="K21" i="17"/>
  <c r="I21" i="17"/>
  <c r="K7" i="19"/>
  <c r="I7" i="19"/>
  <c r="K8" i="20"/>
  <c r="I8" i="20"/>
  <c r="K9" i="20"/>
  <c r="I9" i="20"/>
  <c r="K27" i="20"/>
  <c r="I27" i="20"/>
  <c r="K11" i="22"/>
  <c r="I11" i="22"/>
  <c r="I26" i="22"/>
  <c r="X3" i="13"/>
  <c r="Q9" i="14"/>
  <c r="I10" i="14"/>
  <c r="AD3" i="16"/>
  <c r="K13" i="17"/>
  <c r="I13" i="17"/>
  <c r="I25" i="18"/>
  <c r="K25" i="18"/>
  <c r="X3" i="19"/>
  <c r="K30" i="19"/>
  <c r="K7" i="22"/>
  <c r="K23" i="22"/>
  <c r="K27" i="17"/>
  <c r="I27" i="17"/>
  <c r="I4" i="18"/>
  <c r="K4" i="18"/>
  <c r="H3" i="19"/>
  <c r="K11" i="20"/>
  <c r="I11" i="20"/>
  <c r="K17" i="21"/>
  <c r="I17" i="21"/>
  <c r="K19" i="22"/>
  <c r="I19" i="22"/>
  <c r="I29" i="22"/>
  <c r="K29" i="22"/>
  <c r="Q8" i="13"/>
  <c r="Q6" i="14"/>
  <c r="Q19" i="15"/>
  <c r="Q6" i="16"/>
  <c r="I14" i="16"/>
  <c r="I24" i="16"/>
  <c r="K24" i="16"/>
  <c r="K10" i="17"/>
  <c r="I10" i="17"/>
  <c r="Q12" i="17"/>
  <c r="K31" i="18"/>
  <c r="K17" i="19"/>
  <c r="K28" i="19"/>
  <c r="I28" i="19"/>
  <c r="K22" i="20"/>
  <c r="I22" i="20"/>
  <c r="K17" i="22"/>
  <c r="I17" i="22"/>
  <c r="K25" i="23"/>
  <c r="I25" i="23"/>
  <c r="Q18" i="16"/>
  <c r="K19" i="17"/>
  <c r="I19" i="17"/>
  <c r="K6" i="18"/>
  <c r="I6" i="18"/>
  <c r="K28" i="18"/>
  <c r="I28" i="18"/>
  <c r="AD3" i="19"/>
  <c r="I22" i="19"/>
  <c r="K22" i="19"/>
  <c r="I10" i="20"/>
  <c r="X3" i="21"/>
  <c r="K6" i="21"/>
  <c r="I6" i="21"/>
  <c r="Q17" i="21"/>
  <c r="K12" i="22"/>
  <c r="I12" i="22"/>
  <c r="K5" i="23"/>
  <c r="I5" i="23"/>
  <c r="K13" i="23"/>
  <c r="I13" i="23"/>
  <c r="K17" i="23"/>
  <c r="I17" i="23"/>
  <c r="K15" i="20"/>
  <c r="I15" i="20"/>
  <c r="AD3" i="23"/>
  <c r="J4" i="23"/>
  <c r="I24" i="24"/>
  <c r="K24" i="24"/>
  <c r="I12" i="18"/>
  <c r="K19" i="20"/>
  <c r="I19" i="20"/>
  <c r="K29" i="21"/>
  <c r="I29" i="21"/>
  <c r="K8" i="22"/>
  <c r="K9" i="22"/>
  <c r="I9" i="22"/>
  <c r="K15" i="22"/>
  <c r="I30" i="22"/>
  <c r="K22" i="23"/>
  <c r="I22" i="23"/>
  <c r="I26" i="23"/>
  <c r="I27" i="23"/>
  <c r="K27" i="23"/>
  <c r="K23" i="24"/>
  <c r="I23" i="24"/>
  <c r="I25" i="24"/>
  <c r="K25" i="24"/>
  <c r="I22" i="16"/>
  <c r="X3" i="17"/>
  <c r="I23" i="17"/>
  <c r="I8" i="21"/>
  <c r="K19" i="21"/>
  <c r="I19" i="21"/>
  <c r="Q31" i="21"/>
  <c r="K13" i="22"/>
  <c r="Q9" i="23"/>
  <c r="I11" i="23"/>
  <c r="K11" i="23"/>
  <c r="K23" i="23"/>
  <c r="I23" i="23"/>
  <c r="I23" i="18"/>
  <c r="K23" i="18"/>
  <c r="Q25" i="18"/>
  <c r="Q19" i="19"/>
  <c r="AD3" i="21"/>
  <c r="Q30" i="22"/>
  <c r="K18" i="23"/>
  <c r="I18" i="23"/>
  <c r="K27" i="22"/>
  <c r="I27" i="22"/>
  <c r="I19" i="23"/>
  <c r="K19" i="23"/>
  <c r="K4" i="24"/>
  <c r="J3" i="24"/>
  <c r="I16" i="24"/>
  <c r="K16" i="24"/>
  <c r="I20" i="24"/>
  <c r="K21" i="24"/>
  <c r="I21" i="24"/>
  <c r="K26" i="24"/>
  <c r="Q17" i="18"/>
  <c r="Q16" i="19"/>
  <c r="Q31" i="20"/>
  <c r="K21" i="21"/>
  <c r="I21" i="21"/>
  <c r="K15" i="23"/>
  <c r="I15" i="23"/>
  <c r="I4" i="24"/>
  <c r="K5" i="24"/>
  <c r="I5" i="24"/>
  <c r="K10" i="24"/>
  <c r="I17" i="24"/>
  <c r="K17" i="24"/>
  <c r="K22" i="24"/>
  <c r="I22" i="24"/>
  <c r="I8" i="24"/>
  <c r="K8" i="24"/>
  <c r="K31" i="24"/>
  <c r="I31" i="24"/>
  <c r="Q5" i="22"/>
  <c r="Q7" i="22"/>
  <c r="K31" i="23"/>
  <c r="I31" i="23"/>
  <c r="Q11" i="24"/>
  <c r="I12" i="24"/>
  <c r="K13" i="24"/>
  <c r="I13" i="24"/>
  <c r="Q26" i="24"/>
  <c r="I27" i="24"/>
  <c r="K3" i="14" l="1"/>
  <c r="I3" i="14"/>
  <c r="K32" i="10"/>
  <c r="I32" i="10"/>
  <c r="K32" i="24"/>
  <c r="I32" i="24"/>
  <c r="K32" i="23"/>
  <c r="I32" i="23"/>
  <c r="K32" i="4"/>
  <c r="I32" i="4"/>
  <c r="K32" i="8"/>
  <c r="I32" i="8"/>
  <c r="I32" i="21"/>
  <c r="K32" i="21"/>
  <c r="I32" i="17"/>
  <c r="K32" i="17"/>
  <c r="J3" i="21"/>
  <c r="I3" i="21" s="1"/>
  <c r="K32" i="6"/>
  <c r="I32" i="6"/>
  <c r="K32" i="19"/>
  <c r="I32" i="19"/>
  <c r="K32" i="15"/>
  <c r="I32" i="15"/>
  <c r="K32" i="22"/>
  <c r="I32" i="22"/>
  <c r="I32" i="13"/>
  <c r="K32" i="13"/>
  <c r="K32" i="12"/>
  <c r="I32" i="12"/>
  <c r="K32" i="14"/>
  <c r="I32" i="14"/>
  <c r="I4" i="15"/>
  <c r="K4" i="15"/>
  <c r="K3" i="19"/>
  <c r="I3" i="19"/>
  <c r="J3" i="5"/>
  <c r="I23" i="5"/>
  <c r="K23" i="5"/>
  <c r="I5" i="7"/>
  <c r="K5" i="7"/>
  <c r="J3" i="7"/>
  <c r="K3" i="2"/>
  <c r="I3" i="2"/>
  <c r="K3" i="18"/>
  <c r="I3" i="18"/>
  <c r="J3" i="3"/>
  <c r="I23" i="3"/>
  <c r="K23" i="3"/>
  <c r="J3" i="8"/>
  <c r="K10" i="8"/>
  <c r="I10" i="8"/>
  <c r="I3" i="20"/>
  <c r="K3" i="20"/>
  <c r="K3" i="16"/>
  <c r="I3" i="16"/>
  <c r="K4" i="12"/>
  <c r="J3" i="12"/>
  <c r="I4" i="12"/>
  <c r="K4" i="13"/>
  <c r="I4" i="13"/>
  <c r="J3" i="13"/>
  <c r="I9" i="10"/>
  <c r="K9" i="10"/>
  <c r="J3" i="22"/>
  <c r="I4" i="22"/>
  <c r="K4" i="22"/>
  <c r="I3" i="9"/>
  <c r="K3" i="9"/>
  <c r="J3" i="11"/>
  <c r="K4" i="11"/>
  <c r="I4" i="11"/>
  <c r="K4" i="17"/>
  <c r="J3" i="17"/>
  <c r="I4" i="17"/>
  <c r="I3" i="24"/>
  <c r="K3" i="24"/>
  <c r="J3" i="23"/>
  <c r="K4" i="23"/>
  <c r="I4" i="23"/>
  <c r="I3" i="15"/>
  <c r="K3" i="15"/>
  <c r="K6" i="24"/>
  <c r="I6" i="24"/>
  <c r="J3" i="1"/>
  <c r="K4" i="1"/>
  <c r="I4" i="1"/>
  <c r="J3" i="10"/>
  <c r="I3" i="6"/>
  <c r="K3" i="6"/>
  <c r="I4" i="4"/>
  <c r="J3" i="4"/>
  <c r="K4" i="4"/>
  <c r="K3" i="21" l="1"/>
  <c r="K3" i="3"/>
  <c r="I3" i="3"/>
  <c r="I3" i="1"/>
  <c r="K3" i="1"/>
  <c r="I3" i="17"/>
  <c r="K3" i="17"/>
  <c r="K3" i="12"/>
  <c r="I3" i="12"/>
  <c r="I3" i="8"/>
  <c r="K3" i="8"/>
  <c r="I3" i="10"/>
  <c r="K3" i="10"/>
  <c r="I3" i="7"/>
  <c r="K3" i="7"/>
  <c r="K3" i="23"/>
  <c r="I3" i="23"/>
  <c r="I3" i="11"/>
  <c r="K3" i="11"/>
  <c r="I3" i="13"/>
  <c r="K3" i="13"/>
  <c r="I3" i="4"/>
  <c r="K3" i="4"/>
  <c r="I3" i="5"/>
  <c r="K3" i="5"/>
  <c r="K3" i="22"/>
  <c r="I3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</rPr>
          <t>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If we don't have more in production, we need to increase price.
	-Bryan Mercer
----
If we don't have more in production, we need to increase price.
	-Bryan Mercer
----
If we don't have more in production, we need to increase price.
	-Bryan Mercer
----
If we don't have more in production, we need to increase price.
	-Bryan Mercer
----
If we don't have more in production, we need to increase price.
	-Bryan Mercer
----
on separate listing
	-Pam Galeone
----
on separate listing
	-Pam Galeone
----
on separate listing
	-Pam Galeone
----
on separate listing
	-Pam Galeone
----
on separate listing
	-Pam Galeone
----
on separate listing
	-Pam Galeone
----
If we don't have more in production, we need to increase price.
	-Bryan Mercer
----
have -CP sku
	-Pam Galeone
----
have -CP sku
	-Pam Galeone
----
on separate listing
	-Pam Galeone
----
on separate listing
	-Pam Galeone
----
on separate listing
	-Pam Galeone
----
on separate listing
	-Pam Galeone
----
on separate listing
	-Pam Galeone
----
on separate listing
	-Pam Galeone
----
If we don't have more in production, we need to increase price.
	-Bryan Mercer
----
none incoming; probably want to inventory stretch
	-Pam Galeone
----
Low DOH.  Pause PPC?
	-Bryan Mercer
----
Try to get to 20% margin
	-Bryan Mercer
----
I would cut ppc and raise price to slow.  More will arrive late June but that needs to last through mid Aug
	-Bryan Mercer
----
lets try to increase margin
	-Bryan Mercer
----
now that these are selling, maybe try to move to profitability
	-Bryan Mercer
----
have -CP sku
	-Pam Galeone
----
have -CP sku
	-Pam Galeone
----
on separate listing
	-Pam Galeone
----
on separate listing
	-Pam Galeone
----
on separate listing
	-Pam Galeone
----
on separate listing
	-Pam Galeone
----
on separate listing
	-Pam Galeone
----
on separate listing
	-Pam Galeone
----
If we don't have more in production, we need to increase price.
	-Bryan Mercer
----
none incoming; probably want to inventory stretch
	-Pam Galeone
----
Low DOH.  Pause PPC?
	-Bryan Mercer
----
Try to get to 20% margin
	-Bryan Mercer
----
I would cut ppc and raise price to slow.  More will arrive late June but that needs to last through mid Aug
	-Bryan Mercer
----
lets try to increase margin
	-Bryan Mercer
----
now that these are selling, maybe try to move to profitability
	-Bryan Mercer
----
have -CP sku
	-Pam Galeone
----
have -CP sku
	-Pam Galeone
----
on separate listing
	-Pam Galeone
----
on separate listing
	-Pam Galeone
----
on separate listing
	-Pam Galeone
----
on separate listing
	-Pam Galeone
----
on separate listing
	-Pam Galeone
----
on separate listing
	-Pam Galeone
----
If we don't have more in production, we need to increase price.
	-Bryan Mercer
----
none incoming; probably want to inventory stretch
	-Pam Galeone
----
Low DOH.  Pause PPC?
	-Bryan Mercer
----
Try to get to 20% margin
	-Bryan Mercer
----
I would cut ppc and raise price to slow.  More will arrive late June but that needs to last through mid Aug
	-Bryan Mercer
----
lets try to increase margin
	-Bryan Mercer
----
now that these are selling, maybe try to move to profitability
	-Bryan Mercer
----
have -CP sku
	-Pam Galeone
----
have -CP sku
	-Pam Galeone
----
on separate listing
	-Pam Galeone
----
on separate listing
	-Pam Galeone
----
on separate listing
	-Pam Galeone
----
on separate listing
	-Pam Galeone
----
on separate listing
	-Pam Galeone
----
on separate listing
	-Pam Galeone
----
If we don't have more in production, we need to increase price.
	-Bryan Mercer
----
none incoming; probably want to inventory stretch
	-Pam Galeone
----
Low DOH.  Pause PPC?
	-Bryan Mercer
----
Try to get to 20% margin
	-Bryan Mercer
----
I would cut ppc and raise price to slow.  More will arrive late June but that needs to last through mid Aug
	-Bryan Mercer
----
lets try to increase margin
	-Bryan Mercer
----
now that these are selling, maybe try to move to profitability
	-Bryan Mercer
----
have -CP sku
	-Pam Galeone
----
have -CP sku
	-Pam Galeone
----
on separate listing
	-Pam Galeone
----
on separate listing
	-Pam Galeone
----
on separate listing
	-Pam Galeone
----
on separate listing
	-Pam Galeone
----
on separate listing
	-Pam Galeone
----
on separate listing
	-Pam Galeone
----
If we don't have more in production, we need to increase price.
	-Bryan Mercer
----
none incoming; probably want to inventory stretch
	-Pam Galeone
----
Low DOH.  Pause PPC?
	-Bryan Mercer
----
Try to get to 20% margin
	-Bryan Mercer
----
I would cut ppc and raise price to slow.  More will arrive late June but that needs to last through mid Aug
	-Bryan Mercer
----
lets try to increase margin
	-Bryan Mercer
----
now that these are selling, maybe try to move to profitability
	-Bryan Mercer
----
have -CP sku
	-Pam Galeone
----
have -CP sku
	-Pam Galeone
----
on separate listing
	-Pam Galeone
----
on separate listing
	-Pam Galeone
----
on separate listing
	-Pam Galeone
----
on separate listing
	-Pam Galeone
----
on separate listing
	-Pam Galeone
----
on separate listing
	-Pam Galeone
----
If we don't have more in production, we need to increase price.
	-Bryan Mercer
----
none incoming; probably want to inventory stretch
	-Pam Galeone
----
Low DOH.  Pause PPC?
	-Bryan Mercer
----
Try to get to 20% margin
	-Bryan Mercer
----
I would cut ppc and raise price to slow.  More will arrive late June but that needs to last through mid Aug
	-Bryan Mercer
----
lets try to increase margin
	-Bryan Mercer
----
now that these are selling, maybe try to move to profitability
	-Bryan Mercer
----
have -CP sku
	-Pam Galeone
----
have -CP sku
	-Pam Galeone
----
on separate listing
	-Pam Galeone
----
on separate listing
	-Pam Galeone
----
on separate listing
	-Pam Galeone
----
on separate listing
	-Pam Galeone
----
on separate listing
	-Pam Galeone
----
on separate listing
	-Pam Galeone
----
If we don't have more in production, we need to increase price.
	-Bryan Mercer
----
it seems like new main image that is compliant against white background has hurt sales.  any suggestions?  reached out to lauren too
	-Pam Galeone</t>
        </r>
      </text>
    </comment>
    <comment ref="C3" authorId="0" shapeId="0" xr:uid="{00000000-0006-0000-0000-000002000000}">
      <text>
        <r>
          <rPr>
            <sz val="11"/>
            <color rgb="FF000000"/>
            <rFont val="Calibri"/>
          </rPr>
          <t>Cassidy:
Break Even Price</t>
        </r>
      </text>
    </comment>
    <comment ref="B18" authorId="0" shapeId="0" xr:uid="{00000000-0006-0000-0000-000003000000}">
      <text>
        <r>
          <rPr>
            <sz val="11"/>
            <color rgb="FF000000"/>
            <rFont val="Calibri"/>
          </rPr>
          <t>If we don't have more in production, we need to increase price.
	-Bryan Mercer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9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A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B00-000001000000}">
      <text>
        <r>
          <rPr>
            <sz val="11"/>
            <color rgb="FF000000"/>
            <rFont val="Calibri"/>
          </rPr>
          <t>Cassidy:
Break Even Price</t>
        </r>
      </text>
    </comment>
    <comment ref="B25" authorId="0" shapeId="0" xr:uid="{00000000-0006-0000-0B00-000002000000}">
      <text>
        <r>
          <rPr>
            <sz val="11"/>
            <color rgb="FF000000"/>
            <rFont val="Calibri"/>
          </rPr>
          <t>lets try to increase margin
	-Bryan Mercer</t>
        </r>
      </text>
    </comment>
    <comment ref="B30" authorId="0" shapeId="0" xr:uid="{00000000-0006-0000-0B00-000003000000}">
      <text>
        <r>
          <rPr>
            <sz val="11"/>
            <color rgb="FF000000"/>
            <rFont val="Calibri"/>
          </rPr>
          <t>it seems like new main image that is compliant against white background has hurt sales.  any suggestions?  reached out to lauren too
	-Pam Galeone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C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D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E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F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10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11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12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rgb="FF000000"/>
            <rFont val="Calibri"/>
          </rPr>
          <t>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</t>
        </r>
      </text>
    </comment>
    <comment ref="C3" authorId="0" shapeId="0" xr:uid="{00000000-0006-0000-0100-000002000000}">
      <text>
        <r>
          <rPr>
            <sz val="11"/>
            <color rgb="FF000000"/>
            <rFont val="Calibri"/>
          </rPr>
          <t>Cassidy:
Break Even Price</t>
        </r>
      </text>
    </comment>
    <comment ref="B25" authorId="0" shapeId="0" xr:uid="{00000000-0006-0000-0100-000003000000}">
      <text>
        <r>
          <rPr>
            <sz val="11"/>
            <color rgb="FF000000"/>
            <rFont val="Calibri"/>
          </rPr>
          <t>none incoming; probably want to inventory stretch
	-Pam Galeone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13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400-000001000000}">
      <text>
        <r>
          <rPr>
            <sz val="11"/>
            <color rgb="FF000000"/>
            <rFont val="Calibri"/>
          </rPr>
          <t>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none incoming; probably want to inventory stretch
	-Pam Galeone
----
Low DOH.  Pause PPC?
	-Bryan Mercer
----
Try to get to 20% margin
	-Bryan Mercer
----
I would cut ppc and raise price to slow.  More will arrive late June but that needs to last through mid Aug
	-Bryan Mercer
----
lets try to increase margin
	-Bryan Mercer
----
now that these are selling, maybe try to move to profitability
	-Bryan Mercer
----
have -CP sku
	-Pam Galeone
----
have -CP sku
	-Pam Galeone
----
on separate listing
	-Pam Galeone
----
on separate listing
	-Pam Galeone
----
on separate listing
	-Pam Galeone
----
on separate listing
	-Pam Galeone
----
on separate listing
	-Pam Galeone
----
on separate listing
	-Pam Galeone
----
If we don't have more in production, we need to increase price.
	-Bryan Mercer
----
none incoming; probably want to inventory stretch
	-Pam Galeone
----
Low DOH.  Pause PPC?
	-Bryan Mercer
----
Try to get to 20% margin
	-Bryan Mercer
----
I would cut ppc and raise price to slow.  More will arrive late June but that needs to last through mid Aug
	-Bryan Mercer
----
lets try to increase margin
	-Bryan Mercer
----
now that these are selling, maybe try to move to profitability
	-Bryan Mercer
----
have -CP sku
	-Pam Galeone
----
have -CP sku
	-Pam Galeone
----
on separate listing
	-Pam Galeone
----
on separate listing
	-Pam Galeone
----
on separate listing
	-Pam Galeone
----
on separate listing
	-Pam Galeone
----
on separate listing
	-Pam Galeone
----
on separate listing
	-Pam Galeone
----
If we don't have more in production, we need to increase price.
	-Bryan Mercer
----
none incoming; probably want to inventory stretch
	-Pam Galeone
----
Low DOH.  Pause PPC?
	-Bryan Mercer
----
Try to get to 20% margin
	-Bryan Mercer
----
I would cut ppc and raise price to slow.  More will arrive late June but that needs to last through mid Aug
	-Bryan Mercer
----
lets try to increase margin
	-Bryan Mercer
----
now that these are selling, maybe try to move to profitability
	-Bryan Mercer
----
have -CP sku
	-Pam Galeone
----
have -CP sku
	-Pam Galeone
----
on separate listing
	-Pam Galeone
----
on separate listing
	-Pam Galeone
----
on separate listing
	-Pam Galeone
----
on separate listing
	-Pam Galeone
----
on separate listing
	-Pam Galeone
----
on separate listing
	-Pam Galeone
----
If we don't have more in production, we need to increase price.
	-Bryan Mercer
----
none incoming; probably want to inventory stretch
	-Pam Galeone
----
Low DOH.  Pause PPC?
	-Bryan Mercer
----
Try to get to 20% margin
	-Bryan Mercer
----
I would cut ppc and raise price to slow.  More will arrive late June but that needs to last through mid Aug
	-Bryan Mercer
----
lets try to increase margin
	-Bryan Mercer
----
now that these are selling, maybe try to move to profitability
	-Bryan Mercer
----
have -CP sku
	-Pam Galeone
----
have -CP sku
	-Pam Galeone
----
on separate listing
	-Pam Galeone
----
on separate listing
	-Pam Galeone
----
on separate listing
	-Pam Galeone
----
on separate listing
	-Pam Galeone
----
on separate listing
	-Pam Galeone
----
on separate listing
	-Pam Galeone
----
If we don't have more in production, we need to increase price.
	-Bryan Mercer
----
none incoming; probably want to inventory stretch
	-Pam Galeone
----
Low DOH.  Pause PPC?
	-Bryan Mercer
----
Try to get to 20% margin
	-Bryan Mercer
----
I would cut ppc and raise price to slow.  More will arrive late June but that needs to last through mid Aug
	-Bryan Mercer
----
lets try to increase margin
	-Bryan Mercer
----
now that these are selling, maybe try to move to profitability
	-Bryan Mercer
----
have -CP sku
	-Pam Galeone
----
have -CP sku
	-Pam Galeone
----
on separate listing
	-Pam Galeone
----
on separate listing
	-Pam Galeone
----
on separate listing
	-Pam Galeone
----
on separate listing
	-Pam Galeone
----
on separate listing
	-Pam Galeone
----
on separate listing
	-Pam Galeone
----
If we don't have more in production, we need to increase price.
	-Bryan Mercer
----
none incoming; probably want to inventory stretch
	-Pam Galeone
----
Low DOH.  Pause PPC?
	-Bryan Mercer
----
Try to get to 20% margin
	-Bryan Mercer
----
I would cut ppc and raise price to slow.  More will arrive late June but that needs to last through mid Aug
	-Bryan Mercer
----
lets try to increase margin
	-Bryan Mercer
----
now that these are selling, maybe try to move to profitability
	-Bryan Mercer
----
have -CP sku
	-Pam Galeone
----
have -CP sku
	-Pam Galeone
----
on separate listing
	-Pam Galeone
----
on separate listing
	-Pam Galeone
----
on separate listing
	-Pam Galeone
----
on separate listing
	-Pam Galeone
----
on separate listing
	-Pam Galeone
----
on separate listing
	-Pam Galeone
----
If we don't have more in production, we need to increase price.
	-Bryan Mercer
----
none incoming; probably want to inventory stretch
	-Pam Galeone
----
Low DOH.  Pause PPC?
	-Bryan Mercer
----
Try to get to 20% margin
	-Bryan Mercer
----
I would cut ppc and raise price to slow.  More will arrive late June but that needs to last through mid Aug
	-Bryan Mercer
----
lets try to increase margin
	-Bryan Mercer
----
now that these are selling, maybe try to move to profitability
	-Bryan Mercer
----
have -CP sku
	-Pam Galeone
----
have -CP sku
	-Pam Galeone
----
on separate listing
	-Pam Galeone
----
on separate listing
	-Pam Galeone
----
on separate listing
	-Pam Galeone
----
on separate listing
	-Pam Galeone
----
on separate listing
	-Pam Galeone
----
on separate listing
	-Pam Galeone
----
If we don't have more in production, we need to increase price.
	-Bryan Mercer</t>
        </r>
      </text>
    </comment>
    <comment ref="C3" authorId="0" shapeId="0" xr:uid="{00000000-0006-0000-1400-000002000000}">
      <text>
        <r>
          <rPr>
            <sz val="11"/>
            <color rgb="FF000000"/>
            <rFont val="Calibri"/>
          </rPr>
          <t>Cassidy:
Break Even Price</t>
        </r>
      </text>
    </comment>
    <comment ref="B25" authorId="0" shapeId="0" xr:uid="{00000000-0006-0000-1400-000003000000}">
      <text>
        <r>
          <rPr>
            <sz val="11"/>
            <color rgb="FF000000"/>
            <rFont val="Calibri"/>
          </rPr>
          <t>now that these are selling, maybe try to move to profitability
	-Bryan Mercer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500-000001000000}">
      <text>
        <r>
          <rPr>
            <sz val="11"/>
            <color rgb="FF000000"/>
            <rFont val="Calibri"/>
          </rPr>
          <t>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</t>
        </r>
      </text>
    </comment>
    <comment ref="C3" authorId="0" shapeId="0" xr:uid="{00000000-0006-0000-1500-000002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600-000001000000}">
      <text>
        <r>
          <rPr>
            <sz val="11"/>
            <color rgb="FF000000"/>
            <rFont val="Calibri"/>
          </rPr>
          <t>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</t>
        </r>
      </text>
    </comment>
    <comment ref="C3" authorId="0" shapeId="0" xr:uid="{00000000-0006-0000-1600-000002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700-000001000000}">
      <text>
        <r>
          <rPr>
            <sz val="11"/>
            <color rgb="FF000000"/>
            <rFont val="Calibri"/>
          </rPr>
          <t>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</t>
        </r>
      </text>
    </comment>
    <comment ref="C3" authorId="0" shapeId="0" xr:uid="{00000000-0006-0000-1700-000002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1"/>
            <color rgb="FF000000"/>
            <rFont val="Calibri"/>
          </rPr>
          <t>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</t>
        </r>
      </text>
    </comment>
    <comment ref="C3" authorId="0" shapeId="0" xr:uid="{00000000-0006-0000-0200-000002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1"/>
            <color rgb="FF000000"/>
            <rFont val="Calibri"/>
          </rPr>
          <t>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</t>
        </r>
      </text>
    </comment>
    <comment ref="C3" authorId="0" shapeId="0" xr:uid="{00000000-0006-0000-0300-000002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sz val="11"/>
            <color rgb="FF000000"/>
            <rFont val="Calibri"/>
          </rPr>
          <t>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
----
tried to liquidate 150   LIQ-CHBDEM
	-Bryan Mercer
----
This is on excess I would keep moving for a few weeks
	-Pam Galeone
----
sold 70 units according to sellics during week of 4/20-4/27
	-Pam Galeone
----
sold 96 units according to sellics during 4/20 to 4/27
	-Pam Galeone</t>
        </r>
      </text>
    </comment>
    <comment ref="C3" authorId="0" shapeId="0" xr:uid="{00000000-0006-0000-0400-000002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5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6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7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8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sharedStrings.xml><?xml version="1.0" encoding="utf-8"?>
<sst xmlns="http://schemas.openxmlformats.org/spreadsheetml/2006/main" count="3262" uniqueCount="419">
  <si>
    <t>Price</t>
  </si>
  <si>
    <t>AMZ
Sales</t>
  </si>
  <si>
    <t>Non-AMZ 
Sales</t>
  </si>
  <si>
    <t>Revenue</t>
  </si>
  <si>
    <t>PPC Spend</t>
  </si>
  <si>
    <t>% 
Ad Spend</t>
  </si>
  <si>
    <t>Margin
(Incl. Storage)</t>
  </si>
  <si>
    <t>Net Profit 
(Incl. Storage)</t>
  </si>
  <si>
    <t>Profit / 
Piece</t>
  </si>
  <si>
    <t>Sessions</t>
  </si>
  <si>
    <t>Conversion
Rate</t>
  </si>
  <si>
    <t>QTY</t>
  </si>
  <si>
    <t>AMZ
7D Velocity</t>
  </si>
  <si>
    <t>Non-AMZ
7D Velocity</t>
  </si>
  <si>
    <t>DOH</t>
  </si>
  <si>
    <t>Sell
Through</t>
  </si>
  <si>
    <t>In 
Transit</t>
  </si>
  <si>
    <t>Arrival Date</t>
  </si>
  <si>
    <t xml:space="preserve">PPC
Sales </t>
  </si>
  <si>
    <t>% PPC Sales</t>
  </si>
  <si>
    <t>Cost per PPC Sale</t>
  </si>
  <si>
    <t>PPC Sales 
(Other SKUs)</t>
  </si>
  <si>
    <t>Size Tier</t>
  </si>
  <si>
    <t>Storage Per 
Cubic Ft.</t>
  </si>
  <si>
    <t xml:space="preserve">Volume </t>
  </si>
  <si>
    <t>Storage
Cost</t>
  </si>
  <si>
    <t>FBA 
Fee</t>
  </si>
  <si>
    <t>Blended 
Landed Cost</t>
  </si>
  <si>
    <t>Coupons</t>
  </si>
  <si>
    <t>PL-PP-AWCHB-WH</t>
  </si>
  <si>
    <t>Totals</t>
  </si>
  <si>
    <t>12/28 to 1/3</t>
  </si>
  <si>
    <t>Closed</t>
  </si>
  <si>
    <t/>
  </si>
  <si>
    <t>1/4 to 1/10</t>
  </si>
  <si>
    <t>1/11 to 1/17</t>
  </si>
  <si>
    <t xml:space="preserve">:  -  :  -  :  -  :  -  :  -  :  -  :  -  :  -  :  -  :  - :  -  :  -  :  -  :  -  :  -  :  -  :  -  :  -  :  - </t>
  </si>
  <si>
    <t>1/18 to 1/24</t>
  </si>
  <si>
    <t>1/25 to 1/31</t>
  </si>
  <si>
    <t xml:space="preserve"> | AGL171: 198 - 03/01/21</t>
  </si>
  <si>
    <t>2/1 to 2/7</t>
  </si>
  <si>
    <t xml:space="preserve"> | AGL171: 198 - 03/13/21</t>
  </si>
  <si>
    <t>2/8 to 2/14</t>
  </si>
  <si>
    <t xml:space="preserve"> | AGL171: 198 - 03/14/21</t>
  </si>
  <si>
    <t>2/15 to 2/21</t>
  </si>
  <si>
    <t>UsSmallOversize</t>
  </si>
  <si>
    <t>2/22 to 2/28</t>
  </si>
  <si>
    <t>3/4 restock post ideas on basecamp for title and image, will set up the a/b test for the title and min $69.99</t>
  </si>
  <si>
    <t>3/1 to 3/7</t>
  </si>
  <si>
    <t>inactive, out of stock</t>
  </si>
  <si>
    <t xml:space="preserve"> | AGL171: 198 - 03/15/21</t>
  </si>
  <si>
    <t>3/8 to 3/14</t>
  </si>
  <si>
    <t>still inbound</t>
  </si>
  <si>
    <t xml:space="preserve"> | AGL171: 198 - 03/16/21</t>
  </si>
  <si>
    <t>3/15 to 3/21</t>
  </si>
  <si>
    <t>"in stock" on April 3 based on front page</t>
  </si>
  <si>
    <t>3/22 to 3/28</t>
  </si>
  <si>
    <t>start ppc</t>
  </si>
  <si>
    <t>3/29 to 4/4</t>
  </si>
  <si>
    <t>adjust ppc schedule, min $72.99</t>
  </si>
  <si>
    <t>4/5 to 4/11</t>
  </si>
  <si>
    <t>turn off ads, min $74.99</t>
  </si>
  <si>
    <t>4/12 to 4/18</t>
  </si>
  <si>
    <t>min $77.99</t>
  </si>
  <si>
    <t>4/19 to 4/25</t>
  </si>
  <si>
    <t>min $87.99</t>
  </si>
  <si>
    <t>4/26 to 5/2</t>
  </si>
  <si>
    <t>maintain</t>
  </si>
  <si>
    <t>5/3 to 5/9</t>
  </si>
  <si>
    <t>turn on ppc, min $87.99</t>
  </si>
  <si>
    <t xml:space="preserve"> | AGL 223: 202 - 07/01/21</t>
  </si>
  <si>
    <t>5/10 to 5/16</t>
  </si>
  <si>
    <t>sell through 1.16 now but keep increasing bc sell pick up, maintain</t>
  </si>
  <si>
    <t xml:space="preserve"> | AGL 223: 202 - TBD</t>
  </si>
  <si>
    <t>5/17 to 5/23</t>
  </si>
  <si>
    <t>lost buy box, lower the max price, turn off ppc</t>
  </si>
  <si>
    <t>5/24 to 5/30</t>
  </si>
  <si>
    <t xml:space="preserve"> | AGL223: 202 - TBD</t>
  </si>
  <si>
    <t>5/31 to 6/6</t>
  </si>
  <si>
    <t xml:space="preserve"> | AGL223: 202 - 07/28/21</t>
  </si>
  <si>
    <t>6/7 to 6/13</t>
  </si>
  <si>
    <t>sold out</t>
  </si>
  <si>
    <t>6/14 to 6/20</t>
  </si>
  <si>
    <t>6/21 to 6/27</t>
  </si>
  <si>
    <t>6/28 to 7/4</t>
  </si>
  <si>
    <t>7/5 to 7/11</t>
  </si>
  <si>
    <t>PL-PP-CHBCB-BK3X2</t>
  </si>
  <si>
    <t>Raised min to $18.95</t>
  </si>
  <si>
    <t>UsLargeStandardSize</t>
  </si>
  <si>
    <t>Lowered min to $17.95</t>
  </si>
  <si>
    <t>Lowered min to $15.5</t>
  </si>
  <si>
    <t>Continue with Profit Peak</t>
  </si>
  <si>
    <t>Raised min to $15.95</t>
  </si>
  <si>
    <t>Raised min to $17.55</t>
  </si>
  <si>
    <t>Raised min to $19.3. Removed target</t>
  </si>
  <si>
    <t xml:space="preserve"> | #357: 180 - 04/01/21</t>
  </si>
  <si>
    <t xml:space="preserve"> | #357: 180 - 04/15/21</t>
  </si>
  <si>
    <t xml:space="preserve"> | #357: 180 - 04/21/21</t>
  </si>
  <si>
    <t>Raised min to $22.07</t>
  </si>
  <si>
    <t>Raised min to $24.99</t>
  </si>
  <si>
    <t>sold out, closed</t>
  </si>
  <si>
    <t xml:space="preserve"> | #357: 180 - 05/06/21</t>
  </si>
  <si>
    <t xml:space="preserve"> | #357: 180 - 05/15/21</t>
  </si>
  <si>
    <t xml:space="preserve"> | #357: 180 - 05/07/21</t>
  </si>
  <si>
    <t>Lowered min to $15.95. Added target of 2. Scheduled at $19.99 a few days</t>
  </si>
  <si>
    <t>Improving sell through. Raised target to 3</t>
  </si>
  <si>
    <t>Goal is improving profit. Raised min to $17.95</t>
  </si>
  <si>
    <t>Raised min to $20.52</t>
  </si>
  <si>
    <t>Raised min to $22.85</t>
  </si>
  <si>
    <t>Raised min to $26.92</t>
  </si>
  <si>
    <t>PL-PP-CHBCB-BK4X2</t>
  </si>
  <si>
    <t>Improving sell through / DOH. Lowered min to $14.95. Increased target to 1. Optimized PPC</t>
  </si>
  <si>
    <t>Goal is reducing DOH. Raised target to 2. Scheduled at $14.99 a few days</t>
  </si>
  <si>
    <t>Optimized PPC. Raised target to 3. Raised min to $22.85</t>
  </si>
  <si>
    <t>Turned PPC off</t>
  </si>
  <si>
    <t>Raised min to $23.95</t>
  </si>
  <si>
    <t>Lowered min to $22.95</t>
  </si>
  <si>
    <t>PL-PP-CHBCB-FLAG3X2</t>
  </si>
  <si>
    <t>Bad review. Lowered min to $13.99</t>
  </si>
  <si>
    <t xml:space="preserve"> | #357: 40 - 04/01/21</t>
  </si>
  <si>
    <t xml:space="preserve"> | #357: 40 - 04/15/21</t>
  </si>
  <si>
    <t xml:space="preserve"> | #357: 40 - 04/21/21</t>
  </si>
  <si>
    <t>Raised min to $14.5</t>
  </si>
  <si>
    <t xml:space="preserve"> | #357: 40 - 05/06/21</t>
  </si>
  <si>
    <t xml:space="preserve"> | #357: 40 - 05/15/21</t>
  </si>
  <si>
    <t xml:space="preserve"> | #357: 40 - 05/07/21</t>
  </si>
  <si>
    <t>Improving sell through. Increased target to 3</t>
  </si>
  <si>
    <t>Goal is improving profit. Raised min to $17.54</t>
  </si>
  <si>
    <t>PL-PP-CHBCB-FLAG4X2</t>
  </si>
  <si>
    <t>Improving sell through. Turned PPC on</t>
  </si>
  <si>
    <t>Goal is keeping DOH under control without going below break even. Turned PPC off. Turned on Profit Peak from $15.95 with target of 1</t>
  </si>
  <si>
    <t>Raised target to 2. Raised min to $22.85</t>
  </si>
  <si>
    <t>Raised min to $25.13</t>
  </si>
  <si>
    <t>Raised min to $25.95</t>
  </si>
  <si>
    <t>Raised min to $26.95. Lowered target to 1</t>
  </si>
  <si>
    <t>Lowered min to $25.99</t>
  </si>
  <si>
    <t>PL-PP-CHL-BL-C</t>
  </si>
  <si>
    <t>Maintain (avoiding LTSF)</t>
  </si>
  <si>
    <t xml:space="preserve">:  -  :  -  :  -  :  -  :  -  :  -  :  -  :  -  :  -  :  - #348: 240 - 03/01/21 :  -  :  -  :  -  :  -  :  -  :  -  :  -  :  - </t>
  </si>
  <si>
    <t xml:space="preserve"> | #348: 240 - 03/10/21</t>
  </si>
  <si>
    <t xml:space="preserve"> | #348: 240 - 03/18/21</t>
  </si>
  <si>
    <t xml:space="preserve"> | #348: 240 - </t>
  </si>
  <si>
    <t xml:space="preserve"> | #348;SW: 480 - 03/20/21 | #357: 140 - 04/01/21 | #363;SW: 300 - TBD</t>
  </si>
  <si>
    <t xml:space="preserve"> | #348;SW: 480 - 03/21/21 | #357: 140 - 04/15/21 | #363;SW: 300 - 04/22/21</t>
  </si>
  <si>
    <t xml:space="preserve"> | #348;SW: 480 - 03/18/21 | #357: 140 - 04/21/21 | #363;SW: 300 - 04/22/21</t>
  </si>
  <si>
    <t xml:space="preserve"> | #357: 140 - 04/21/21 | #363;SW: 300 - 04/22/21</t>
  </si>
  <si>
    <t xml:space="preserve"> | #357: 140 - 04/21/21 | #363;SW: 300 - 05/03/21</t>
  </si>
  <si>
    <t>sold out, raised $2 to $12.99</t>
  </si>
  <si>
    <t xml:space="preserve"> | #357: 140 - 05/06/21 | #363;SW: 300 - 05/05/21</t>
  </si>
  <si>
    <t>sold out, manuall raised to $13.99</t>
  </si>
  <si>
    <t xml:space="preserve"> | #357: 140 - 05/06/21 | #363;SW: 300 - 04/28/21</t>
  </si>
  <si>
    <t>Turned on Profit Peak from $13.95 with target of 2. Turned PPC on</t>
  </si>
  <si>
    <t xml:space="preserve"> | #357: 140 - 05/15/21 | #363;SW: 300 - 04/28/21</t>
  </si>
  <si>
    <t>Turned PPC off. Lowered min to $11.95. Increased target to 3</t>
  </si>
  <si>
    <t xml:space="preserve"> | #357: 140 - 05/07/21</t>
  </si>
  <si>
    <t>Improving sell through. Increased target to 4</t>
  </si>
  <si>
    <t>Goal is imrpoving profit. Raised min to $13.55</t>
  </si>
  <si>
    <t>Raised min to $14.99</t>
  </si>
  <si>
    <t>Raised min to $15.99</t>
  </si>
  <si>
    <t>Sku is suppressed</t>
  </si>
  <si>
    <t>Maintain</t>
  </si>
  <si>
    <t>PL-PP-CHL-GN-C</t>
  </si>
  <si>
    <t>Lowered min to $9.95 (to avoid LTSF)</t>
  </si>
  <si>
    <t>UsSmallStandardSize</t>
  </si>
  <si>
    <t>Created $1 off coupon (to avoid LTSF)</t>
  </si>
  <si>
    <t>Continue with Profit Peak, doubt lower price would make much of a difference. don't think we need to lose more money running ppc, yet</t>
  </si>
  <si>
    <t>Continue with Profit Pea (avoiding LTSF)</t>
  </si>
  <si>
    <t xml:space="preserve">:  -  :  -  :  -  :  -  :  -  :  -  :  -  :  -  :  -  :  - #348: 80 - 03/01/21 :  -  :  -  :  -  :  -  :  -  :  -  :  -  :  - </t>
  </si>
  <si>
    <t xml:space="preserve"> | #348: 80 - 03/10/21</t>
  </si>
  <si>
    <t xml:space="preserve"> | #348: 80 - 03/18/21</t>
  </si>
  <si>
    <t xml:space="preserve"> | #348: 80 - </t>
  </si>
  <si>
    <t>PL-PP-CHL-MULTI</t>
  </si>
  <si>
    <t>Turned on PP from $19.95 to $29.99 with target of 1. Raised PPC</t>
  </si>
  <si>
    <t>Optimized PPC</t>
  </si>
  <si>
    <t>Raised min to $20.95</t>
  </si>
  <si>
    <t>Raised min to $23.04</t>
  </si>
  <si>
    <t>Raised min to $25.5. Removed target</t>
  </si>
  <si>
    <t>Raised min to $28.85</t>
  </si>
  <si>
    <t>Raised min to $29.95</t>
  </si>
  <si>
    <t>AGL 214: 1000 - 06/17/21</t>
  </si>
  <si>
    <t>Improving sell through. Increased target to 2. Lowered min to $20.95</t>
  </si>
  <si>
    <t>AGL 214: 460 - TBD</t>
  </si>
  <si>
    <t>Goal is improving sell through. Lowered min to $16.95. Increased target to 3. Scheduled at $19.99 a few days</t>
  </si>
  <si>
    <t>AGL 214: 460 - 06/15/21</t>
  </si>
  <si>
    <t>AGL214: 460 - 06/13/21</t>
  </si>
  <si>
    <t>AGL214: 460 - 06/17/21</t>
  </si>
  <si>
    <t>Turned on Profit Peak from $19.95 with target of 5. Turned PPC on. Trimmed PPC</t>
  </si>
  <si>
    <t>Trimmed PPC for wasted spend</t>
  </si>
  <si>
    <t>PL-PP-CHL-OR-C</t>
  </si>
  <si>
    <t>PL-PP-CHL-PU-D</t>
  </si>
  <si>
    <t>PL-PP-CHL-RE-B</t>
  </si>
  <si>
    <t xml:space="preserve">:  -  :  -  :  -  :  -  :  -  :  -  :  -  :  -  :  -  :  - #348: 300 - 03/01/21 :  -  :  -  :  -  :  -  :  -  :  -  :  -  :  - </t>
  </si>
  <si>
    <t xml:space="preserve"> | #348: 300 - 03/10/21</t>
  </si>
  <si>
    <t xml:space="preserve"> | #348: 300 - 03/18/21</t>
  </si>
  <si>
    <t xml:space="preserve"> | #348: 300 - </t>
  </si>
  <si>
    <t xml:space="preserve"> | #348;SW: 300 - 03/20/21 | #364;SW: 320 - TBD</t>
  </si>
  <si>
    <t xml:space="preserve"> | #348;SW: 300 - 03/21/21 | #364;SW: 320 - 04/29/21</t>
  </si>
  <si>
    <t xml:space="preserve"> | #348;SW: 300 - 03/18/21 | #364;SW: 320 - 04/28/21</t>
  </si>
  <si>
    <t xml:space="preserve"> | #364;SW: 320 - 04/28/21</t>
  </si>
  <si>
    <t xml:space="preserve"> | #364;SW: 320 - 05/01/21</t>
  </si>
  <si>
    <t>Inactive (out of stock)</t>
  </si>
  <si>
    <t xml:space="preserve"> | #364;SW: 320 - 04/27/21</t>
  </si>
  <si>
    <t>Turned on Profit Peak from $12.95 with target of 4</t>
  </si>
  <si>
    <t xml:space="preserve"> | #364;SW: 320 - 05/03/21</t>
  </si>
  <si>
    <t>Turned PPC on</t>
  </si>
  <si>
    <t xml:space="preserve"> | #364;SW: 320 - 05/14/21</t>
  </si>
  <si>
    <t>Improving sell through. Lowered min to $11.95</t>
  </si>
  <si>
    <t>Goal is improving profit. Raised min to $13.14</t>
  </si>
  <si>
    <t>Raised min to $14.45</t>
  </si>
  <si>
    <t>PL-PP-CHL-WH-B</t>
  </si>
  <si>
    <t>Raised min to $17.58</t>
  </si>
  <si>
    <t xml:space="preserve">:  -  :  -  :  -  :  -  :  -  #311: 300 - 02/03/21 :  -  :  -  :  -  :  - :  -  :  -  :  -  :  -  :  -  :  -  :  -  :  -  :  - </t>
  </si>
  <si>
    <t xml:space="preserve">:  -  :  -  :  -  :  -  :  -  #311: 300 - 02/03/21 :  -  :  -  :  -  :  - #348: 1140 - 03/01/21 :  -  :  -  :  -  :  -  :  -  :  -  :  -  :  - </t>
  </si>
  <si>
    <t xml:space="preserve"> | #311: 300 - 02/11/21 | #348: 1140 - 03/10/21</t>
  </si>
  <si>
    <t xml:space="preserve"> | #311: 300 - 02/21/21 | #348: 1140 - 03/18/21</t>
  </si>
  <si>
    <t xml:space="preserve"> | #311: 300 - 02/19/21 | #348: 1140 -  | #332: 180 - 03/14/21</t>
  </si>
  <si>
    <t xml:space="preserve"> | #311: 300 - 02/19/21 | #348;SW: 1140 - 03/20/21 | #357: 300 - 04/01/21 | #363;SW: 1056 - TBD</t>
  </si>
  <si>
    <t xml:space="preserve"> | #348;SW: 1140 - 03/21/21 | #357: 300 - 04/15/21 | #363;SW: 1056 - 04/22/21</t>
  </si>
  <si>
    <t xml:space="preserve"> | #348;SW: 1140 - 03/18/21 | #357: 300 - 04/21/21 | #363;SW: 1056 - 04/22/21</t>
  </si>
  <si>
    <t xml:space="preserve"> | #357: 300 - 04/21/21 | #363;SW: 1056 - 04/22/21</t>
  </si>
  <si>
    <t>Lowered to $16.99</t>
  </si>
  <si>
    <t xml:space="preserve"> | #357: 300 - 04/21/21 | #363;SW: 1056 - 05/03/21</t>
  </si>
  <si>
    <t>Lowered min to $14.5 and target to 15. Turned PPC on</t>
  </si>
  <si>
    <t>Trimmed PPC</t>
  </si>
  <si>
    <t xml:space="preserve"> | #357: 300 - 05/06/21 | #363;SW: 1056 - 05/05/21</t>
  </si>
  <si>
    <t xml:space="preserve"> | #357: 300 - 05/06/21 | #363;SW: 1056 - 04/28/21</t>
  </si>
  <si>
    <t xml:space="preserve"> | #357: 300 - 05/15/21 | #363;SW: 1056 - 04/28/21</t>
  </si>
  <si>
    <t>Raised PPC slightly</t>
  </si>
  <si>
    <t xml:space="preserve"> | #357: 300 - 05/07/21</t>
  </si>
  <si>
    <t>Lowered min to $13.95</t>
  </si>
  <si>
    <t>Improving sell through / DOH. Lowered min to $11.95</t>
  </si>
  <si>
    <t>Goal is selling out within 90 days of inventory hitting. Continue with Profit Peak</t>
  </si>
  <si>
    <t>Raised min to $13.95</t>
  </si>
  <si>
    <t>Raised min to $15.86</t>
  </si>
  <si>
    <t>Raised min to $16.5</t>
  </si>
  <si>
    <t>Suppressed</t>
  </si>
  <si>
    <t>PL-PP-CHEL-BL</t>
  </si>
  <si>
    <t>Raised $1 to $14.99</t>
  </si>
  <si>
    <t>Lowered $1 to $13.99</t>
  </si>
  <si>
    <t>Lowered $1 to $12.99</t>
  </si>
  <si>
    <t>Lowered $1 to $11.99</t>
  </si>
  <si>
    <t>PL-PP-CHEL-BLRD</t>
  </si>
  <si>
    <t>Lowered to $12.99</t>
  </si>
  <si>
    <t>Lowered $1 to $10.99</t>
  </si>
  <si>
    <t>PL-PP-CHEL-RD</t>
  </si>
  <si>
    <t>Turned mild PPC on</t>
  </si>
  <si>
    <t>Created $2 off coupon</t>
  </si>
  <si>
    <t>costs less to destroy. Turned PPC off</t>
  </si>
  <si>
    <t>PL-PP-CHEL-WH</t>
  </si>
  <si>
    <t>closed</t>
  </si>
  <si>
    <t>PL-PP-CHL-EL-WH</t>
  </si>
  <si>
    <t xml:space="preserve">:  -  :  -  :  -  :  -  :  -  :  -  :  -  :  -  :  -  :  - #348: 190 - 03/01/21 :  -  :  -  :  -  :  -  :  -  :  -  :  -  :  - </t>
  </si>
  <si>
    <t xml:space="preserve"> | #348: 190 - 03/10/21</t>
  </si>
  <si>
    <t xml:space="preserve"> | #348: 190 - 03/18/21</t>
  </si>
  <si>
    <t xml:space="preserve"> | #348: 190 - </t>
  </si>
  <si>
    <t xml:space="preserve"> | #364;SW: 200 - TBD</t>
  </si>
  <si>
    <t xml:space="preserve"> | #364;SW: 200 - 04/29/21</t>
  </si>
  <si>
    <t xml:space="preserve"> | #364;SW: 200 - 04/28/21</t>
  </si>
  <si>
    <t xml:space="preserve"> | #364;SW: 200 - 05/01/21</t>
  </si>
  <si>
    <t xml:space="preserve"> | #364;SW: 200 - 04/27/21</t>
  </si>
  <si>
    <t xml:space="preserve"> | #364;SW: 200 - 05/03/21</t>
  </si>
  <si>
    <t xml:space="preserve"> | #364;SW: 200 - 05/14/21</t>
  </si>
  <si>
    <t>PL-PP-CH-HSAW</t>
  </si>
  <si>
    <t>$2 coupon</t>
  </si>
  <si>
    <t>schedule the price $12.99</t>
  </si>
  <si>
    <t>schedule the price $15.99 to sell the inventory in April</t>
  </si>
  <si>
    <t>maintain for march/april</t>
  </si>
  <si>
    <t>target 0.5</t>
  </si>
  <si>
    <t>min $13.99</t>
  </si>
  <si>
    <t>#382: 160 - 04/20/21</t>
  </si>
  <si>
    <t>at target, maintain</t>
  </si>
  <si>
    <t>#382: 160 - 05/04/21</t>
  </si>
  <si>
    <t>min $15.99</t>
  </si>
  <si>
    <t>restock, turn on ppc</t>
  </si>
  <si>
    <t>target 7, min $13.99, turn on auto ppc too, budget $5</t>
  </si>
  <si>
    <t>sale pick up now, turn off auto</t>
  </si>
  <si>
    <t>sale pick up after Friday, maintain for June and July</t>
  </si>
  <si>
    <t>min $14.49, turn off ppc</t>
  </si>
  <si>
    <t>stretch inventory</t>
  </si>
  <si>
    <t>PL-PP-CHB-SCORE</t>
  </si>
  <si>
    <t>enable the profit peak</t>
  </si>
  <si>
    <t xml:space="preserve"> #344: 120 - TBD</t>
  </si>
  <si>
    <t>talk about the listing optimization with Pam</t>
  </si>
  <si>
    <t xml:space="preserve">:  -  #344: 120 - 03/01/21 :  -  :  -  :  -  :  -  :  -  :  -  :  -  :  - :  -  :  -  :  -  :  -  :  -  :  -  :  -  :  -  :  - </t>
  </si>
  <si>
    <t>were not active because changing the parent listing, will watch it for one more week</t>
  </si>
  <si>
    <t xml:space="preserve"> | #344: 120 - 03/01/21</t>
  </si>
  <si>
    <t xml:space="preserve"> | #344: 120 - 03/06/21</t>
  </si>
  <si>
    <t xml:space="preserve"> | #344: 120 - 03/11/21</t>
  </si>
  <si>
    <t>optimze the parent title</t>
  </si>
  <si>
    <t xml:space="preserve"> | #344: 120 - 03/12/21</t>
  </si>
  <si>
    <t>turn on ppc $5</t>
  </si>
  <si>
    <t xml:space="preserve"> | #344: 120 - 03/09/21</t>
  </si>
  <si>
    <t>adjust bid, budget $2</t>
  </si>
  <si>
    <t xml:space="preserve"> | #344: 120 - 03/17/21</t>
  </si>
  <si>
    <t>turn off the ads, coupon 10%</t>
  </si>
  <si>
    <t>at target maintain</t>
  </si>
  <si>
    <t>target 2</t>
  </si>
  <si>
    <t>have the ppc for one pack</t>
  </si>
  <si>
    <t>delete target</t>
  </si>
  <si>
    <t xml:space="preserve"> | #411: 600 - 07/15/21</t>
  </si>
  <si>
    <t xml:space="preserve"> | #411: 600 - 07/25/21</t>
  </si>
  <si>
    <t xml:space="preserve"> | #411: 408 - 08/02/21</t>
  </si>
  <si>
    <t xml:space="preserve"> | #411: 408 - 08/01/21</t>
  </si>
  <si>
    <t>PL-PP-CHB-SCORE-2PK-A</t>
  </si>
  <si>
    <t>target 2, min $16.59</t>
  </si>
  <si>
    <t xml:space="preserve"> #346: 300 - TBD</t>
  </si>
  <si>
    <t xml:space="preserve">:  -  :  -  #346: 432 - 03/01/21 :  -  :  -  :  -  :  -  :  -  :  -  :  - :  -  :  -  :  -  :  -  :  -  :  -  :  -  :  -  :  - </t>
  </si>
  <si>
    <t>about target, maintain</t>
  </si>
  <si>
    <t xml:space="preserve"> | #344: 24 - 03/01/21 | #346: 432 - 03/07/21</t>
  </si>
  <si>
    <t xml:space="preserve"> | #344: 24 - 03/06/21 | #346;SW: 432 - 03/15/21</t>
  </si>
  <si>
    <t xml:space="preserve"> | #344: 24 - 03/11/21 | #346;SW: 432 - 03/15/21</t>
  </si>
  <si>
    <t xml:space="preserve"> | #344: 24 - 03/12/21 | #346;SW: 432 - TBD</t>
  </si>
  <si>
    <t xml:space="preserve"> | #344: 24 - 03/09/21 | #346;SW: 432 - 04/15/21</t>
  </si>
  <si>
    <t>adjust the bid</t>
  </si>
  <si>
    <t xml:space="preserve"> | #344: 24 - 03/17/21 | #346;SW: 432 - 04/17/21</t>
  </si>
  <si>
    <t>turn off ads, 10% coupon</t>
  </si>
  <si>
    <t>turn off ads, target 2</t>
  </si>
  <si>
    <t xml:space="preserve"> | #346;SW: 432 - 04/18/21</t>
  </si>
  <si>
    <t>target 5</t>
  </si>
  <si>
    <t xml:space="preserve"> | #346;SW: 432 - 04/20/21</t>
  </si>
  <si>
    <t>turn on ppc</t>
  </si>
  <si>
    <t xml:space="preserve"> | #346;SW: 432 - 04/16/21</t>
  </si>
  <si>
    <t>adjust ppc</t>
  </si>
  <si>
    <t>turn off ppc</t>
  </si>
  <si>
    <t>turn on ppc, target 18</t>
  </si>
  <si>
    <t>keep ppc running for sell through</t>
  </si>
  <si>
    <t>restock 60 units, maintain</t>
  </si>
  <si>
    <t>min $16.99</t>
  </si>
  <si>
    <t xml:space="preserve"> | #411: 1512 - 07/15/21</t>
  </si>
  <si>
    <t>$15.99 in os with 40 DOH, maintain</t>
  </si>
  <si>
    <t xml:space="preserve"> | #411: 1512 - 07/25/21</t>
  </si>
  <si>
    <t>$16.99 min</t>
  </si>
  <si>
    <t xml:space="preserve"> | #411: 1104 - 08/02/21</t>
  </si>
  <si>
    <t>15.49, restock in os, maintain</t>
  </si>
  <si>
    <t xml:space="preserve"> | #411: 1104 - 08/01/21</t>
  </si>
  <si>
    <t>PL-PP-CH-CP-BK</t>
  </si>
  <si>
    <t xml:space="preserve">
#311: 200 - 01/28/21</t>
  </si>
  <si>
    <t xml:space="preserve"> #311: 200 - 01/28/21</t>
  </si>
  <si>
    <t xml:space="preserve">:  -  :  -  :  -  :  -  :  -  #311: 200 - 02/03/21 :  -  :  -  :  -  :  - :  -  :  -  :  -  :  -  :  -  :  -  :  -  :  -  :  - </t>
  </si>
  <si>
    <t xml:space="preserve"> | #311: 200 - 02/11/21</t>
  </si>
  <si>
    <t xml:space="preserve"> | #311: 200 - 02/21/21</t>
  </si>
  <si>
    <t xml:space="preserve"> | #311: 200 - 02/19/21</t>
  </si>
  <si>
    <t xml:space="preserve"> | #311: 200 - 02/19/21 | #357: 200 - 04/01/21</t>
  </si>
  <si>
    <t xml:space="preserve"> | #357: 200 - 04/15/21</t>
  </si>
  <si>
    <t xml:space="preserve"> | #357: 200 - 04/21/21</t>
  </si>
  <si>
    <t xml:space="preserve"> | #357: 200 - 05/06/21</t>
  </si>
  <si>
    <t xml:space="preserve"> | #357: 200 - 05/15/21</t>
  </si>
  <si>
    <t xml:space="preserve"> | #357: 200 - 05/07/21</t>
  </si>
  <si>
    <t>Relisted at $9.99</t>
  </si>
  <si>
    <t>Improving sell through / DOH. Not in Profit Peak. Set at $6.99. Optimized PPC</t>
  </si>
  <si>
    <t>Goal is keeping DOH under control but improving profit. Raised $1 to $7.99. Trimmed PPC</t>
  </si>
  <si>
    <t>Turned on Profit Peak with min of $10.99</t>
  </si>
  <si>
    <t>Lowered min to $9.95. Added target of 3</t>
  </si>
  <si>
    <t>Lowered target to 2</t>
  </si>
  <si>
    <t>Raised min to $10.95</t>
  </si>
  <si>
    <t>Raised min to $11.95</t>
  </si>
  <si>
    <t>PL-PP-CH-CP-GY</t>
  </si>
  <si>
    <t>Raised min to $7.68</t>
  </si>
  <si>
    <t xml:space="preserve">
#311: 60 - 01/28/21</t>
  </si>
  <si>
    <t>Lowered min to $6.98</t>
  </si>
  <si>
    <t xml:space="preserve"> #311: 60 - 01/28/21</t>
  </si>
  <si>
    <t>Lowered min to $6.95</t>
  </si>
  <si>
    <t xml:space="preserve">:  -  :  -  :  -  :  -  :  -  #311: 60 - 02/03/21 :  -  :  -  :  -  :  - :  -  :  -  :  -  :  -  :  -  :  -  :  -  :  -  :  - </t>
  </si>
  <si>
    <t xml:space="preserve"> | #311: 60 - 02/11/21</t>
  </si>
  <si>
    <t xml:space="preserve"> | #311: 60 - 02/21/21</t>
  </si>
  <si>
    <t xml:space="preserve"> | #311: 60 - 02/19/21</t>
  </si>
  <si>
    <t xml:space="preserve"> | #311: 60 - 02/19/21 | #357: 140 - 04/01/21</t>
  </si>
  <si>
    <t xml:space="preserve"> | #357: 140 - 04/15/21</t>
  </si>
  <si>
    <t xml:space="preserve"> | #357: 140 - 04/21/21</t>
  </si>
  <si>
    <t xml:space="preserve"> | #357: 140 - 05/06/21</t>
  </si>
  <si>
    <t xml:space="preserve"> | #357: 140 - 05/15/21</t>
  </si>
  <si>
    <t>Re-added to Profit Peak</t>
  </si>
  <si>
    <t>Improving sell through / DOH. Turned PPC on</t>
  </si>
  <si>
    <t>Goal is reducing losses. Trimmed PPC for wasted spend</t>
  </si>
  <si>
    <t>Raised min to $8.07</t>
  </si>
  <si>
    <t>Raised min to $9.53</t>
  </si>
  <si>
    <t>PL-PP-CH-CP-NB</t>
  </si>
  <si>
    <t>Raised min to $9.88</t>
  </si>
  <si>
    <t>Lowered min to $8.99</t>
  </si>
  <si>
    <t>Lowered min to $7.95</t>
  </si>
  <si>
    <t>Raised min to $8.74</t>
  </si>
  <si>
    <t>Raised min to $9.61. Removed target</t>
  </si>
  <si>
    <t>Raised min to $10.73</t>
  </si>
  <si>
    <t>Raised min to $11.8</t>
  </si>
  <si>
    <t>Lowered min to $10.99. Added target of 1</t>
  </si>
  <si>
    <t>Lowered min to $9.99</t>
  </si>
  <si>
    <t>Lowered min to $7.99</t>
  </si>
  <si>
    <t>Lowered min to $6.95. Raised target to 3</t>
  </si>
  <si>
    <t>Goal is reducing DOH. Raised PPC</t>
  </si>
  <si>
    <t>Raised min to $9.61</t>
  </si>
  <si>
    <t>PL-PP-CH-CP-STAR</t>
  </si>
  <si>
    <t>Added target of 1. Raised PPC slightly</t>
  </si>
  <si>
    <t>Trimmed PPC. Created $1 off coupon</t>
  </si>
  <si>
    <t xml:space="preserve"> | #357: 140 - 04/01/21</t>
  </si>
  <si>
    <t>Raised PPC bid</t>
  </si>
  <si>
    <t>Lowred min to $5.95</t>
  </si>
  <si>
    <t>Goal is keeping DOH under control. Continue with Profit Peak</t>
  </si>
  <si>
    <t>Raised min to $7.92</t>
  </si>
  <si>
    <t>Lowered min to $7.5</t>
  </si>
  <si>
    <t>DOH of Comp Inv</t>
  </si>
  <si>
    <t>7/12 to 7/18</t>
  </si>
  <si>
    <t>| AGL223  - 202 units 07/26</t>
  </si>
  <si>
    <t>No Transit, But 260 At Factory 50-75 days from Earliest Arrival</t>
  </si>
  <si>
    <t>No Transit, But 220 At Factory 50-75 days from Earliest Arrival</t>
  </si>
  <si>
    <t>No Transit, But 200 At Factory 50-75 days from Earliest Arrival</t>
  </si>
  <si>
    <t>No Transit, But 740 At Factory 50-75 days from Earliest Arrival</t>
  </si>
  <si>
    <t>| 411 Airshipment Scoreboard  - 1104 units 09/17</t>
  </si>
  <si>
    <t>No Transit, But 2208 At Factory 50-75 days from Earliest Arrival</t>
  </si>
  <si>
    <t>No Transit, But 280 At Factory 50-75 days from Earliest Arrival</t>
  </si>
  <si>
    <t>No Transit, But 100 At Factory 50-75 days from Earliest Arrival</t>
  </si>
  <si>
    <t>No Transit, But 1520 At Factory 50-75 days from Earliest Arrival</t>
  </si>
  <si>
    <t>No Transit, But 640 At Factory 50-75 days from Earliest Arrival</t>
  </si>
  <si>
    <t>No Transit, But 500 At Factory 50-75 days from Earliest Arrival</t>
  </si>
  <si>
    <t>No Transit, But 540 At Factory 50-75 days from Earliest Arrival</t>
  </si>
  <si>
    <t>No Transit, But 560 At Factory 50-75 days from Earliest Arrival</t>
  </si>
  <si>
    <t>No Transit, But 160 At Factory 50-75 days from Earliest Arrival</t>
  </si>
  <si>
    <t>No Transit, But 400 At Factory 50-75 days from Earliest Arrival</t>
  </si>
  <si>
    <t>No Transit, But 20 At Factory 50-75 days from Earliest Arrival</t>
  </si>
  <si>
    <t>At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</si>
</sst>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0.000"/>
    <numFmt numFmtId="167" formatCode="_([$$-409]* #,##0.00_);_([$$-409]* \(#,##0.00\);_([$$-409]* &quot;-&quot;??_);_(@_)"/>
  </numFmts>
  <fonts count="7" x14ac:knownFonts="1">
    <font>
      <sz val="11"/>
      <color rgb="FF000000"/>
      <name val="Calibri"/>
    </font>
    <font>
      <sz val="11"/>
      <color theme="1"/>
      <name val="Calibri"/>
    </font>
    <font>
      <sz val="10"/>
      <color rgb="FF000000"/>
      <name val="Calibri"/>
    </font>
    <font>
      <b/>
      <sz val="12"/>
      <color rgb="FF000000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rgb="FFF2F2F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3F3F3F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thick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5" fillId="2" borderId="9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44" fontId="5" fillId="2" borderId="9" xfId="0" applyNumberFormat="1" applyFont="1" applyFill="1" applyBorder="1" applyAlignment="1">
      <alignment horizontal="center" vertical="center" wrapText="1"/>
    </xf>
    <xf numFmtId="9" fontId="5" fillId="2" borderId="9" xfId="0" applyNumberFormat="1" applyFont="1" applyFill="1" applyBorder="1" applyAlignment="1">
      <alignment horizontal="center" vertical="center" wrapText="1"/>
    </xf>
    <xf numFmtId="9" fontId="5" fillId="2" borderId="9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14" fontId="6" fillId="2" borderId="9" xfId="0" applyNumberFormat="1" applyFont="1" applyFill="1" applyBorder="1" applyAlignment="1">
      <alignment horizontal="center" vertical="center" wrapText="1"/>
    </xf>
    <xf numFmtId="2" fontId="5" fillId="2" borderId="9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44" fontId="5" fillId="2" borderId="9" xfId="0" applyNumberFormat="1" applyFont="1" applyFill="1" applyBorder="1" applyAlignment="1">
      <alignment horizontal="center" vertical="center"/>
    </xf>
    <xf numFmtId="0" fontId="0" fillId="0" borderId="0" xfId="0" applyFont="1"/>
    <xf numFmtId="164" fontId="1" fillId="2" borderId="11" xfId="0" applyNumberFormat="1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/>
    </xf>
    <xf numFmtId="44" fontId="0" fillId="2" borderId="11" xfId="0" applyNumberFormat="1" applyFont="1" applyFill="1" applyBorder="1" applyAlignment="1">
      <alignment horizontal="center"/>
    </xf>
    <xf numFmtId="9" fontId="0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2" fontId="0" fillId="2" borderId="11" xfId="0" applyNumberFormat="1" applyFont="1" applyFill="1" applyBorder="1" applyAlignment="1">
      <alignment horizontal="center"/>
    </xf>
    <xf numFmtId="2" fontId="0" fillId="0" borderId="0" xfId="0" applyNumberFormat="1" applyFont="1"/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left"/>
    </xf>
    <xf numFmtId="9" fontId="0" fillId="0" borderId="0" xfId="0" applyNumberFormat="1" applyFont="1"/>
    <xf numFmtId="44" fontId="0" fillId="0" borderId="0" xfId="0" applyNumberFormat="1" applyFont="1"/>
    <xf numFmtId="44" fontId="0" fillId="0" borderId="0" xfId="0" applyNumberFormat="1" applyFont="1" applyAlignment="1">
      <alignment horizontal="center"/>
    </xf>
    <xf numFmtId="166" fontId="0" fillId="0" borderId="0" xfId="0" applyNumberFormat="1" applyFont="1"/>
    <xf numFmtId="0" fontId="1" fillId="0" borderId="0" xfId="0" applyFont="1"/>
    <xf numFmtId="0" fontId="1" fillId="2" borderId="11" xfId="0" applyFont="1" applyFill="1" applyBorder="1" applyAlignment="1">
      <alignment horizontal="center"/>
    </xf>
    <xf numFmtId="44" fontId="1" fillId="2" borderId="11" xfId="0" applyNumberFormat="1" applyFont="1" applyFill="1" applyBorder="1"/>
    <xf numFmtId="9" fontId="1" fillId="2" borderId="11" xfId="0" applyNumberFormat="1" applyFont="1" applyFill="1" applyBorder="1" applyAlignment="1">
      <alignment horizontal="center"/>
    </xf>
    <xf numFmtId="44" fontId="1" fillId="2" borderId="11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left"/>
    </xf>
    <xf numFmtId="9" fontId="1" fillId="0" borderId="0" xfId="0" applyNumberFormat="1" applyFont="1"/>
    <xf numFmtId="44" fontId="1" fillId="0" borderId="0" xfId="0" applyNumberFormat="1" applyFont="1"/>
    <xf numFmtId="44" fontId="1" fillId="0" borderId="0" xfId="0" applyNumberFormat="1" applyFont="1" applyAlignment="1">
      <alignment horizontal="center"/>
    </xf>
    <xf numFmtId="166" fontId="1" fillId="0" borderId="0" xfId="0" applyNumberFormat="1" applyFont="1"/>
    <xf numFmtId="44" fontId="0" fillId="2" borderId="11" xfId="0" applyNumberFormat="1" applyFont="1" applyFill="1" applyBorder="1"/>
    <xf numFmtId="167" fontId="0" fillId="0" borderId="0" xfId="0" applyNumberFormat="1" applyFont="1"/>
    <xf numFmtId="164" fontId="0" fillId="2" borderId="11" xfId="0" applyNumberFormat="1" applyFont="1" applyFill="1" applyBorder="1" applyAlignment="1">
      <alignment horizontal="center"/>
    </xf>
    <xf numFmtId="0" fontId="0" fillId="2" borderId="11" xfId="0" applyFont="1" applyFill="1" applyBorder="1"/>
    <xf numFmtId="0" fontId="0" fillId="0" borderId="0" xfId="0" applyFont="1" applyAlignment="1"/>
    <xf numFmtId="0" fontId="0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4" fontId="0" fillId="0" borderId="0" xfId="0" applyNumberFormat="1" applyFont="1"/>
    <xf numFmtId="0" fontId="0" fillId="0" borderId="0" xfId="0"/>
    <xf numFmtId="0" fontId="0" fillId="2" borderId="11" xfId="0" applyFill="1" applyBorder="1" applyAlignment="1">
      <alignment horizontal="center"/>
    </xf>
    <xf numFmtId="44" fontId="0" fillId="2" borderId="11" xfId="0" applyNumberForma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/>
    <xf numFmtId="44" fontId="0" fillId="0" borderId="0" xfId="0" applyNumberFormat="1"/>
    <xf numFmtId="0" fontId="0" fillId="0" borderId="0" xfId="0" applyFont="1" applyAlignment="1">
      <alignment horizontal="center" vertical="center" wrapText="1"/>
    </xf>
    <xf numFmtId="0" fontId="4" fillId="0" borderId="6" xfId="0" applyFont="1" applyBorder="1"/>
    <xf numFmtId="0" fontId="0" fillId="0" borderId="0" xfId="0" applyFont="1" applyAlignment="1"/>
    <xf numFmtId="44" fontId="0" fillId="0" borderId="0" xfId="0" applyNumberFormat="1" applyFont="1" applyAlignment="1">
      <alignment horizontal="center" vertical="center" wrapText="1"/>
    </xf>
    <xf numFmtId="44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2" xfId="0" applyFont="1" applyBorder="1"/>
    <xf numFmtId="2" fontId="0" fillId="0" borderId="0" xfId="0" applyNumberFormat="1" applyFont="1" applyAlignment="1">
      <alignment horizontal="center" vertical="center" wrapText="1"/>
    </xf>
    <xf numFmtId="0" fontId="4" fillId="0" borderId="5" xfId="0" applyFont="1" applyBorder="1"/>
    <xf numFmtId="0" fontId="4" fillId="0" borderId="4" xfId="0" applyFont="1" applyBorder="1"/>
    <xf numFmtId="165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44" fontId="0" fillId="2" borderId="1" xfId="0" applyNumberFormat="1" applyFont="1" applyFill="1" applyBorder="1" applyAlignment="1">
      <alignment horizontal="center" vertical="center"/>
    </xf>
    <xf numFmtId="44" fontId="0" fillId="2" borderId="1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left" vertical="center"/>
    </xf>
    <xf numFmtId="0" fontId="4" fillId="0" borderId="8" xfId="0" applyFont="1" applyBorder="1"/>
    <xf numFmtId="0" fontId="0" fillId="0" borderId="0" xfId="0" applyFont="1" applyAlignment="1">
      <alignment horizontal="left"/>
    </xf>
    <xf numFmtId="164" fontId="0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pane xSplit="2" ySplit="3" topLeftCell="V14" activePane="bottomRight" state="frozen"/>
      <selection activeCell="R32" sqref="R32"/>
      <selection pane="topRight" activeCell="R32" sqref="R32"/>
      <selection pane="bottomLeft" activeCell="R32" sqref="R32"/>
      <selection pane="bottomRigh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1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9.33203125" customWidth="1"/>
    <col min="16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29.664062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9.6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Info!B1:BJ7000""),3,FALSE),"""")"),"Weather Resistant Cornhole Boards with Cornhole Bean Bag Set - Plastic Corn Hole Board Game")</f>
        <v>Weather Resistant Cornhole Boards with Cornhole Bean Bag Set - Plastic Corn Hole Board Game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Info!B1:BJ7000""),2,FALSE),"""")"),"B07YGDQLCJ")</f>
        <v>B07YGDQLCJ</v>
      </c>
      <c r="B2" s="3" t="s">
        <v>29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40.5" customHeight="1" x14ac:dyDescent="0.2">
      <c r="A3" s="75" t="s">
        <v>30</v>
      </c>
      <c r="B3" s="76"/>
      <c r="C3" s="4">
        <f>((AE32+AF32)/0.85)*-1</f>
        <v>60.22209294117647</v>
      </c>
      <c r="D3" s="5">
        <f>SUM(D4:D99765)</f>
        <v>182</v>
      </c>
      <c r="E3" s="5"/>
      <c r="F3" s="6">
        <f t="shared" ref="F3:G3" si="0">SUM(F4:F99765)</f>
        <v>15576.36</v>
      </c>
      <c r="G3" s="6">
        <f t="shared" si="0"/>
        <v>-213.23999999999998</v>
      </c>
      <c r="H3" s="7">
        <f t="shared" ref="H3:H32" si="1">G3/F3*-1</f>
        <v>1.3689976348774681E-2</v>
      </c>
      <c r="I3" s="8">
        <f t="shared" ref="I3:I32" si="2">J3/F3</f>
        <v>0.26609973575341073</v>
      </c>
      <c r="J3" s="6">
        <f>SUM(J4:J99765)</f>
        <v>4144.8652799999973</v>
      </c>
      <c r="K3" s="6">
        <f t="shared" ref="K3:K32" si="3">J3/D3</f>
        <v>22.77398505494504</v>
      </c>
      <c r="L3" s="5"/>
      <c r="M3" s="9"/>
      <c r="N3" s="10"/>
      <c r="O3" s="5" t="str">
        <f ca="1">IFERROR(__xludf.DUMMYFUNCTION("VLOOKUP(B2,IMPORTRANGE(""https://docs.google.com/spreadsheets/d/1N8jvpEHDVkurDv7NrPxwI3eH6hQsvtb1QltGNCalRjU/edit#gid=865736387"",""Compiled Sheet!a1:g5000""),2,FALSE)"),"0.5 - March
1 - April
2 - May
3 - June
1 - July
1 - Aug
0.5 - Sept
0.1 - Oct
0.1 - Nov
0.5 - Dec
0.1 - Jan
0.1 - Feb")</f>
        <v>0.5 - March
1 - April
2 - May
3 - June
1 - July
1 - Aug
0.5 - Sept
0.1 - Oct
0.1 - Nov
0.5 - Dec
0.1 - Jan
0.1 -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SUM(W4:W99765)</f>
        <v>18</v>
      </c>
      <c r="X3" s="7">
        <f>W3/D3</f>
        <v>9.8901098901098897E-2</v>
      </c>
      <c r="Y3" s="6"/>
      <c r="Z3" s="5"/>
      <c r="AA3" s="5"/>
      <c r="AB3" s="5"/>
      <c r="AC3" s="5"/>
      <c r="AD3" s="6">
        <f>SUM(AD4:AD99765)</f>
        <v>-316.75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Info!B2:BZ7000""),36,FALSE)),"""")*-1"),-34.168779)</f>
        <v>-34.168779000000001</v>
      </c>
      <c r="AG3" s="6">
        <f>SUM(AG4:AG99765)</f>
        <v>0</v>
      </c>
    </row>
    <row r="4" spans="1:33" ht="16" x14ac:dyDescent="0.2">
      <c r="A4" s="15" t="s">
        <v>31</v>
      </c>
      <c r="B4" s="15" t="s">
        <v>32</v>
      </c>
      <c r="C4" s="16" t="str">
        <f t="shared" ref="C4:C32" si="4">IFERROR(F4/D4," - ")</f>
        <v xml:space="preserve"> - </v>
      </c>
      <c r="D4" s="17">
        <v>0</v>
      </c>
      <c r="E4" s="17">
        <v>0</v>
      </c>
      <c r="F4" s="18">
        <v>0</v>
      </c>
      <c r="G4" s="18">
        <v>0</v>
      </c>
      <c r="H4" s="19" t="e">
        <f t="shared" si="1"/>
        <v>#DIV/0!</v>
      </c>
      <c r="I4" s="19" t="e">
        <f t="shared" si="2"/>
        <v>#DIV/0!</v>
      </c>
      <c r="J4" s="18">
        <f t="shared" ref="J4:J32" si="5">F4*0.85+G4+AF4*D4+D4*AE4+AG4+AD4</f>
        <v>0</v>
      </c>
      <c r="K4" s="18" t="e">
        <f t="shared" si="3"/>
        <v>#DIV/0!</v>
      </c>
      <c r="L4" s="17">
        <v>0</v>
      </c>
      <c r="M4" s="20" t="str">
        <f t="shared" ref="M4:M32" si="6">IFERROR(D4/L4,"-")</f>
        <v>-</v>
      </c>
      <c r="N4" s="17">
        <v>0</v>
      </c>
      <c r="O4" s="21">
        <f t="shared" ref="O4:P4" si="7">D4/7</f>
        <v>0</v>
      </c>
      <c r="P4" s="21">
        <f t="shared" si="7"/>
        <v>0</v>
      </c>
      <c r="Q4" s="17" t="e">
        <f t="shared" ref="Q4:Q32" si="8">ROUNDDOWN(N4/(O4+P4),0)</f>
        <v>#DIV/0!</v>
      </c>
      <c r="R4" s="17"/>
      <c r="S4" s="22">
        <v>1.7247706422018301</v>
      </c>
      <c r="T4" s="15">
        <v>400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e">
        <v>#N/A</v>
      </c>
      <c r="AB4" s="27" t="e">
        <f t="shared" ref="AB4:AB32" si="11">IF(OR(AA4="UsLargeStandardSize",AA4="UsSmallStandardSize"),-0.69,-0.48)</f>
        <v>#N/A</v>
      </c>
      <c r="AC4" s="28" t="e">
        <v>#N/A</v>
      </c>
      <c r="AD4" s="26">
        <f t="shared" ref="AD4:AD32" si="12">IFERROR(AB4*AC4*D4*2,0)</f>
        <v>0</v>
      </c>
      <c r="AE4" s="26">
        <v>0</v>
      </c>
      <c r="AF4" s="26">
        <v>-26.794464999999999</v>
      </c>
      <c r="AG4" s="26">
        <v>0</v>
      </c>
    </row>
    <row r="5" spans="1:33" ht="15.75" customHeight="1" x14ac:dyDescent="0.2">
      <c r="A5" s="29" t="s">
        <v>34</v>
      </c>
      <c r="B5" s="29"/>
      <c r="C5" s="16" t="str">
        <f t="shared" si="4"/>
        <v xml:space="preserve"> - </v>
      </c>
      <c r="D5" s="30">
        <v>0</v>
      </c>
      <c r="E5" s="30">
        <v>0</v>
      </c>
      <c r="F5" s="31">
        <v>0</v>
      </c>
      <c r="G5" s="31">
        <v>0</v>
      </c>
      <c r="H5" s="32" t="e">
        <f t="shared" si="1"/>
        <v>#DIV/0!</v>
      </c>
      <c r="I5" s="32" t="e">
        <f t="shared" si="2"/>
        <v>#DIV/0!</v>
      </c>
      <c r="J5" s="33">
        <f t="shared" si="5"/>
        <v>0</v>
      </c>
      <c r="K5" s="33" t="e">
        <f t="shared" si="3"/>
        <v>#DIV/0!</v>
      </c>
      <c r="L5" s="30">
        <v>0</v>
      </c>
      <c r="M5" s="34" t="str">
        <f t="shared" si="6"/>
        <v>-</v>
      </c>
      <c r="N5" s="30">
        <v>0</v>
      </c>
      <c r="O5" s="35">
        <f t="shared" ref="O5:P5" si="13">D5/7</f>
        <v>0</v>
      </c>
      <c r="P5" s="35">
        <f t="shared" si="13"/>
        <v>0</v>
      </c>
      <c r="Q5" s="30" t="e">
        <f t="shared" si="8"/>
        <v>#DIV/0!</v>
      </c>
      <c r="R5" s="30"/>
      <c r="S5" s="36">
        <v>1.8797814207650201</v>
      </c>
      <c r="T5" s="29">
        <v>400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e">
        <v>#N/A</v>
      </c>
      <c r="AB5" s="41" t="e">
        <f t="shared" si="11"/>
        <v>#N/A</v>
      </c>
      <c r="AC5" s="42" t="e">
        <v>#N/A</v>
      </c>
      <c r="AD5" s="40">
        <f t="shared" si="12"/>
        <v>0</v>
      </c>
      <c r="AE5" s="40">
        <v>0</v>
      </c>
      <c r="AF5" s="40">
        <v>-26.794464999999999</v>
      </c>
      <c r="AG5" s="40">
        <v>0</v>
      </c>
    </row>
    <row r="6" spans="1:33" ht="15.75" customHeight="1" x14ac:dyDescent="0.2">
      <c r="A6" s="29" t="s">
        <v>35</v>
      </c>
      <c r="B6" s="29"/>
      <c r="C6" s="16" t="str">
        <f t="shared" si="4"/>
        <v xml:space="preserve"> - </v>
      </c>
      <c r="D6" s="30">
        <v>0</v>
      </c>
      <c r="E6" s="30">
        <v>0</v>
      </c>
      <c r="F6" s="31">
        <v>0</v>
      </c>
      <c r="G6" s="31">
        <v>0</v>
      </c>
      <c r="H6" s="32" t="e">
        <f t="shared" si="1"/>
        <v>#DIV/0!</v>
      </c>
      <c r="I6" s="32" t="e">
        <f t="shared" si="2"/>
        <v>#DIV/0!</v>
      </c>
      <c r="J6" s="33">
        <f t="shared" si="5"/>
        <v>0</v>
      </c>
      <c r="K6" s="33" t="e">
        <f t="shared" si="3"/>
        <v>#DIV/0!</v>
      </c>
      <c r="L6" s="30">
        <v>0</v>
      </c>
      <c r="M6" s="34" t="str">
        <f t="shared" si="6"/>
        <v>-</v>
      </c>
      <c r="N6" s="30">
        <v>0</v>
      </c>
      <c r="O6" s="35">
        <f t="shared" ref="O6:P6" si="14">D6/7</f>
        <v>0</v>
      </c>
      <c r="P6" s="35">
        <f t="shared" si="14"/>
        <v>0</v>
      </c>
      <c r="Q6" s="30" t="e">
        <f t="shared" si="8"/>
        <v>#DIV/0!</v>
      </c>
      <c r="R6" s="30"/>
      <c r="S6" s="36">
        <v>1.9371069182389899</v>
      </c>
      <c r="T6" s="29">
        <v>400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-26.794464999999999</v>
      </c>
      <c r="AG6" s="40">
        <v>0</v>
      </c>
    </row>
    <row r="7" spans="1:33" ht="15.75" customHeight="1" x14ac:dyDescent="0.2">
      <c r="A7" s="29" t="s">
        <v>37</v>
      </c>
      <c r="B7" s="29"/>
      <c r="C7" s="16" t="str">
        <f t="shared" si="4"/>
        <v xml:space="preserve"> - </v>
      </c>
      <c r="D7" s="30">
        <v>0</v>
      </c>
      <c r="E7" s="30">
        <v>0</v>
      </c>
      <c r="F7" s="31">
        <v>0</v>
      </c>
      <c r="G7" s="31">
        <v>0</v>
      </c>
      <c r="H7" s="32" t="e">
        <f t="shared" si="1"/>
        <v>#DIV/0!</v>
      </c>
      <c r="I7" s="32" t="e">
        <f t="shared" si="2"/>
        <v>#DIV/0!</v>
      </c>
      <c r="J7" s="33">
        <f t="shared" si="5"/>
        <v>0</v>
      </c>
      <c r="K7" s="33" t="e">
        <f t="shared" si="3"/>
        <v>#DIV/0!</v>
      </c>
      <c r="L7" s="30">
        <v>0</v>
      </c>
      <c r="M7" s="34" t="str">
        <f t="shared" si="6"/>
        <v>-</v>
      </c>
      <c r="N7" s="30">
        <v>0</v>
      </c>
      <c r="O7" s="35">
        <f t="shared" ref="O7:P7" si="15">D7/7</f>
        <v>0</v>
      </c>
      <c r="P7" s="35">
        <f t="shared" si="15"/>
        <v>0</v>
      </c>
      <c r="Q7" s="30" t="e">
        <f t="shared" si="8"/>
        <v>#DIV/0!</v>
      </c>
      <c r="R7" s="30"/>
      <c r="S7" s="36">
        <v>2.02739726027397</v>
      </c>
      <c r="T7" s="29">
        <v>400</v>
      </c>
      <c r="U7" s="37" t="s">
        <v>33</v>
      </c>
      <c r="V7" s="38" t="s">
        <v>36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-26.794464999999999</v>
      </c>
      <c r="AG7" s="40">
        <v>0</v>
      </c>
    </row>
    <row r="8" spans="1:33" ht="15.75" customHeight="1" x14ac:dyDescent="0.2">
      <c r="A8" s="29" t="s">
        <v>38</v>
      </c>
      <c r="B8" s="29"/>
      <c r="C8" s="16" t="str">
        <f t="shared" si="4"/>
        <v xml:space="preserve"> - </v>
      </c>
      <c r="D8" s="30">
        <v>0</v>
      </c>
      <c r="E8" s="30">
        <v>0</v>
      </c>
      <c r="F8" s="31">
        <v>0</v>
      </c>
      <c r="G8" s="31">
        <v>0</v>
      </c>
      <c r="H8" s="32" t="e">
        <f t="shared" si="1"/>
        <v>#DIV/0!</v>
      </c>
      <c r="I8" s="32" t="e">
        <f t="shared" si="2"/>
        <v>#DIV/0!</v>
      </c>
      <c r="J8" s="33">
        <f t="shared" si="5"/>
        <v>0</v>
      </c>
      <c r="K8" s="33" t="e">
        <f t="shared" si="3"/>
        <v>#DIV/0!</v>
      </c>
      <c r="L8" s="30">
        <v>0</v>
      </c>
      <c r="M8" s="34" t="str">
        <f t="shared" si="6"/>
        <v>-</v>
      </c>
      <c r="N8" s="30">
        <v>0</v>
      </c>
      <c r="O8" s="35">
        <f t="shared" ref="O8:P8" si="16">D8/7</f>
        <v>0</v>
      </c>
      <c r="P8" s="35">
        <f t="shared" si="16"/>
        <v>0</v>
      </c>
      <c r="Q8" s="30" t="e">
        <f t="shared" si="8"/>
        <v>#DIV/0!</v>
      </c>
      <c r="R8" s="30"/>
      <c r="S8" s="36">
        <v>2.3652173913043399</v>
      </c>
      <c r="T8" s="29">
        <v>598</v>
      </c>
      <c r="U8" s="37">
        <v>198</v>
      </c>
      <c r="V8" s="38" t="s">
        <v>39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-26.79</v>
      </c>
      <c r="AG8" s="40">
        <v>0</v>
      </c>
    </row>
    <row r="9" spans="1:33" ht="15.75" customHeight="1" x14ac:dyDescent="0.2">
      <c r="A9" s="29" t="s">
        <v>40</v>
      </c>
      <c r="B9" s="29"/>
      <c r="C9" s="16" t="str">
        <f t="shared" si="4"/>
        <v xml:space="preserve"> - </v>
      </c>
      <c r="D9" s="30">
        <v>0</v>
      </c>
      <c r="E9" s="30">
        <v>0</v>
      </c>
      <c r="F9" s="31">
        <v>0</v>
      </c>
      <c r="G9" s="31">
        <v>0</v>
      </c>
      <c r="H9" s="32" t="e">
        <f t="shared" si="1"/>
        <v>#DIV/0!</v>
      </c>
      <c r="I9" s="32" t="e">
        <f t="shared" si="2"/>
        <v>#DIV/0!</v>
      </c>
      <c r="J9" s="33">
        <f t="shared" si="5"/>
        <v>0</v>
      </c>
      <c r="K9" s="33" t="e">
        <f t="shared" si="3"/>
        <v>#DIV/0!</v>
      </c>
      <c r="L9" s="30">
        <v>0</v>
      </c>
      <c r="M9" s="34" t="str">
        <f t="shared" si="6"/>
        <v>-</v>
      </c>
      <c r="N9" s="30">
        <v>0</v>
      </c>
      <c r="O9" s="35">
        <f t="shared" ref="O9:P9" si="17">D9/7</f>
        <v>0</v>
      </c>
      <c r="P9" s="35">
        <f t="shared" si="17"/>
        <v>0</v>
      </c>
      <c r="Q9" s="30" t="e">
        <f t="shared" si="8"/>
        <v>#DIV/0!</v>
      </c>
      <c r="R9" s="30"/>
      <c r="S9" s="36">
        <v>2.8764044943820202</v>
      </c>
      <c r="T9" s="29">
        <v>598</v>
      </c>
      <c r="U9" s="37">
        <v>198</v>
      </c>
      <c r="V9" s="38" t="s">
        <v>41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-28.238464999999898</v>
      </c>
      <c r="AG9" s="40">
        <v>0</v>
      </c>
    </row>
    <row r="10" spans="1:33" ht="15.75" customHeight="1" x14ac:dyDescent="0.2">
      <c r="A10" s="29" t="s">
        <v>42</v>
      </c>
      <c r="B10" s="29"/>
      <c r="C10" s="16">
        <f t="shared" si="4"/>
        <v>59.99</v>
      </c>
      <c r="D10" s="30">
        <v>1</v>
      </c>
      <c r="E10" s="30">
        <v>0</v>
      </c>
      <c r="F10" s="31">
        <v>59.99</v>
      </c>
      <c r="G10" s="31">
        <v>0</v>
      </c>
      <c r="H10" s="32">
        <f t="shared" si="1"/>
        <v>0</v>
      </c>
      <c r="I10" s="32">
        <f t="shared" si="2"/>
        <v>0.1022342890481764</v>
      </c>
      <c r="J10" s="33">
        <f t="shared" si="5"/>
        <v>6.1330350000001026</v>
      </c>
      <c r="K10" s="33">
        <f t="shared" si="3"/>
        <v>6.1330350000001026</v>
      </c>
      <c r="L10" s="30">
        <v>0</v>
      </c>
      <c r="M10" s="34" t="str">
        <f t="shared" si="6"/>
        <v>-</v>
      </c>
      <c r="N10" s="30">
        <v>2</v>
      </c>
      <c r="O10" s="35">
        <f t="shared" ref="O10:P10" si="18">D10/7</f>
        <v>0.14285714285714285</v>
      </c>
      <c r="P10" s="35">
        <f t="shared" si="18"/>
        <v>0</v>
      </c>
      <c r="Q10" s="30">
        <f t="shared" si="8"/>
        <v>14</v>
      </c>
      <c r="R10" s="30"/>
      <c r="S10" s="36">
        <v>2.9090909090908998</v>
      </c>
      <c r="T10" s="29">
        <v>598</v>
      </c>
      <c r="U10" s="37">
        <v>198</v>
      </c>
      <c r="V10" s="38" t="s">
        <v>43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>
        <v>1.863</v>
      </c>
      <c r="AD10" s="40">
        <f t="shared" si="12"/>
        <v>0</v>
      </c>
      <c r="AE10" s="40">
        <v>-16.62</v>
      </c>
      <c r="AF10" s="40">
        <v>-28.238464999999898</v>
      </c>
      <c r="AG10" s="40">
        <v>0</v>
      </c>
    </row>
    <row r="11" spans="1:33" ht="15.75" customHeight="1" x14ac:dyDescent="0.2">
      <c r="A11" s="29" t="s">
        <v>44</v>
      </c>
      <c r="B11" s="29"/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1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>
        <v>2.9375</v>
      </c>
      <c r="T11" s="29">
        <v>598</v>
      </c>
      <c r="U11" s="37">
        <v>198</v>
      </c>
      <c r="V11" s="38" t="s">
        <v>43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s">
        <v>45</v>
      </c>
      <c r="AB11" s="41">
        <f t="shared" si="11"/>
        <v>-0.48</v>
      </c>
      <c r="AC11" s="42">
        <v>1.8229166666666667</v>
      </c>
      <c r="AD11" s="40">
        <f t="shared" si="12"/>
        <v>0</v>
      </c>
      <c r="AE11" s="40">
        <v>-16.62</v>
      </c>
      <c r="AF11" s="40">
        <v>-28.238464999999898</v>
      </c>
      <c r="AG11" s="40">
        <v>0</v>
      </c>
    </row>
    <row r="12" spans="1:33" ht="15.75" customHeight="1" x14ac:dyDescent="0.2">
      <c r="A12" s="29" t="s">
        <v>46</v>
      </c>
      <c r="B12" s="29" t="s">
        <v>47</v>
      </c>
      <c r="C12" s="16">
        <f t="shared" si="4"/>
        <v>59.99</v>
      </c>
      <c r="D12" s="30">
        <v>1</v>
      </c>
      <c r="E12" s="30">
        <v>0</v>
      </c>
      <c r="F12" s="31">
        <v>59.99</v>
      </c>
      <c r="G12" s="31">
        <v>0</v>
      </c>
      <c r="H12" s="32">
        <f t="shared" si="1"/>
        <v>0</v>
      </c>
      <c r="I12" s="32">
        <f t="shared" si="2"/>
        <v>7.3062760460078383E-2</v>
      </c>
      <c r="J12" s="33">
        <f t="shared" si="5"/>
        <v>4.3830350000001026</v>
      </c>
      <c r="K12" s="33">
        <f t="shared" si="3"/>
        <v>4.3830350000001026</v>
      </c>
      <c r="L12" s="30">
        <v>3</v>
      </c>
      <c r="M12" s="34">
        <f t="shared" si="6"/>
        <v>0.33333333333333331</v>
      </c>
      <c r="N12" s="30">
        <v>0</v>
      </c>
      <c r="O12" s="35">
        <f t="shared" ref="O12:P12" si="20">D12/7</f>
        <v>0.14285714285714285</v>
      </c>
      <c r="P12" s="35">
        <f t="shared" si="20"/>
        <v>0</v>
      </c>
      <c r="Q12" s="30">
        <f t="shared" si="8"/>
        <v>0</v>
      </c>
      <c r="R12" s="30"/>
      <c r="S12" s="36">
        <v>2.9166666666666599</v>
      </c>
      <c r="T12" s="29">
        <v>198</v>
      </c>
      <c r="U12" s="37">
        <v>198</v>
      </c>
      <c r="V12" s="38" t="s">
        <v>43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s">
        <v>45</v>
      </c>
      <c r="AB12" s="41">
        <f t="shared" si="11"/>
        <v>-0.48</v>
      </c>
      <c r="AC12" s="42">
        <v>1.8229166666666667</v>
      </c>
      <c r="AD12" s="40">
        <f t="shared" si="12"/>
        <v>-1.75</v>
      </c>
      <c r="AE12" s="40">
        <v>-16.62</v>
      </c>
      <c r="AF12" s="40">
        <v>-28.238464999999898</v>
      </c>
      <c r="AG12" s="40">
        <v>0</v>
      </c>
    </row>
    <row r="13" spans="1:33" ht="15.75" customHeight="1" x14ac:dyDescent="0.2">
      <c r="A13" s="29" t="s">
        <v>48</v>
      </c>
      <c r="B13" s="29" t="s">
        <v>49</v>
      </c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>
        <v>2.625</v>
      </c>
      <c r="T13" s="29">
        <v>198</v>
      </c>
      <c r="U13" s="37">
        <v>198</v>
      </c>
      <c r="V13" s="38" t="s">
        <v>50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s">
        <v>45</v>
      </c>
      <c r="AB13" s="41">
        <f t="shared" si="11"/>
        <v>-0.48</v>
      </c>
      <c r="AC13" s="42">
        <v>1.8229166666666667</v>
      </c>
      <c r="AD13" s="40">
        <f t="shared" si="12"/>
        <v>0</v>
      </c>
      <c r="AE13" s="40">
        <v>-16.62</v>
      </c>
      <c r="AF13" s="40">
        <v>-28.998464999999999</v>
      </c>
      <c r="AG13" s="40">
        <v>0</v>
      </c>
    </row>
    <row r="14" spans="1:33" ht="15.75" customHeight="1" x14ac:dyDescent="0.2">
      <c r="A14" s="29" t="s">
        <v>51</v>
      </c>
      <c r="B14" s="29" t="s">
        <v>52</v>
      </c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>
        <v>0.8</v>
      </c>
      <c r="T14" s="29">
        <v>198</v>
      </c>
      <c r="U14" s="37">
        <v>198</v>
      </c>
      <c r="V14" s="38" t="s">
        <v>53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s">
        <v>45</v>
      </c>
      <c r="AB14" s="41">
        <f t="shared" si="11"/>
        <v>-0.48</v>
      </c>
      <c r="AC14" s="42">
        <v>1.8229166666666701</v>
      </c>
      <c r="AD14" s="40">
        <f t="shared" si="12"/>
        <v>0</v>
      </c>
      <c r="AE14" s="40">
        <v>-16.62</v>
      </c>
      <c r="AF14" s="40">
        <v>-28.998464999999999</v>
      </c>
      <c r="AG14" s="40">
        <v>0</v>
      </c>
    </row>
    <row r="15" spans="1:33" ht="15.75" customHeight="1" x14ac:dyDescent="0.2">
      <c r="A15" s="29" t="s">
        <v>54</v>
      </c>
      <c r="B15" s="29" t="s">
        <v>55</v>
      </c>
      <c r="C15" s="16">
        <f t="shared" si="4"/>
        <v>69.989999999999995</v>
      </c>
      <c r="D15" s="30">
        <v>2</v>
      </c>
      <c r="E15" s="30">
        <v>0</v>
      </c>
      <c r="F15" s="33">
        <v>139.97999999999999</v>
      </c>
      <c r="G15" s="31">
        <v>0</v>
      </c>
      <c r="H15" s="32">
        <f t="shared" si="1"/>
        <v>0</v>
      </c>
      <c r="I15" s="32">
        <f t="shared" si="2"/>
        <v>0.15342484640662943</v>
      </c>
      <c r="J15" s="33">
        <f t="shared" si="5"/>
        <v>21.476409999999987</v>
      </c>
      <c r="K15" s="33">
        <f t="shared" si="3"/>
        <v>10.738204999999994</v>
      </c>
      <c r="L15" s="30">
        <v>2</v>
      </c>
      <c r="M15" s="34">
        <f t="shared" si="6"/>
        <v>1</v>
      </c>
      <c r="N15" s="30">
        <v>196</v>
      </c>
      <c r="O15" s="35">
        <f t="shared" ref="O15:P15" si="23">D15/7</f>
        <v>0.2857142857142857</v>
      </c>
      <c r="P15" s="35">
        <f t="shared" si="23"/>
        <v>0</v>
      </c>
      <c r="Q15" s="30">
        <f t="shared" si="8"/>
        <v>686</v>
      </c>
      <c r="R15" s="30"/>
      <c r="S15" s="36">
        <v>3.7914691943127903E-2</v>
      </c>
      <c r="T15" s="29">
        <v>0</v>
      </c>
      <c r="U15" s="37" t="s">
        <v>33</v>
      </c>
      <c r="V15" s="38" t="s">
        <v>33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s">
        <v>45</v>
      </c>
      <c r="AB15" s="41">
        <f t="shared" si="11"/>
        <v>-0.48</v>
      </c>
      <c r="AC15" s="42">
        <v>1.8229166666666667</v>
      </c>
      <c r="AD15" s="40">
        <f t="shared" si="12"/>
        <v>-3.5</v>
      </c>
      <c r="AE15" s="40">
        <v>-16.62</v>
      </c>
      <c r="AF15" s="40">
        <v>-30.383295</v>
      </c>
      <c r="AG15" s="40">
        <v>0</v>
      </c>
    </row>
    <row r="16" spans="1:33" ht="15.75" customHeight="1" x14ac:dyDescent="0.2">
      <c r="A16" s="29" t="s">
        <v>56</v>
      </c>
      <c r="B16" s="29" t="s">
        <v>57</v>
      </c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-12.149999999999999</v>
      </c>
      <c r="H16" s="32" t="e">
        <f t="shared" si="1"/>
        <v>#DIV/0!</v>
      </c>
      <c r="I16" s="32" t="e">
        <f t="shared" si="2"/>
        <v>#DIV/0!</v>
      </c>
      <c r="J16" s="33">
        <f t="shared" si="5"/>
        <v>-12.149999999999999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196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>
        <v>3.8277511961722403E-2</v>
      </c>
      <c r="T16" s="29">
        <v>0</v>
      </c>
      <c r="U16" s="37" t="s">
        <v>33</v>
      </c>
      <c r="V16" s="38" t="s">
        <v>33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s">
        <v>45</v>
      </c>
      <c r="AB16" s="41">
        <f t="shared" si="11"/>
        <v>-0.48</v>
      </c>
      <c r="AC16" s="42">
        <v>1.8229166666666667</v>
      </c>
      <c r="AD16" s="40">
        <f t="shared" si="12"/>
        <v>0</v>
      </c>
      <c r="AE16" s="40">
        <v>-16.62</v>
      </c>
      <c r="AF16" s="40">
        <v>-30.383295000000004</v>
      </c>
      <c r="AG16" s="40">
        <v>0</v>
      </c>
    </row>
    <row r="17" spans="1:33" ht="15.75" customHeight="1" x14ac:dyDescent="0.2">
      <c r="A17" s="29" t="s">
        <v>58</v>
      </c>
      <c r="B17" s="29" t="s">
        <v>59</v>
      </c>
      <c r="C17" s="16">
        <f t="shared" si="4"/>
        <v>72.285000000000011</v>
      </c>
      <c r="D17" s="30">
        <v>6</v>
      </c>
      <c r="E17" s="30">
        <v>1</v>
      </c>
      <c r="F17" s="33">
        <v>433.71000000000004</v>
      </c>
      <c r="G17" s="31">
        <v>-27.099999999999998</v>
      </c>
      <c r="H17" s="32">
        <f t="shared" si="1"/>
        <v>6.2484148394088203E-2</v>
      </c>
      <c r="I17" s="32">
        <f t="shared" si="2"/>
        <v>0.11305648935924924</v>
      </c>
      <c r="J17" s="33">
        <f t="shared" si="5"/>
        <v>49.033729999999991</v>
      </c>
      <c r="K17" s="33">
        <f t="shared" si="3"/>
        <v>8.1722883333333325</v>
      </c>
      <c r="L17" s="30">
        <v>64</v>
      </c>
      <c r="M17" s="34">
        <f t="shared" si="6"/>
        <v>9.375E-2</v>
      </c>
      <c r="N17" s="30">
        <v>113</v>
      </c>
      <c r="O17" s="35">
        <f t="shared" ref="O17:P17" si="25">D17/7</f>
        <v>0.8571428571428571</v>
      </c>
      <c r="P17" s="35">
        <f t="shared" si="25"/>
        <v>0.14285714285714285</v>
      </c>
      <c r="Q17" s="30">
        <f t="shared" si="8"/>
        <v>113</v>
      </c>
      <c r="R17" s="30"/>
      <c r="S17" s="36">
        <v>0.12556053811659099</v>
      </c>
      <c r="T17" s="29">
        <v>0</v>
      </c>
      <c r="U17" s="37" t="s">
        <v>33</v>
      </c>
      <c r="V17" s="38" t="s">
        <v>33</v>
      </c>
      <c r="W17" s="29">
        <v>3</v>
      </c>
      <c r="X17" s="39">
        <f t="shared" si="9"/>
        <v>0.5</v>
      </c>
      <c r="Y17" s="40">
        <f t="shared" si="10"/>
        <v>9.0333333333333332</v>
      </c>
      <c r="Z17" s="29">
        <v>0</v>
      </c>
      <c r="AA17" s="29" t="s">
        <v>45</v>
      </c>
      <c r="AB17" s="41">
        <f t="shared" si="11"/>
        <v>-0.48</v>
      </c>
      <c r="AC17" s="42">
        <v>1.8229166666666667</v>
      </c>
      <c r="AD17" s="40">
        <f t="shared" si="12"/>
        <v>-10.5</v>
      </c>
      <c r="AE17" s="40">
        <v>-16.62</v>
      </c>
      <c r="AF17" s="40">
        <v>-30.383295</v>
      </c>
      <c r="AG17" s="40">
        <v>0</v>
      </c>
    </row>
    <row r="18" spans="1:33" ht="15.75" customHeight="1" x14ac:dyDescent="0.2">
      <c r="A18" s="29" t="s">
        <v>60</v>
      </c>
      <c r="B18" s="29" t="s">
        <v>61</v>
      </c>
      <c r="C18" s="16">
        <f t="shared" si="4"/>
        <v>73.33</v>
      </c>
      <c r="D18" s="30">
        <v>11</v>
      </c>
      <c r="E18" s="30">
        <v>1</v>
      </c>
      <c r="F18" s="33">
        <v>806.63</v>
      </c>
      <c r="G18" s="31">
        <v>-34.449999999999996</v>
      </c>
      <c r="H18" s="32">
        <f t="shared" si="1"/>
        <v>4.270855286810557E-2</v>
      </c>
      <c r="I18" s="32">
        <f t="shared" si="2"/>
        <v>0.14244356768282843</v>
      </c>
      <c r="J18" s="33">
        <f t="shared" si="5"/>
        <v>114.8992549999999</v>
      </c>
      <c r="K18" s="33">
        <f t="shared" si="3"/>
        <v>10.445386818181809</v>
      </c>
      <c r="L18" s="30">
        <v>73</v>
      </c>
      <c r="M18" s="34">
        <f t="shared" si="6"/>
        <v>0.15068493150684931</v>
      </c>
      <c r="N18" s="30">
        <v>100</v>
      </c>
      <c r="O18" s="35">
        <f t="shared" ref="O18:P18" si="26">D18/7</f>
        <v>1.5714285714285714</v>
      </c>
      <c r="P18" s="35">
        <f t="shared" si="26"/>
        <v>0.14285714285714285</v>
      </c>
      <c r="Q18" s="30">
        <f t="shared" si="8"/>
        <v>58</v>
      </c>
      <c r="R18" s="30"/>
      <c r="S18" s="36">
        <v>0.58461538461538398</v>
      </c>
      <c r="T18" s="29">
        <v>0</v>
      </c>
      <c r="U18" s="37" t="s">
        <v>33</v>
      </c>
      <c r="V18" s="38" t="s">
        <v>33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s">
        <v>45</v>
      </c>
      <c r="AB18" s="41">
        <f t="shared" si="11"/>
        <v>-0.48</v>
      </c>
      <c r="AC18" s="42">
        <v>1.8229166666666667</v>
      </c>
      <c r="AD18" s="40">
        <f t="shared" si="12"/>
        <v>-19.25</v>
      </c>
      <c r="AE18" s="40">
        <v>-16.62</v>
      </c>
      <c r="AF18" s="40">
        <v>-30.383295</v>
      </c>
      <c r="AG18" s="40">
        <v>0</v>
      </c>
    </row>
    <row r="19" spans="1:33" ht="15.75" customHeight="1" x14ac:dyDescent="0.2">
      <c r="A19" s="29" t="s">
        <v>62</v>
      </c>
      <c r="B19" s="29" t="s">
        <v>63</v>
      </c>
      <c r="C19" s="16">
        <f t="shared" si="4"/>
        <v>75.098571428571418</v>
      </c>
      <c r="D19" s="30">
        <v>7</v>
      </c>
      <c r="E19" s="30">
        <v>2</v>
      </c>
      <c r="F19" s="33">
        <v>525.68999999999994</v>
      </c>
      <c r="G19" s="31">
        <v>-7.8900000000000006</v>
      </c>
      <c r="H19" s="32">
        <f t="shared" si="1"/>
        <v>1.5008845517320096E-2</v>
      </c>
      <c r="I19" s="32">
        <f t="shared" si="2"/>
        <v>0.18580044322699679</v>
      </c>
      <c r="J19" s="33">
        <f t="shared" si="5"/>
        <v>97.673434999999927</v>
      </c>
      <c r="K19" s="33">
        <f t="shared" si="3"/>
        <v>13.953347857142846</v>
      </c>
      <c r="L19" s="30">
        <v>84</v>
      </c>
      <c r="M19" s="34">
        <f t="shared" si="6"/>
        <v>8.3333333333333329E-2</v>
      </c>
      <c r="N19" s="30">
        <v>169</v>
      </c>
      <c r="O19" s="35">
        <f t="shared" ref="O19:P19" si="27">D19/7</f>
        <v>1</v>
      </c>
      <c r="P19" s="35">
        <f t="shared" si="27"/>
        <v>0.2857142857142857</v>
      </c>
      <c r="Q19" s="30">
        <f t="shared" si="8"/>
        <v>131</v>
      </c>
      <c r="R19" s="30"/>
      <c r="S19" s="36">
        <v>0.54054054054054002</v>
      </c>
      <c r="T19" s="29">
        <v>0</v>
      </c>
      <c r="U19" s="37" t="s">
        <v>33</v>
      </c>
      <c r="V19" s="38" t="s">
        <v>33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s">
        <v>45</v>
      </c>
      <c r="AB19" s="41">
        <f t="shared" si="11"/>
        <v>-0.48</v>
      </c>
      <c r="AC19" s="42">
        <v>1.8229166666666667</v>
      </c>
      <c r="AD19" s="40">
        <f t="shared" si="12"/>
        <v>-12.25</v>
      </c>
      <c r="AE19" s="40">
        <v>-16.62</v>
      </c>
      <c r="AF19" s="40">
        <v>-30.383295000000004</v>
      </c>
      <c r="AG19" s="40">
        <v>0</v>
      </c>
    </row>
    <row r="20" spans="1:33" ht="15.75" customHeight="1" x14ac:dyDescent="0.2">
      <c r="A20" s="29" t="s">
        <v>64</v>
      </c>
      <c r="B20" s="29" t="s">
        <v>65</v>
      </c>
      <c r="C20" s="16">
        <f t="shared" si="4"/>
        <v>76.424736842105261</v>
      </c>
      <c r="D20" s="30">
        <v>19</v>
      </c>
      <c r="E20" s="30">
        <v>0</v>
      </c>
      <c r="F20" s="33">
        <v>1452.07</v>
      </c>
      <c r="G20" s="31">
        <v>0</v>
      </c>
      <c r="H20" s="32">
        <f t="shared" si="1"/>
        <v>0</v>
      </c>
      <c r="I20" s="32">
        <f t="shared" si="2"/>
        <v>0.21207441445660316</v>
      </c>
      <c r="J20" s="33">
        <f t="shared" si="5"/>
        <v>307.94689499999976</v>
      </c>
      <c r="K20" s="33">
        <f t="shared" si="3"/>
        <v>16.207731315789459</v>
      </c>
      <c r="L20" s="30">
        <v>101</v>
      </c>
      <c r="M20" s="34">
        <f t="shared" si="6"/>
        <v>0.18811881188118812</v>
      </c>
      <c r="N20" s="30">
        <v>151</v>
      </c>
      <c r="O20" s="35">
        <f t="shared" ref="O20:P20" si="28">D20/7</f>
        <v>2.7142857142857144</v>
      </c>
      <c r="P20" s="35">
        <f t="shared" si="28"/>
        <v>0</v>
      </c>
      <c r="Q20" s="30">
        <f t="shared" si="8"/>
        <v>55</v>
      </c>
      <c r="R20" s="30"/>
      <c r="S20" s="36">
        <v>0.46997389033942499</v>
      </c>
      <c r="T20" s="29">
        <v>0</v>
      </c>
      <c r="U20" s="37" t="s">
        <v>33</v>
      </c>
      <c r="V20" s="38" t="s">
        <v>33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s">
        <v>45</v>
      </c>
      <c r="AB20" s="41">
        <f t="shared" si="11"/>
        <v>-0.48</v>
      </c>
      <c r="AC20" s="42">
        <v>1.8229166666666667</v>
      </c>
      <c r="AD20" s="40">
        <f t="shared" si="12"/>
        <v>-33.25</v>
      </c>
      <c r="AE20" s="40">
        <v>-16.62</v>
      </c>
      <c r="AF20" s="40">
        <v>-30.383295000000004</v>
      </c>
      <c r="AG20" s="40">
        <v>0</v>
      </c>
    </row>
    <row r="21" spans="1:33" ht="15.75" customHeight="1" x14ac:dyDescent="0.2">
      <c r="A21" s="29" t="s">
        <v>66</v>
      </c>
      <c r="B21" s="29" t="s">
        <v>67</v>
      </c>
      <c r="C21" s="16">
        <f t="shared" si="4"/>
        <v>98.126923076923077</v>
      </c>
      <c r="D21" s="30">
        <v>13</v>
      </c>
      <c r="E21" s="30">
        <v>0</v>
      </c>
      <c r="F21" s="33">
        <v>1275.6500000000001</v>
      </c>
      <c r="G21" s="31">
        <v>0</v>
      </c>
      <c r="H21" s="32">
        <f t="shared" si="1"/>
        <v>0</v>
      </c>
      <c r="I21" s="32">
        <f t="shared" si="2"/>
        <v>0.3531608709285462</v>
      </c>
      <c r="J21" s="33">
        <f t="shared" si="5"/>
        <v>450.50966499999998</v>
      </c>
      <c r="K21" s="33">
        <f t="shared" si="3"/>
        <v>34.654589615384616</v>
      </c>
      <c r="L21" s="30">
        <v>31</v>
      </c>
      <c r="M21" s="34">
        <f t="shared" si="6"/>
        <v>0.41935483870967744</v>
      </c>
      <c r="N21" s="30">
        <v>136</v>
      </c>
      <c r="O21" s="35">
        <f t="shared" ref="O21:P21" si="29">D21/7</f>
        <v>1.8571428571428572</v>
      </c>
      <c r="P21" s="35">
        <f t="shared" si="29"/>
        <v>0</v>
      </c>
      <c r="Q21" s="30">
        <f t="shared" si="8"/>
        <v>73</v>
      </c>
      <c r="R21" s="30"/>
      <c r="S21" s="36">
        <v>0.69080779944289605</v>
      </c>
      <c r="T21" s="29">
        <v>0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s">
        <v>45</v>
      </c>
      <c r="AB21" s="41">
        <f t="shared" si="11"/>
        <v>-0.48</v>
      </c>
      <c r="AC21" s="42">
        <v>1.8229166666666667</v>
      </c>
      <c r="AD21" s="40">
        <f t="shared" si="12"/>
        <v>-22.75</v>
      </c>
      <c r="AE21" s="40">
        <v>-16.62</v>
      </c>
      <c r="AF21" s="40">
        <v>-30.383295000000004</v>
      </c>
      <c r="AG21" s="40">
        <v>0</v>
      </c>
    </row>
    <row r="22" spans="1:33" ht="15.75" customHeight="1" x14ac:dyDescent="0.2">
      <c r="A22" s="29" t="s">
        <v>68</v>
      </c>
      <c r="B22" s="29" t="s">
        <v>69</v>
      </c>
      <c r="C22" s="16">
        <f t="shared" si="4"/>
        <v>96.178235294117641</v>
      </c>
      <c r="D22" s="30">
        <v>17</v>
      </c>
      <c r="E22" s="30">
        <v>0</v>
      </c>
      <c r="F22" s="31">
        <v>1635.03</v>
      </c>
      <c r="G22" s="31">
        <v>-0.08</v>
      </c>
      <c r="H22" s="32">
        <f t="shared" si="1"/>
        <v>4.8928765833042818E-5</v>
      </c>
      <c r="I22" s="32">
        <f t="shared" si="2"/>
        <v>0.34304537837226223</v>
      </c>
      <c r="J22" s="33">
        <f t="shared" si="5"/>
        <v>560.88948499999992</v>
      </c>
      <c r="K22" s="33">
        <f t="shared" si="3"/>
        <v>32.993499117647055</v>
      </c>
      <c r="L22" s="30">
        <v>70</v>
      </c>
      <c r="M22" s="34">
        <f t="shared" si="6"/>
        <v>0.24285714285714285</v>
      </c>
      <c r="N22" s="30">
        <v>117</v>
      </c>
      <c r="O22" s="35">
        <f t="shared" ref="O22:P22" si="30">D22/7</f>
        <v>2.4285714285714284</v>
      </c>
      <c r="P22" s="35">
        <f t="shared" si="30"/>
        <v>0</v>
      </c>
      <c r="Q22" s="30">
        <f t="shared" si="8"/>
        <v>48</v>
      </c>
      <c r="R22" s="30"/>
      <c r="S22" s="36">
        <v>1.24302788844621</v>
      </c>
      <c r="T22" s="29">
        <v>202</v>
      </c>
      <c r="U22" s="37">
        <v>202</v>
      </c>
      <c r="V22" s="38" t="s">
        <v>70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s">
        <v>45</v>
      </c>
      <c r="AB22" s="41">
        <f t="shared" si="11"/>
        <v>-0.48</v>
      </c>
      <c r="AC22" s="42">
        <v>1.8229166666666667</v>
      </c>
      <c r="AD22" s="40">
        <f t="shared" si="12"/>
        <v>-29.75</v>
      </c>
      <c r="AE22" s="40">
        <v>-16.62</v>
      </c>
      <c r="AF22" s="40">
        <v>-30.383295000000004</v>
      </c>
      <c r="AG22" s="40">
        <v>0</v>
      </c>
    </row>
    <row r="23" spans="1:33" ht="15.75" customHeight="1" x14ac:dyDescent="0.2">
      <c r="A23" s="29" t="s">
        <v>71</v>
      </c>
      <c r="B23" s="29" t="s">
        <v>72</v>
      </c>
      <c r="C23" s="16">
        <f t="shared" si="4"/>
        <v>81.808181818181822</v>
      </c>
      <c r="D23" s="30">
        <v>11</v>
      </c>
      <c r="E23" s="30">
        <v>0</v>
      </c>
      <c r="F23" s="33">
        <v>899.89</v>
      </c>
      <c r="G23" s="31">
        <v>-48.399999999999991</v>
      </c>
      <c r="H23" s="32">
        <f t="shared" si="1"/>
        <v>5.3784351420729189E-2</v>
      </c>
      <c r="I23" s="32">
        <f t="shared" si="2"/>
        <v>0.20026920512507071</v>
      </c>
      <c r="J23" s="33">
        <f t="shared" si="5"/>
        <v>180.22025499999987</v>
      </c>
      <c r="K23" s="33">
        <f t="shared" si="3"/>
        <v>16.383659545454535</v>
      </c>
      <c r="L23" s="30">
        <v>102</v>
      </c>
      <c r="M23" s="34">
        <f t="shared" si="6"/>
        <v>0.10784313725490197</v>
      </c>
      <c r="N23" s="30">
        <v>109</v>
      </c>
      <c r="O23" s="35">
        <f t="shared" ref="O23:P23" si="31">D23/7</f>
        <v>1.5714285714285714</v>
      </c>
      <c r="P23" s="35">
        <f t="shared" si="31"/>
        <v>0</v>
      </c>
      <c r="Q23" s="30">
        <f t="shared" si="8"/>
        <v>69</v>
      </c>
      <c r="R23" s="30"/>
      <c r="S23" s="36">
        <v>1.0728476821191999</v>
      </c>
      <c r="T23" s="29">
        <v>202</v>
      </c>
      <c r="U23" s="37" t="s">
        <v>33</v>
      </c>
      <c r="V23" s="38" t="s">
        <v>73</v>
      </c>
      <c r="W23" s="29">
        <v>3</v>
      </c>
      <c r="X23" s="39">
        <f t="shared" si="9"/>
        <v>0.27272727272727271</v>
      </c>
      <c r="Y23" s="40">
        <f t="shared" si="10"/>
        <v>16.133333333333329</v>
      </c>
      <c r="Z23" s="29">
        <v>0</v>
      </c>
      <c r="AA23" s="29" t="s">
        <v>45</v>
      </c>
      <c r="AB23" s="41">
        <f t="shared" si="11"/>
        <v>-0.48</v>
      </c>
      <c r="AC23" s="42">
        <v>1.8229166666666667</v>
      </c>
      <c r="AD23" s="40">
        <f t="shared" si="12"/>
        <v>-19.25</v>
      </c>
      <c r="AE23" s="40">
        <v>-16.62</v>
      </c>
      <c r="AF23" s="40">
        <v>-30.383295000000004</v>
      </c>
      <c r="AG23" s="40">
        <v>0</v>
      </c>
    </row>
    <row r="24" spans="1:33" ht="15.75" customHeight="1" x14ac:dyDescent="0.2">
      <c r="A24" s="29" t="s">
        <v>74</v>
      </c>
      <c r="B24" s="29" t="s">
        <v>75</v>
      </c>
      <c r="C24" s="16">
        <f t="shared" si="4"/>
        <v>79.989999999999924</v>
      </c>
      <c r="D24" s="30">
        <v>39</v>
      </c>
      <c r="E24" s="30">
        <v>0</v>
      </c>
      <c r="F24" s="33">
        <v>3119.6099999999969</v>
      </c>
      <c r="G24" s="33">
        <v>-72.219999999999985</v>
      </c>
      <c r="H24" s="32">
        <f t="shared" si="1"/>
        <v>2.3150329688646994E-2</v>
      </c>
      <c r="I24" s="32">
        <f t="shared" si="2"/>
        <v>0.2173572962645966</v>
      </c>
      <c r="J24" s="33">
        <f t="shared" si="5"/>
        <v>678.06999499999756</v>
      </c>
      <c r="K24" s="33">
        <f t="shared" si="3"/>
        <v>17.386410128205064</v>
      </c>
      <c r="L24" s="30">
        <v>156</v>
      </c>
      <c r="M24" s="34">
        <f t="shared" si="6"/>
        <v>0.25</v>
      </c>
      <c r="N24" s="30">
        <v>82</v>
      </c>
      <c r="O24" s="35">
        <f t="shared" ref="O24:P24" si="32">D24/7</f>
        <v>5.5714285714285712</v>
      </c>
      <c r="P24" s="35">
        <f t="shared" si="32"/>
        <v>0</v>
      </c>
      <c r="Q24" s="30">
        <f t="shared" si="8"/>
        <v>14</v>
      </c>
      <c r="R24" s="30"/>
      <c r="S24" s="36">
        <v>0.80816326530612204</v>
      </c>
      <c r="T24" s="29">
        <v>202</v>
      </c>
      <c r="U24" s="37" t="s">
        <v>33</v>
      </c>
      <c r="V24" s="38" t="s">
        <v>73</v>
      </c>
      <c r="W24" s="29">
        <v>12</v>
      </c>
      <c r="X24" s="39">
        <f t="shared" si="9"/>
        <v>0.30769230769230771</v>
      </c>
      <c r="Y24" s="40">
        <f t="shared" si="10"/>
        <v>5.5553846153846145</v>
      </c>
      <c r="Z24" s="29">
        <v>1</v>
      </c>
      <c r="AA24" s="29" t="s">
        <v>45</v>
      </c>
      <c r="AB24" s="41">
        <f t="shared" si="11"/>
        <v>-0.48</v>
      </c>
      <c r="AC24" s="42">
        <v>1.8229166666666667</v>
      </c>
      <c r="AD24" s="40">
        <f t="shared" si="12"/>
        <v>-68.25</v>
      </c>
      <c r="AE24" s="40">
        <v>-16.62</v>
      </c>
      <c r="AF24" s="40">
        <v>-30.383295000000004</v>
      </c>
      <c r="AG24" s="40">
        <v>0</v>
      </c>
    </row>
    <row r="25" spans="1:33" ht="15.75" customHeight="1" x14ac:dyDescent="0.2">
      <c r="A25" s="29" t="s">
        <v>76</v>
      </c>
      <c r="B25" s="15" t="s">
        <v>67</v>
      </c>
      <c r="C25" s="16">
        <f t="shared" si="4"/>
        <v>95.834999999999994</v>
      </c>
      <c r="D25" s="30">
        <v>18</v>
      </c>
      <c r="E25" s="30">
        <v>2</v>
      </c>
      <c r="F25" s="33">
        <v>1725.03</v>
      </c>
      <c r="G25" s="33">
        <v>-10.84</v>
      </c>
      <c r="H25" s="32">
        <f t="shared" si="1"/>
        <v>6.2839486849504064E-3</v>
      </c>
      <c r="I25" s="32">
        <f t="shared" si="2"/>
        <v>0.33502924586818783</v>
      </c>
      <c r="J25" s="33">
        <f t="shared" si="5"/>
        <v>577.93550000000005</v>
      </c>
      <c r="K25" s="33">
        <f t="shared" si="3"/>
        <v>32.107527777777783</v>
      </c>
      <c r="L25" s="30">
        <v>149</v>
      </c>
      <c r="M25" s="34">
        <f t="shared" si="6"/>
        <v>0.12080536912751678</v>
      </c>
      <c r="N25" s="30">
        <v>45</v>
      </c>
      <c r="O25" s="35">
        <f t="shared" ref="O25:P25" si="33">D25/7</f>
        <v>2.5714285714285716</v>
      </c>
      <c r="P25" s="35">
        <f t="shared" si="33"/>
        <v>0.2857142857142857</v>
      </c>
      <c r="Q25" s="30">
        <f t="shared" si="8"/>
        <v>15</v>
      </c>
      <c r="R25" s="30"/>
      <c r="S25" s="36">
        <v>1.451776649746193</v>
      </c>
      <c r="T25" s="29">
        <v>202</v>
      </c>
      <c r="U25" s="37" t="s">
        <v>33</v>
      </c>
      <c r="V25" s="38" t="s">
        <v>77</v>
      </c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45</v>
      </c>
      <c r="AB25" s="41">
        <f t="shared" si="11"/>
        <v>-0.48</v>
      </c>
      <c r="AC25" s="42">
        <v>1.8229166666666667</v>
      </c>
      <c r="AD25" s="40">
        <f t="shared" si="12"/>
        <v>-31.5</v>
      </c>
      <c r="AE25" s="40">
        <v>-16.62</v>
      </c>
      <c r="AF25" s="40">
        <v>-30.38</v>
      </c>
      <c r="AG25" s="40">
        <v>0</v>
      </c>
    </row>
    <row r="26" spans="1:33" ht="15.75" customHeight="1" x14ac:dyDescent="0.2">
      <c r="A26" s="15" t="s">
        <v>78</v>
      </c>
      <c r="B26" s="15" t="s">
        <v>67</v>
      </c>
      <c r="C26" s="16">
        <f t="shared" si="4"/>
        <v>92.910499999999999</v>
      </c>
      <c r="D26" s="17">
        <v>20</v>
      </c>
      <c r="E26" s="17">
        <v>5</v>
      </c>
      <c r="F26" s="18">
        <v>1858.21</v>
      </c>
      <c r="G26" s="18">
        <v>-0.03</v>
      </c>
      <c r="H26" s="32">
        <f t="shared" si="1"/>
        <v>1.6144569235985168E-5</v>
      </c>
      <c r="I26" s="32">
        <f t="shared" si="2"/>
        <v>0.32094467256122827</v>
      </c>
      <c r="J26" s="33">
        <f t="shared" si="5"/>
        <v>596.38260000000002</v>
      </c>
      <c r="K26" s="33">
        <f t="shared" si="3"/>
        <v>29.819130000000001</v>
      </c>
      <c r="L26" s="17">
        <v>133</v>
      </c>
      <c r="M26" s="34">
        <f t="shared" si="6"/>
        <v>0.15037593984962405</v>
      </c>
      <c r="N26" s="17">
        <v>22</v>
      </c>
      <c r="O26" s="35">
        <f t="shared" ref="O26:P26" si="34">D26/7</f>
        <v>2.8571428571428572</v>
      </c>
      <c r="P26" s="35">
        <f t="shared" si="34"/>
        <v>0.7142857142857143</v>
      </c>
      <c r="Q26" s="30">
        <f t="shared" si="8"/>
        <v>6</v>
      </c>
      <c r="R26" s="30"/>
      <c r="S26" s="22">
        <v>2.210169491525424</v>
      </c>
      <c r="T26" s="29">
        <v>202</v>
      </c>
      <c r="U26" s="37">
        <v>202</v>
      </c>
      <c r="V26" s="38" t="s">
        <v>79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45</v>
      </c>
      <c r="AB26" s="41">
        <f t="shared" si="11"/>
        <v>-0.48</v>
      </c>
      <c r="AC26" s="42">
        <v>1.8229166666666667</v>
      </c>
      <c r="AD26" s="40">
        <f t="shared" si="12"/>
        <v>-35</v>
      </c>
      <c r="AE26" s="26">
        <v>-17.02</v>
      </c>
      <c r="AF26" s="26">
        <v>-30.383295</v>
      </c>
      <c r="AG26" s="26">
        <v>0</v>
      </c>
    </row>
    <row r="27" spans="1:33" ht="15.75" customHeight="1" x14ac:dyDescent="0.2">
      <c r="A27" s="15" t="s">
        <v>80</v>
      </c>
      <c r="B27" s="15" t="s">
        <v>81</v>
      </c>
      <c r="C27" s="16">
        <f t="shared" si="4"/>
        <v>93.228235294117653</v>
      </c>
      <c r="D27" s="17">
        <v>17</v>
      </c>
      <c r="E27" s="17">
        <v>0</v>
      </c>
      <c r="F27" s="18">
        <v>1584.88</v>
      </c>
      <c r="G27" s="18">
        <v>-0.08</v>
      </c>
      <c r="H27" s="32">
        <f t="shared" si="1"/>
        <v>5.0477007722982177E-5</v>
      </c>
      <c r="I27" s="32">
        <f t="shared" si="2"/>
        <v>0.32271338208571004</v>
      </c>
      <c r="J27" s="33">
        <f t="shared" si="5"/>
        <v>511.46198500000014</v>
      </c>
      <c r="K27" s="33">
        <f t="shared" si="3"/>
        <v>30.085999117647066</v>
      </c>
      <c r="L27" s="17">
        <v>117</v>
      </c>
      <c r="M27" s="34">
        <f t="shared" si="6"/>
        <v>0.14529914529914531</v>
      </c>
      <c r="N27" s="17">
        <v>4</v>
      </c>
      <c r="O27" s="35">
        <f t="shared" ref="O27:P27" si="35">D27/7</f>
        <v>2.4285714285714284</v>
      </c>
      <c r="P27" s="35">
        <f t="shared" si="35"/>
        <v>0</v>
      </c>
      <c r="Q27" s="30">
        <f t="shared" si="8"/>
        <v>1</v>
      </c>
      <c r="R27" s="30"/>
      <c r="S27" s="22">
        <v>2.405228758169935</v>
      </c>
      <c r="T27" s="29">
        <v>202</v>
      </c>
      <c r="U27" s="37">
        <v>202</v>
      </c>
      <c r="V27" s="38" t="s">
        <v>79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45</v>
      </c>
      <c r="AB27" s="41">
        <f t="shared" si="11"/>
        <v>-0.48</v>
      </c>
      <c r="AC27" s="42">
        <v>1.8229166666666667</v>
      </c>
      <c r="AD27" s="40">
        <f t="shared" si="12"/>
        <v>-29.75</v>
      </c>
      <c r="AE27" s="26">
        <v>-17.02</v>
      </c>
      <c r="AF27" s="26">
        <v>-30.383295</v>
      </c>
      <c r="AG27" s="26">
        <v>0</v>
      </c>
    </row>
    <row r="28" spans="1:33" ht="15.75" customHeight="1" x14ac:dyDescent="0.2">
      <c r="A28" s="15" t="s">
        <v>82</v>
      </c>
      <c r="B28" s="15"/>
      <c r="C28" s="16" t="str">
        <f t="shared" si="4"/>
        <v xml:space="preserve"> - </v>
      </c>
      <c r="D28" s="17">
        <v>0</v>
      </c>
      <c r="E28" s="17">
        <v>0</v>
      </c>
      <c r="F28" s="18">
        <v>0</v>
      </c>
      <c r="G28" s="18">
        <v>0</v>
      </c>
      <c r="H28" s="32" t="e">
        <f t="shared" si="1"/>
        <v>#DIV/0!</v>
      </c>
      <c r="I28" s="32" t="e">
        <f t="shared" si="2"/>
        <v>#DIV/0!</v>
      </c>
      <c r="J28" s="33">
        <f t="shared" si="5"/>
        <v>0</v>
      </c>
      <c r="K28" s="33" t="e">
        <f t="shared" si="3"/>
        <v>#DIV/0!</v>
      </c>
      <c r="L28" s="17">
        <v>0</v>
      </c>
      <c r="M28" s="34" t="str">
        <f t="shared" si="6"/>
        <v>-</v>
      </c>
      <c r="N28" s="17">
        <v>0</v>
      </c>
      <c r="O28" s="35">
        <f t="shared" ref="O28:P28" si="36">D28/7</f>
        <v>0</v>
      </c>
      <c r="P28" s="35">
        <f t="shared" si="36"/>
        <v>0</v>
      </c>
      <c r="Q28" s="30" t="e">
        <f t="shared" si="8"/>
        <v>#DIV/0!</v>
      </c>
      <c r="R28" s="30"/>
      <c r="S28" s="22">
        <v>1.538461538461539</v>
      </c>
      <c r="T28" s="29">
        <v>0</v>
      </c>
      <c r="U28" s="37" t="s">
        <v>33</v>
      </c>
      <c r="V28" s="38" t="s">
        <v>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45</v>
      </c>
      <c r="AB28" s="41">
        <f t="shared" si="11"/>
        <v>-0.48</v>
      </c>
      <c r="AC28" s="42">
        <v>1.8229166666666667</v>
      </c>
      <c r="AD28" s="40">
        <f t="shared" si="12"/>
        <v>0</v>
      </c>
      <c r="AE28" s="26">
        <v>-17.02</v>
      </c>
      <c r="AF28" s="26">
        <v>-30.383295</v>
      </c>
      <c r="AG28" s="26">
        <v>0</v>
      </c>
    </row>
    <row r="29" spans="1:33" ht="15.75" customHeight="1" x14ac:dyDescent="0.2">
      <c r="A29" s="15" t="s">
        <v>83</v>
      </c>
      <c r="B29" s="15"/>
      <c r="C29" s="16" t="str">
        <f t="shared" si="4"/>
        <v xml:space="preserve"> - </v>
      </c>
      <c r="D29" s="17">
        <v>0</v>
      </c>
      <c r="E29" s="17">
        <v>0</v>
      </c>
      <c r="F29" s="18">
        <v>0</v>
      </c>
      <c r="G29" s="18">
        <v>0</v>
      </c>
      <c r="H29" s="32" t="e">
        <f t="shared" si="1"/>
        <v>#DIV/0!</v>
      </c>
      <c r="I29" s="32" t="e">
        <f t="shared" si="2"/>
        <v>#DIV/0!</v>
      </c>
      <c r="J29" s="33">
        <f t="shared" si="5"/>
        <v>0</v>
      </c>
      <c r="K29" s="33" t="e">
        <f t="shared" si="3"/>
        <v>#DIV/0!</v>
      </c>
      <c r="L29" s="17">
        <v>0</v>
      </c>
      <c r="M29" s="34" t="str">
        <f t="shared" si="6"/>
        <v>-</v>
      </c>
      <c r="N29" s="17">
        <v>0</v>
      </c>
      <c r="O29" s="35">
        <f t="shared" ref="O29:P29" si="37">D29/7</f>
        <v>0</v>
      </c>
      <c r="P29" s="35">
        <f t="shared" si="37"/>
        <v>0</v>
      </c>
      <c r="Q29" s="30" t="e">
        <f t="shared" si="8"/>
        <v>#DIV/0!</v>
      </c>
      <c r="R29" s="30"/>
      <c r="S29" s="22">
        <v>1.775700934579439</v>
      </c>
      <c r="T29" s="29" t="s">
        <v>33</v>
      </c>
      <c r="U29" s="37" t="s">
        <v>33</v>
      </c>
      <c r="V29" s="38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45</v>
      </c>
      <c r="AB29" s="41">
        <f t="shared" si="11"/>
        <v>-0.48</v>
      </c>
      <c r="AC29" s="42">
        <v>1.8229166666666667</v>
      </c>
      <c r="AD29" s="40">
        <f t="shared" si="12"/>
        <v>0</v>
      </c>
      <c r="AE29" s="26">
        <v>-17.02</v>
      </c>
      <c r="AF29" s="26">
        <v>-30.383295</v>
      </c>
      <c r="AG29" s="26">
        <v>0</v>
      </c>
    </row>
    <row r="30" spans="1:33" ht="15.75" customHeight="1" x14ac:dyDescent="0.2">
      <c r="A30" s="15" t="s">
        <v>84</v>
      </c>
      <c r="B30" s="15"/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32" t="e">
        <f t="shared" si="1"/>
        <v>#DIV/0!</v>
      </c>
      <c r="I30" s="32" t="e">
        <f t="shared" si="2"/>
        <v>#DIV/0!</v>
      </c>
      <c r="J30" s="33">
        <f t="shared" si="5"/>
        <v>0</v>
      </c>
      <c r="K30" s="33" t="e">
        <f t="shared" si="3"/>
        <v>#DIV/0!</v>
      </c>
      <c r="L30" s="17">
        <v>0</v>
      </c>
      <c r="M30" s="34" t="str">
        <f t="shared" si="6"/>
        <v>-</v>
      </c>
      <c r="N30" s="17">
        <v>0</v>
      </c>
      <c r="O30" s="35">
        <f t="shared" ref="O30:P30" si="38">D30/7</f>
        <v>0</v>
      </c>
      <c r="P30" s="35">
        <f t="shared" si="38"/>
        <v>0</v>
      </c>
      <c r="Q30" s="30" t="e">
        <f t="shared" si="8"/>
        <v>#DIV/0!</v>
      </c>
      <c r="R30" s="30"/>
      <c r="S30" s="22">
        <v>1.846153846153846</v>
      </c>
      <c r="T30" s="29">
        <v>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45</v>
      </c>
      <c r="AB30" s="41">
        <f t="shared" si="11"/>
        <v>-0.48</v>
      </c>
      <c r="AC30" s="42">
        <v>1.8229166666666667</v>
      </c>
      <c r="AD30" s="40">
        <f t="shared" si="12"/>
        <v>0</v>
      </c>
      <c r="AE30" s="26">
        <v>-17.02</v>
      </c>
      <c r="AF30" s="26">
        <v>-34.168779000000001</v>
      </c>
      <c r="AG30" s="26">
        <v>0</v>
      </c>
    </row>
    <row r="31" spans="1:33" ht="15.75" customHeight="1" x14ac:dyDescent="0.2">
      <c r="A31" s="15" t="s">
        <v>85</v>
      </c>
      <c r="B31" s="15"/>
      <c r="C31" s="16" t="str">
        <f t="shared" si="4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1"/>
        <v>#DIV/0!</v>
      </c>
      <c r="I31" s="32" t="e">
        <f t="shared" si="2"/>
        <v>#DIV/0!</v>
      </c>
      <c r="J31" s="33">
        <f t="shared" si="5"/>
        <v>0</v>
      </c>
      <c r="K31" s="33" t="e">
        <f t="shared" si="3"/>
        <v>#DIV/0!</v>
      </c>
      <c r="L31" s="17">
        <v>0</v>
      </c>
      <c r="M31" s="34" t="str">
        <f t="shared" si="6"/>
        <v>-</v>
      </c>
      <c r="N31" s="17">
        <v>0</v>
      </c>
      <c r="O31" s="35">
        <f t="shared" ref="O31:P32" si="39">D31/7</f>
        <v>0</v>
      </c>
      <c r="P31" s="35">
        <f t="shared" si="39"/>
        <v>0</v>
      </c>
      <c r="Q31" s="30" t="e">
        <f t="shared" si="8"/>
        <v>#DIV/0!</v>
      </c>
      <c r="R31" s="30"/>
      <c r="S31" s="22">
        <v>2.6067415730337</v>
      </c>
      <c r="T31" s="15">
        <v>-202</v>
      </c>
      <c r="U31" s="23">
        <v>202</v>
      </c>
      <c r="V31" s="1" t="s">
        <v>401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45</v>
      </c>
      <c r="AB31" s="41">
        <f t="shared" si="11"/>
        <v>-0.48</v>
      </c>
      <c r="AC31" s="28">
        <v>1.8229166666666667</v>
      </c>
      <c r="AD31" s="40">
        <f t="shared" si="12"/>
        <v>0</v>
      </c>
      <c r="AE31" s="44">
        <v>-17.02</v>
      </c>
      <c r="AF31" s="44">
        <v>-34.168779000000001</v>
      </c>
      <c r="AG31" s="26">
        <v>0</v>
      </c>
    </row>
    <row r="32" spans="1:33" s="51" customFormat="1" ht="15.75" customHeight="1" x14ac:dyDescent="0.2">
      <c r="A32" s="51" t="s">
        <v>400</v>
      </c>
      <c r="C32" s="16" t="str">
        <f t="shared" si="4"/>
        <v xml:space="preserve"> - </v>
      </c>
      <c r="D32" s="52">
        <v>0</v>
      </c>
      <c r="E32" s="52">
        <v>0</v>
      </c>
      <c r="F32" s="53">
        <v>0</v>
      </c>
      <c r="G32" s="53">
        <v>0</v>
      </c>
      <c r="H32" s="32" t="e">
        <f t="shared" si="1"/>
        <v>#DIV/0!</v>
      </c>
      <c r="I32" s="32" t="e">
        <f t="shared" si="2"/>
        <v>#DIV/0!</v>
      </c>
      <c r="J32" s="33">
        <f t="shared" si="5"/>
        <v>0</v>
      </c>
      <c r="K32" s="33" t="e">
        <f t="shared" si="3"/>
        <v>#DIV/0!</v>
      </c>
      <c r="L32" s="52">
        <v>0</v>
      </c>
      <c r="M32" s="34" t="str">
        <f t="shared" si="6"/>
        <v>-</v>
      </c>
      <c r="N32" s="52">
        <v>0</v>
      </c>
      <c r="O32" s="35">
        <f t="shared" si="39"/>
        <v>0</v>
      </c>
      <c r="P32" s="35">
        <f t="shared" si="39"/>
        <v>0</v>
      </c>
      <c r="Q32" s="30" t="e">
        <f t="shared" si="8"/>
        <v>#DIV/0!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2.14569536423841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0</v>
      </c>
      <c r="X32" s="39">
        <f t="shared" si="9"/>
        <v>0</v>
      </c>
      <c r="Y32" s="40">
        <f t="shared" si="10"/>
        <v>0</v>
      </c>
      <c r="Z32" s="51">
        <v>0</v>
      </c>
      <c r="AA32" s="51" t="s">
        <v>45</v>
      </c>
      <c r="AB32" s="41">
        <f t="shared" si="11"/>
        <v>-0.48</v>
      </c>
      <c r="AC32" s="57">
        <v>1.8229166666666667</v>
      </c>
      <c r="AD32" s="40">
        <f t="shared" si="12"/>
        <v>0</v>
      </c>
      <c r="AE32" s="58">
        <v>-17.02</v>
      </c>
      <c r="AF32" s="58">
        <v>-34.168779000000001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1:33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1:33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000"/>
  <sheetViews>
    <sheetView tabSelected="1" workbookViewId="0">
      <pane xSplit="2" ySplit="3" topLeftCell="C4" activePane="bottomRight" state="frozen"/>
      <selection activeCell="R32" sqref="R32"/>
      <selection pane="topRight" activeCell="R32" sqref="R32"/>
      <selection pane="bottomLeft" activeCell="R32" sqref="R32"/>
      <selection pane="bottomRigh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1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23.5" customWidth="1"/>
    <col min="16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18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Info!B1:BJ7000""),3,FALSE),"""")"),"Cornhole Board Lights - Purple LED Corn Hole Lighting Kit for Playing at Night")</f>
        <v>Cornhole Board Lights - Purple LED Corn Hole Lighting Kit for Playing at Night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Info!B1:BJ7000""),2,FALSE),"""")"),"B07RY2BFFC")</f>
        <v>B07RY2BFFC</v>
      </c>
      <c r="B2" s="3" t="s">
        <v>189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160.5" customHeight="1" x14ac:dyDescent="0.2">
      <c r="A3" s="75" t="s">
        <v>30</v>
      </c>
      <c r="B3" s="76"/>
      <c r="C3" s="4">
        <f>((AE32+AF32)/0.85)*-1</f>
        <v>11.226753174117649</v>
      </c>
      <c r="D3" s="5">
        <f>SUM(D4:D99765)</f>
        <v>0</v>
      </c>
      <c r="E3" s="5"/>
      <c r="F3" s="6">
        <f t="shared" ref="F3:G3" si="0">SUM(F4:F99765)</f>
        <v>0</v>
      </c>
      <c r="G3" s="6">
        <f t="shared" si="0"/>
        <v>0</v>
      </c>
      <c r="H3" s="7" t="e">
        <f t="shared" ref="H3:H32" si="1">G3/F3*-1</f>
        <v>#DIV/0!</v>
      </c>
      <c r="I3" s="8" t="e">
        <f t="shared" ref="I3:I32" si="2">J3/F3</f>
        <v>#DIV/0!</v>
      </c>
      <c r="J3" s="6">
        <f>SUM(J4:J99765)</f>
        <v>0</v>
      </c>
      <c r="K3" s="6" t="e">
        <f t="shared" ref="K3:K32" si="3">J3/D3</f>
        <v>#DIV/0!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Sheet!a1:g5000""),2,FALSE),"""")"),"0 - March
0.5 - April
2 - May
2.5 - June
1 - July
1 - Aug
0.5 - Sept
0.5 - Oct
0.5 - Nov
1 - Dec
0 - Jan
0 - Feb")</f>
        <v>0 - March
0.5 - April
2 - May
2.5 - June
1 - July
1 - Aug
0.5 - Sept
0.5 - Oct
0.5 - Nov
1 - Dec
0 - Jan
0 -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SUM(W4:W99765)</f>
        <v>0</v>
      </c>
      <c r="X3" s="7" t="e">
        <f>W3/D3</f>
        <v>#DIV/0!</v>
      </c>
      <c r="Y3" s="6"/>
      <c r="Z3" s="5"/>
      <c r="AA3" s="5"/>
      <c r="AB3" s="5"/>
      <c r="AC3" s="5"/>
      <c r="AD3" s="6">
        <f>SUM(AD4:AD99765)</f>
        <v>0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Info!B2:BZ7000""),36,FALSE)),"""")*-1"),-6.062740198)</f>
        <v>-6.0627401980000002</v>
      </c>
      <c r="AG3" s="6">
        <f>SUM(AG4:AG99765)</f>
        <v>0</v>
      </c>
    </row>
    <row r="4" spans="1:33" ht="15.75" customHeight="1" x14ac:dyDescent="0.2">
      <c r="A4" s="15" t="s">
        <v>31</v>
      </c>
      <c r="B4" s="15" t="s">
        <v>100</v>
      </c>
      <c r="C4" s="16" t="str">
        <f t="shared" ref="C4:C32" si="4">IFERROR(F4/D4," - ")</f>
        <v xml:space="preserve"> - </v>
      </c>
      <c r="D4" s="17">
        <v>0</v>
      </c>
      <c r="E4" s="17">
        <v>0</v>
      </c>
      <c r="F4" s="18">
        <v>0</v>
      </c>
      <c r="G4" s="18">
        <v>0</v>
      </c>
      <c r="H4" s="19" t="e">
        <f t="shared" si="1"/>
        <v>#DIV/0!</v>
      </c>
      <c r="I4" s="19" t="e">
        <f t="shared" si="2"/>
        <v>#DIV/0!</v>
      </c>
      <c r="J4" s="18">
        <f t="shared" ref="J4:J32" si="5">F4*0.85+G4+AF4*D4+D4*AE4+AG4+AD4</f>
        <v>0</v>
      </c>
      <c r="K4" s="18" t="e">
        <f t="shared" si="3"/>
        <v>#DIV/0!</v>
      </c>
      <c r="L4" s="17">
        <v>0</v>
      </c>
      <c r="M4" s="20" t="str">
        <f t="shared" ref="M4:M32" si="6">IFERROR(D4/L4,"-")</f>
        <v>-</v>
      </c>
      <c r="N4" s="17">
        <v>0</v>
      </c>
      <c r="O4" s="21">
        <f t="shared" ref="O4:P4" si="7">D4/7</f>
        <v>0</v>
      </c>
      <c r="P4" s="21">
        <f t="shared" si="7"/>
        <v>0</v>
      </c>
      <c r="Q4" s="17" t="e">
        <f t="shared" ref="Q4:Q32" si="8">ROUNDDOWN(N4/(O4+P4),0)</f>
        <v>#DIV/0!</v>
      </c>
      <c r="R4" s="17"/>
      <c r="S4" s="22" t="e">
        <v>#N/A</v>
      </c>
      <c r="T4" s="15">
        <v>0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e">
        <v>#N/A</v>
      </c>
      <c r="AB4" s="27" t="e">
        <f t="shared" ref="AB4:AB32" si="11">IF(OR(AA4="UsLargeStandardSize",AA4="UsSmallStandardSize"),-0.69,-0.48)</f>
        <v>#N/A</v>
      </c>
      <c r="AC4" s="28" t="e">
        <v>#N/A</v>
      </c>
      <c r="AD4" s="26">
        <f t="shared" ref="AD4:AD32" si="12">IFERROR(AB4*AC4*D4*2,0)</f>
        <v>0</v>
      </c>
      <c r="AE4" s="26">
        <v>0</v>
      </c>
      <c r="AF4" s="26">
        <v>-6.157678333333334</v>
      </c>
      <c r="AG4" s="26">
        <v>0</v>
      </c>
    </row>
    <row r="5" spans="1:33" ht="15.75" customHeight="1" x14ac:dyDescent="0.2">
      <c r="A5" s="29" t="s">
        <v>34</v>
      </c>
      <c r="B5" s="29"/>
      <c r="C5" s="16" t="str">
        <f t="shared" si="4"/>
        <v xml:space="preserve"> - </v>
      </c>
      <c r="D5" s="30">
        <v>0</v>
      </c>
      <c r="E5" s="30">
        <v>0</v>
      </c>
      <c r="F5" s="31">
        <v>0</v>
      </c>
      <c r="G5" s="31">
        <v>0</v>
      </c>
      <c r="H5" s="32" t="e">
        <f t="shared" si="1"/>
        <v>#DIV/0!</v>
      </c>
      <c r="I5" s="32" t="e">
        <f t="shared" si="2"/>
        <v>#DIV/0!</v>
      </c>
      <c r="J5" s="33">
        <f t="shared" si="5"/>
        <v>0</v>
      </c>
      <c r="K5" s="33" t="e">
        <f t="shared" si="3"/>
        <v>#DIV/0!</v>
      </c>
      <c r="L5" s="30">
        <v>0</v>
      </c>
      <c r="M5" s="34" t="str">
        <f t="shared" si="6"/>
        <v>-</v>
      </c>
      <c r="N5" s="30">
        <v>0</v>
      </c>
      <c r="O5" s="35">
        <f t="shared" ref="O5:P5" si="13">D5/7</f>
        <v>0</v>
      </c>
      <c r="P5" s="35">
        <f t="shared" si="13"/>
        <v>0</v>
      </c>
      <c r="Q5" s="30" t="e">
        <f t="shared" si="8"/>
        <v>#DIV/0!</v>
      </c>
      <c r="R5" s="30"/>
      <c r="S5" s="36" t="e">
        <v>#N/A</v>
      </c>
      <c r="T5" s="29">
        <v>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e">
        <v>#N/A</v>
      </c>
      <c r="AB5" s="41" t="e">
        <f t="shared" si="11"/>
        <v>#N/A</v>
      </c>
      <c r="AC5" s="42" t="e">
        <v>#N/A</v>
      </c>
      <c r="AD5" s="40">
        <f t="shared" si="12"/>
        <v>0</v>
      </c>
      <c r="AE5" s="40">
        <v>0</v>
      </c>
      <c r="AF5" s="40">
        <v>-6.157678333333334</v>
      </c>
      <c r="AG5" s="40">
        <v>0</v>
      </c>
    </row>
    <row r="6" spans="1:33" ht="15.75" customHeight="1" x14ac:dyDescent="0.2">
      <c r="A6" s="29" t="s">
        <v>35</v>
      </c>
      <c r="B6" s="29"/>
      <c r="C6" s="16" t="str">
        <f t="shared" si="4"/>
        <v xml:space="preserve"> - </v>
      </c>
      <c r="D6" s="30">
        <v>0</v>
      </c>
      <c r="E6" s="30">
        <v>0</v>
      </c>
      <c r="F6" s="31">
        <v>0</v>
      </c>
      <c r="G6" s="31">
        <v>0</v>
      </c>
      <c r="H6" s="32" t="e">
        <f t="shared" si="1"/>
        <v>#DIV/0!</v>
      </c>
      <c r="I6" s="32" t="e">
        <f t="shared" si="2"/>
        <v>#DIV/0!</v>
      </c>
      <c r="J6" s="33">
        <f t="shared" si="5"/>
        <v>0</v>
      </c>
      <c r="K6" s="33" t="e">
        <f t="shared" si="3"/>
        <v>#DIV/0!</v>
      </c>
      <c r="L6" s="30">
        <v>0</v>
      </c>
      <c r="M6" s="34" t="str">
        <f t="shared" si="6"/>
        <v>-</v>
      </c>
      <c r="N6" s="30">
        <v>0</v>
      </c>
      <c r="O6" s="35">
        <f t="shared" ref="O6:P6" si="14">D6/7</f>
        <v>0</v>
      </c>
      <c r="P6" s="35">
        <f t="shared" si="14"/>
        <v>0</v>
      </c>
      <c r="Q6" s="30" t="e">
        <f t="shared" si="8"/>
        <v>#DIV/0!</v>
      </c>
      <c r="R6" s="30"/>
      <c r="S6" s="36" t="e">
        <v>#N/A</v>
      </c>
      <c r="T6" s="29">
        <v>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-6.157678333333334</v>
      </c>
      <c r="AG6" s="40">
        <v>0</v>
      </c>
    </row>
    <row r="7" spans="1:33" ht="15.75" customHeight="1" x14ac:dyDescent="0.2">
      <c r="A7" s="29" t="s">
        <v>37</v>
      </c>
      <c r="B7" s="29"/>
      <c r="C7" s="16" t="str">
        <f t="shared" si="4"/>
        <v xml:space="preserve"> - </v>
      </c>
      <c r="D7" s="30">
        <v>0</v>
      </c>
      <c r="E7" s="30">
        <v>0</v>
      </c>
      <c r="F7" s="31">
        <v>0</v>
      </c>
      <c r="G7" s="31">
        <v>0</v>
      </c>
      <c r="H7" s="32" t="e">
        <f t="shared" si="1"/>
        <v>#DIV/0!</v>
      </c>
      <c r="I7" s="32" t="e">
        <f t="shared" si="2"/>
        <v>#DIV/0!</v>
      </c>
      <c r="J7" s="33">
        <f t="shared" si="5"/>
        <v>0</v>
      </c>
      <c r="K7" s="33" t="e">
        <f t="shared" si="3"/>
        <v>#DIV/0!</v>
      </c>
      <c r="L7" s="30">
        <v>0</v>
      </c>
      <c r="M7" s="34" t="str">
        <f t="shared" si="6"/>
        <v>-</v>
      </c>
      <c r="N7" s="30">
        <v>0</v>
      </c>
      <c r="O7" s="35">
        <f t="shared" ref="O7:P7" si="15">D7/7</f>
        <v>0</v>
      </c>
      <c r="P7" s="35">
        <f t="shared" si="15"/>
        <v>0</v>
      </c>
      <c r="Q7" s="30" t="e">
        <f t="shared" si="8"/>
        <v>#DIV/0!</v>
      </c>
      <c r="R7" s="30"/>
      <c r="S7" s="36" t="e">
        <v>#N/A</v>
      </c>
      <c r="T7" s="29">
        <v>0</v>
      </c>
      <c r="U7" s="37" t="s">
        <v>33</v>
      </c>
      <c r="V7" s="38" t="s">
        <v>36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-6.157678333333334</v>
      </c>
      <c r="AG7" s="40">
        <v>0</v>
      </c>
    </row>
    <row r="8" spans="1:33" ht="15.75" customHeight="1" x14ac:dyDescent="0.2">
      <c r="A8" s="29" t="s">
        <v>38</v>
      </c>
      <c r="B8" s="29"/>
      <c r="C8" s="16" t="str">
        <f t="shared" si="4"/>
        <v xml:space="preserve"> - </v>
      </c>
      <c r="D8" s="30">
        <v>0</v>
      </c>
      <c r="E8" s="30">
        <v>0</v>
      </c>
      <c r="F8" s="31">
        <v>0</v>
      </c>
      <c r="G8" s="31">
        <v>0</v>
      </c>
      <c r="H8" s="32" t="e">
        <f t="shared" si="1"/>
        <v>#DIV/0!</v>
      </c>
      <c r="I8" s="32" t="e">
        <f t="shared" si="2"/>
        <v>#DIV/0!</v>
      </c>
      <c r="J8" s="33">
        <f t="shared" si="5"/>
        <v>0</v>
      </c>
      <c r="K8" s="33" t="e">
        <f t="shared" si="3"/>
        <v>#DIV/0!</v>
      </c>
      <c r="L8" s="30">
        <v>0</v>
      </c>
      <c r="M8" s="34" t="str">
        <f t="shared" si="6"/>
        <v>-</v>
      </c>
      <c r="N8" s="30">
        <v>0</v>
      </c>
      <c r="O8" s="35">
        <f t="shared" ref="O8:P8" si="16">D8/7</f>
        <v>0</v>
      </c>
      <c r="P8" s="35">
        <f t="shared" si="16"/>
        <v>0</v>
      </c>
      <c r="Q8" s="30" t="e">
        <f t="shared" si="8"/>
        <v>#DIV/0!</v>
      </c>
      <c r="R8" s="30"/>
      <c r="S8" s="36" t="e">
        <v>#N/A</v>
      </c>
      <c r="T8" s="29">
        <v>0</v>
      </c>
      <c r="U8" s="37" t="s">
        <v>33</v>
      </c>
      <c r="V8" s="38" t="s">
        <v>33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-6.16</v>
      </c>
      <c r="AG8" s="40">
        <v>0</v>
      </c>
    </row>
    <row r="9" spans="1:33" ht="15.75" customHeight="1" x14ac:dyDescent="0.2">
      <c r="A9" s="29" t="s">
        <v>40</v>
      </c>
      <c r="B9" s="29"/>
      <c r="C9" s="16" t="str">
        <f t="shared" si="4"/>
        <v xml:space="preserve"> - </v>
      </c>
      <c r="D9" s="30">
        <v>0</v>
      </c>
      <c r="E9" s="30">
        <v>0</v>
      </c>
      <c r="F9" s="31">
        <v>0</v>
      </c>
      <c r="G9" s="31">
        <v>0</v>
      </c>
      <c r="H9" s="32" t="e">
        <f t="shared" si="1"/>
        <v>#DIV/0!</v>
      </c>
      <c r="I9" s="32" t="e">
        <f t="shared" si="2"/>
        <v>#DIV/0!</v>
      </c>
      <c r="J9" s="33">
        <f t="shared" si="5"/>
        <v>0</v>
      </c>
      <c r="K9" s="33" t="e">
        <f t="shared" si="3"/>
        <v>#DIV/0!</v>
      </c>
      <c r="L9" s="30">
        <v>0</v>
      </c>
      <c r="M9" s="34" t="str">
        <f t="shared" si="6"/>
        <v>-</v>
      </c>
      <c r="N9" s="30">
        <v>0</v>
      </c>
      <c r="O9" s="35">
        <f t="shared" ref="O9:P9" si="17">D9/7</f>
        <v>0</v>
      </c>
      <c r="P9" s="35">
        <f t="shared" si="17"/>
        <v>0</v>
      </c>
      <c r="Q9" s="30" t="e">
        <f t="shared" si="8"/>
        <v>#DIV/0!</v>
      </c>
      <c r="R9" s="30"/>
      <c r="S9" s="36" t="e">
        <v>#N/A</v>
      </c>
      <c r="T9" s="29">
        <v>0</v>
      </c>
      <c r="U9" s="37" t="s">
        <v>33</v>
      </c>
      <c r="V9" s="38" t="s">
        <v>33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-6.2301316666666597</v>
      </c>
      <c r="AG9" s="40">
        <v>0</v>
      </c>
    </row>
    <row r="10" spans="1:33" ht="15.75" customHeight="1" x14ac:dyDescent="0.2">
      <c r="A10" s="29" t="s">
        <v>42</v>
      </c>
      <c r="B10" s="29"/>
      <c r="C10" s="16" t="str">
        <f t="shared" si="4"/>
        <v xml:space="preserve"> - </v>
      </c>
      <c r="D10" s="30">
        <v>0</v>
      </c>
      <c r="E10" s="30">
        <v>0</v>
      </c>
      <c r="F10" s="31">
        <v>0</v>
      </c>
      <c r="G10" s="31">
        <v>0</v>
      </c>
      <c r="H10" s="32" t="e">
        <f t="shared" si="1"/>
        <v>#DIV/0!</v>
      </c>
      <c r="I10" s="32" t="e">
        <f t="shared" si="2"/>
        <v>#DIV/0!</v>
      </c>
      <c r="J10" s="33">
        <f t="shared" si="5"/>
        <v>0</v>
      </c>
      <c r="K10" s="33" t="e">
        <f t="shared" si="3"/>
        <v>#DIV/0!</v>
      </c>
      <c r="L10" s="30">
        <v>0</v>
      </c>
      <c r="M10" s="34" t="str">
        <f t="shared" si="6"/>
        <v>-</v>
      </c>
      <c r="N10" s="30">
        <v>0</v>
      </c>
      <c r="O10" s="35">
        <f t="shared" ref="O10:P10" si="18">D10/7</f>
        <v>0</v>
      </c>
      <c r="P10" s="35">
        <f t="shared" si="18"/>
        <v>0</v>
      </c>
      <c r="Q10" s="30" t="e">
        <f t="shared" si="8"/>
        <v>#DIV/0!</v>
      </c>
      <c r="R10" s="30"/>
      <c r="S10" s="36" t="e">
        <v>#N/A</v>
      </c>
      <c r="T10" s="29">
        <v>0</v>
      </c>
      <c r="U10" s="37" t="s">
        <v>33</v>
      </c>
      <c r="V10" s="38" t="s">
        <v>33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-6.2301316666666597</v>
      </c>
      <c r="AG10" s="40">
        <v>0</v>
      </c>
    </row>
    <row r="11" spans="1:33" ht="15.75" customHeight="1" x14ac:dyDescent="0.2">
      <c r="A11" s="29" t="s">
        <v>44</v>
      </c>
      <c r="B11" s="29"/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0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 t="e">
        <v>#N/A</v>
      </c>
      <c r="T11" s="29">
        <v>0</v>
      </c>
      <c r="U11" s="37" t="s">
        <v>33</v>
      </c>
      <c r="V11" s="38" t="s">
        <v>33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-6.2301316666666597</v>
      </c>
      <c r="AG11" s="40">
        <v>0</v>
      </c>
    </row>
    <row r="12" spans="1:33" ht="15.75" customHeight="1" x14ac:dyDescent="0.2">
      <c r="A12" s="29" t="s">
        <v>46</v>
      </c>
      <c r="B12" s="29"/>
      <c r="C12" s="16" t="str">
        <f t="shared" si="4"/>
        <v xml:space="preserve"> - </v>
      </c>
      <c r="D12" s="30">
        <v>0</v>
      </c>
      <c r="E12" s="30">
        <v>0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0</v>
      </c>
      <c r="O12" s="35">
        <f t="shared" ref="O12:P12" si="20">D12/7</f>
        <v>0</v>
      </c>
      <c r="P12" s="35">
        <f t="shared" si="20"/>
        <v>0</v>
      </c>
      <c r="Q12" s="30" t="e">
        <f t="shared" si="8"/>
        <v>#DIV/0!</v>
      </c>
      <c r="R12" s="30"/>
      <c r="S12" s="36" t="e">
        <v>#N/A</v>
      </c>
      <c r="T12" s="29">
        <v>0</v>
      </c>
      <c r="U12" s="37" t="s">
        <v>33</v>
      </c>
      <c r="V12" s="38" t="s">
        <v>33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-6.2301316666666597</v>
      </c>
      <c r="AG12" s="40">
        <v>0</v>
      </c>
    </row>
    <row r="13" spans="1:33" ht="15.75" customHeight="1" x14ac:dyDescent="0.2">
      <c r="A13" s="29" t="s">
        <v>48</v>
      </c>
      <c r="B13" s="29"/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>
        <v>0</v>
      </c>
      <c r="U13" s="37" t="s">
        <v>33</v>
      </c>
      <c r="V13" s="38" t="s">
        <v>33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-6.2682650000000004</v>
      </c>
      <c r="AG13" s="40">
        <v>0</v>
      </c>
    </row>
    <row r="14" spans="1:33" ht="15.75" customHeight="1" x14ac:dyDescent="0.2">
      <c r="A14" s="29" t="s">
        <v>51</v>
      </c>
      <c r="B14" s="29"/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>
        <v>0</v>
      </c>
      <c r="U14" s="37" t="s">
        <v>33</v>
      </c>
      <c r="V14" s="38" t="s">
        <v>33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-6.2682650000000004</v>
      </c>
      <c r="AG14" s="40">
        <v>0</v>
      </c>
    </row>
    <row r="15" spans="1:33" ht="15.75" customHeight="1" x14ac:dyDescent="0.2">
      <c r="A15" s="29" t="s">
        <v>54</v>
      </c>
      <c r="B15" s="29"/>
      <c r="C15" s="16" t="str">
        <f t="shared" si="4"/>
        <v xml:space="preserve"> - </v>
      </c>
      <c r="D15" s="30">
        <v>0</v>
      </c>
      <c r="E15" s="30">
        <v>0</v>
      </c>
      <c r="F15" s="33">
        <v>0</v>
      </c>
      <c r="G15" s="31">
        <v>0</v>
      </c>
      <c r="H15" s="32" t="e">
        <f t="shared" si="1"/>
        <v>#DIV/0!</v>
      </c>
      <c r="I15" s="32" t="e">
        <f t="shared" si="2"/>
        <v>#DIV/0!</v>
      </c>
      <c r="J15" s="33">
        <f t="shared" si="5"/>
        <v>0</v>
      </c>
      <c r="K15" s="33" t="e">
        <f t="shared" si="3"/>
        <v>#DIV/0!</v>
      </c>
      <c r="L15" s="30">
        <v>0</v>
      </c>
      <c r="M15" s="34" t="str">
        <f t="shared" si="6"/>
        <v>-</v>
      </c>
      <c r="N15" s="30">
        <v>0</v>
      </c>
      <c r="O15" s="35">
        <f t="shared" ref="O15:P15" si="23">D15/7</f>
        <v>0</v>
      </c>
      <c r="P15" s="35">
        <f t="shared" si="23"/>
        <v>0</v>
      </c>
      <c r="Q15" s="30" t="e">
        <f t="shared" si="8"/>
        <v>#DIV/0!</v>
      </c>
      <c r="R15" s="30"/>
      <c r="S15" s="36" t="e">
        <v>#N/A</v>
      </c>
      <c r="T15" s="29">
        <v>0</v>
      </c>
      <c r="U15" s="37" t="s">
        <v>33</v>
      </c>
      <c r="V15" s="38" t="s">
        <v>33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-6.2682650000000004</v>
      </c>
      <c r="AG15" s="40">
        <v>0</v>
      </c>
    </row>
    <row r="16" spans="1:33" ht="15.75" customHeight="1" x14ac:dyDescent="0.2">
      <c r="A16" s="29" t="s">
        <v>56</v>
      </c>
      <c r="B16" s="29"/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#DIV/0!</v>
      </c>
      <c r="J16" s="33">
        <f t="shared" si="5"/>
        <v>0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 t="e">
        <v>#N/A</v>
      </c>
      <c r="T16" s="29">
        <v>0</v>
      </c>
      <c r="U16" s="37" t="s">
        <v>33</v>
      </c>
      <c r="V16" s="38" t="s">
        <v>33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-6.0073550000000004</v>
      </c>
      <c r="AG16" s="40">
        <v>0</v>
      </c>
    </row>
    <row r="17" spans="1:33" ht="15.75" customHeight="1" x14ac:dyDescent="0.2">
      <c r="A17" s="29" t="s">
        <v>58</v>
      </c>
      <c r="B17" s="29"/>
      <c r="C17" s="16" t="str">
        <f t="shared" si="4"/>
        <v xml:space="preserve"> - </v>
      </c>
      <c r="D17" s="30">
        <v>0</v>
      </c>
      <c r="E17" s="30">
        <v>0</v>
      </c>
      <c r="F17" s="33">
        <v>0</v>
      </c>
      <c r="G17" s="31">
        <v>0</v>
      </c>
      <c r="H17" s="32" t="e">
        <f t="shared" si="1"/>
        <v>#DIV/0!</v>
      </c>
      <c r="I17" s="32" t="e">
        <f t="shared" si="2"/>
        <v>#DIV/0!</v>
      </c>
      <c r="J17" s="33">
        <f t="shared" si="5"/>
        <v>0</v>
      </c>
      <c r="K17" s="33" t="e">
        <f t="shared" si="3"/>
        <v>#DIV/0!</v>
      </c>
      <c r="L17" s="30">
        <v>0</v>
      </c>
      <c r="M17" s="34" t="str">
        <f t="shared" si="6"/>
        <v>-</v>
      </c>
      <c r="N17" s="30">
        <v>0</v>
      </c>
      <c r="O17" s="35">
        <f t="shared" ref="O17:P17" si="25">D17/7</f>
        <v>0</v>
      </c>
      <c r="P17" s="35">
        <f t="shared" si="25"/>
        <v>0</v>
      </c>
      <c r="Q17" s="30" t="e">
        <f t="shared" si="8"/>
        <v>#DIV/0!</v>
      </c>
      <c r="R17" s="30"/>
      <c r="S17" s="36" t="e">
        <v>#N/A</v>
      </c>
      <c r="T17" s="29">
        <v>0</v>
      </c>
      <c r="U17" s="37" t="s">
        <v>33</v>
      </c>
      <c r="V17" s="38" t="s">
        <v>33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e">
        <v>#N/A</v>
      </c>
      <c r="AB17" s="41" t="e">
        <f t="shared" si="11"/>
        <v>#N/A</v>
      </c>
      <c r="AC17" s="42" t="e">
        <v>#N/A</v>
      </c>
      <c r="AD17" s="40">
        <f t="shared" si="12"/>
        <v>0</v>
      </c>
      <c r="AE17" s="40">
        <v>0</v>
      </c>
      <c r="AF17" s="40">
        <v>-6.0073550000000004</v>
      </c>
      <c r="AG17" s="40">
        <v>0</v>
      </c>
    </row>
    <row r="18" spans="1:33" ht="15.75" customHeight="1" x14ac:dyDescent="0.2">
      <c r="A18" s="29" t="s">
        <v>60</v>
      </c>
      <c r="B18" s="29"/>
      <c r="C18" s="16" t="str">
        <f t="shared" si="4"/>
        <v xml:space="preserve"> - </v>
      </c>
      <c r="D18" s="30">
        <v>0</v>
      </c>
      <c r="E18" s="30">
        <v>0</v>
      </c>
      <c r="F18" s="33">
        <v>0</v>
      </c>
      <c r="G18" s="31">
        <v>0</v>
      </c>
      <c r="H18" s="32" t="e">
        <f t="shared" si="1"/>
        <v>#DIV/0!</v>
      </c>
      <c r="I18" s="32" t="e">
        <f t="shared" si="2"/>
        <v>#DIV/0!</v>
      </c>
      <c r="J18" s="33">
        <f t="shared" si="5"/>
        <v>0</v>
      </c>
      <c r="K18" s="33" t="e">
        <f t="shared" si="3"/>
        <v>#DIV/0!</v>
      </c>
      <c r="L18" s="30">
        <v>0</v>
      </c>
      <c r="M18" s="34" t="str">
        <f t="shared" si="6"/>
        <v>-</v>
      </c>
      <c r="N18" s="30">
        <v>0</v>
      </c>
      <c r="O18" s="35">
        <f t="shared" ref="O18:P18" si="26">D18/7</f>
        <v>0</v>
      </c>
      <c r="P18" s="35">
        <f t="shared" si="26"/>
        <v>0</v>
      </c>
      <c r="Q18" s="30" t="e">
        <f t="shared" si="8"/>
        <v>#DIV/0!</v>
      </c>
      <c r="R18" s="30"/>
      <c r="S18" s="36" t="e">
        <v>#N/A</v>
      </c>
      <c r="T18" s="29">
        <v>500</v>
      </c>
      <c r="U18" s="37" t="s">
        <v>33</v>
      </c>
      <c r="V18" s="38" t="s">
        <v>33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e">
        <v>#N/A</v>
      </c>
      <c r="AB18" s="41" t="e">
        <f t="shared" si="11"/>
        <v>#N/A</v>
      </c>
      <c r="AC18" s="42" t="e">
        <v>#N/A</v>
      </c>
      <c r="AD18" s="40">
        <f t="shared" si="12"/>
        <v>0</v>
      </c>
      <c r="AE18" s="40">
        <v>0</v>
      </c>
      <c r="AF18" s="40">
        <v>-6.0073550000000004</v>
      </c>
      <c r="AG18" s="40">
        <v>0</v>
      </c>
    </row>
    <row r="19" spans="1:33" ht="15.75" customHeight="1" x14ac:dyDescent="0.2">
      <c r="A19" s="29" t="s">
        <v>62</v>
      </c>
      <c r="B19" s="29"/>
      <c r="C19" s="16" t="str">
        <f t="shared" si="4"/>
        <v xml:space="preserve"> - </v>
      </c>
      <c r="D19" s="30">
        <v>0</v>
      </c>
      <c r="E19" s="30">
        <v>0</v>
      </c>
      <c r="F19" s="33">
        <v>0</v>
      </c>
      <c r="G19" s="31">
        <v>0</v>
      </c>
      <c r="H19" s="32" t="e">
        <f t="shared" si="1"/>
        <v>#DIV/0!</v>
      </c>
      <c r="I19" s="32" t="e">
        <f t="shared" si="2"/>
        <v>#DIV/0!</v>
      </c>
      <c r="J19" s="33">
        <f t="shared" si="5"/>
        <v>0</v>
      </c>
      <c r="K19" s="33" t="e">
        <f t="shared" si="3"/>
        <v>#DIV/0!</v>
      </c>
      <c r="L19" s="30">
        <v>0</v>
      </c>
      <c r="M19" s="34" t="str">
        <f t="shared" si="6"/>
        <v>-</v>
      </c>
      <c r="N19" s="30">
        <v>0</v>
      </c>
      <c r="O19" s="35">
        <f t="shared" ref="O19:P19" si="27">D19/7</f>
        <v>0</v>
      </c>
      <c r="P19" s="35">
        <f t="shared" si="27"/>
        <v>0</v>
      </c>
      <c r="Q19" s="30" t="e">
        <f t="shared" si="8"/>
        <v>#DIV/0!</v>
      </c>
      <c r="R19" s="30"/>
      <c r="S19" s="36" t="e">
        <v>#N/A</v>
      </c>
      <c r="T19" s="29">
        <v>500</v>
      </c>
      <c r="U19" s="37" t="s">
        <v>33</v>
      </c>
      <c r="V19" s="38" t="s">
        <v>33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e">
        <v>#N/A</v>
      </c>
      <c r="AB19" s="41" t="e">
        <f t="shared" si="11"/>
        <v>#N/A</v>
      </c>
      <c r="AC19" s="42" t="e">
        <v>#N/A</v>
      </c>
      <c r="AD19" s="40">
        <f t="shared" si="12"/>
        <v>0</v>
      </c>
      <c r="AE19" s="40">
        <v>0</v>
      </c>
      <c r="AF19" s="40">
        <v>-6.0073550000000004</v>
      </c>
      <c r="AG19" s="40">
        <v>0</v>
      </c>
    </row>
    <row r="20" spans="1:33" ht="15.75" customHeight="1" x14ac:dyDescent="0.2">
      <c r="A20" s="29" t="s">
        <v>64</v>
      </c>
      <c r="B20" s="29"/>
      <c r="C20" s="16" t="str">
        <f t="shared" si="4"/>
        <v xml:space="preserve"> - </v>
      </c>
      <c r="D20" s="30">
        <v>0</v>
      </c>
      <c r="E20" s="30">
        <v>0</v>
      </c>
      <c r="F20" s="33">
        <v>0</v>
      </c>
      <c r="G20" s="31">
        <v>0</v>
      </c>
      <c r="H20" s="32" t="e">
        <f t="shared" si="1"/>
        <v>#DIV/0!</v>
      </c>
      <c r="I20" s="32" t="e">
        <f t="shared" si="2"/>
        <v>#DIV/0!</v>
      </c>
      <c r="J20" s="33">
        <f t="shared" si="5"/>
        <v>0</v>
      </c>
      <c r="K20" s="33" t="e">
        <f t="shared" si="3"/>
        <v>#DIV/0!</v>
      </c>
      <c r="L20" s="30">
        <v>0</v>
      </c>
      <c r="M20" s="34" t="str">
        <f t="shared" si="6"/>
        <v>-</v>
      </c>
      <c r="N20" s="30">
        <v>0</v>
      </c>
      <c r="O20" s="35">
        <f t="shared" ref="O20:P20" si="28">D20/7</f>
        <v>0</v>
      </c>
      <c r="P20" s="35">
        <f t="shared" si="28"/>
        <v>0</v>
      </c>
      <c r="Q20" s="30" t="e">
        <f t="shared" si="8"/>
        <v>#DIV/0!</v>
      </c>
      <c r="R20" s="30"/>
      <c r="S20" s="36" t="e">
        <v>#N/A</v>
      </c>
      <c r="T20" s="29">
        <v>500</v>
      </c>
      <c r="U20" s="37" t="s">
        <v>33</v>
      </c>
      <c r="V20" s="38" t="s">
        <v>33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e">
        <v>#N/A</v>
      </c>
      <c r="AB20" s="41" t="e">
        <f t="shared" si="11"/>
        <v>#N/A</v>
      </c>
      <c r="AC20" s="42" t="e">
        <v>#N/A</v>
      </c>
      <c r="AD20" s="40">
        <f t="shared" si="12"/>
        <v>0</v>
      </c>
      <c r="AE20" s="40">
        <v>0</v>
      </c>
      <c r="AF20" s="40">
        <v>-6.0073550000000004</v>
      </c>
      <c r="AG20" s="40">
        <v>0</v>
      </c>
    </row>
    <row r="21" spans="1:33" ht="15.75" customHeight="1" x14ac:dyDescent="0.2">
      <c r="A21" s="29" t="s">
        <v>66</v>
      </c>
      <c r="B21" s="29"/>
      <c r="C21" s="16" t="str">
        <f t="shared" si="4"/>
        <v xml:space="preserve"> - </v>
      </c>
      <c r="D21" s="30">
        <v>0</v>
      </c>
      <c r="E21" s="30">
        <v>0</v>
      </c>
      <c r="F21" s="33">
        <v>0</v>
      </c>
      <c r="G21" s="31">
        <v>0</v>
      </c>
      <c r="H21" s="32" t="e">
        <f t="shared" si="1"/>
        <v>#DIV/0!</v>
      </c>
      <c r="I21" s="32" t="e">
        <f t="shared" si="2"/>
        <v>#DIV/0!</v>
      </c>
      <c r="J21" s="33">
        <f t="shared" si="5"/>
        <v>0</v>
      </c>
      <c r="K21" s="33" t="e">
        <f t="shared" si="3"/>
        <v>#DIV/0!</v>
      </c>
      <c r="L21" s="30">
        <v>0</v>
      </c>
      <c r="M21" s="34" t="str">
        <f t="shared" si="6"/>
        <v>-</v>
      </c>
      <c r="N21" s="30">
        <v>0</v>
      </c>
      <c r="O21" s="35">
        <f t="shared" ref="O21:P21" si="29">D21/7</f>
        <v>0</v>
      </c>
      <c r="P21" s="35">
        <f t="shared" si="29"/>
        <v>0</v>
      </c>
      <c r="Q21" s="30" t="e">
        <f t="shared" si="8"/>
        <v>#DIV/0!</v>
      </c>
      <c r="R21" s="30"/>
      <c r="S21" s="36" t="e">
        <v>#N/A</v>
      </c>
      <c r="T21" s="29">
        <v>500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e">
        <v>#N/A</v>
      </c>
      <c r="AB21" s="41" t="e">
        <f t="shared" si="11"/>
        <v>#N/A</v>
      </c>
      <c r="AC21" s="42" t="e">
        <v>#N/A</v>
      </c>
      <c r="AD21" s="40">
        <f t="shared" si="12"/>
        <v>0</v>
      </c>
      <c r="AE21" s="40">
        <v>0</v>
      </c>
      <c r="AF21" s="40">
        <v>-6.0073550000000004</v>
      </c>
      <c r="AG21" s="40">
        <v>0</v>
      </c>
    </row>
    <row r="22" spans="1:33" ht="15.75" customHeight="1" x14ac:dyDescent="0.2">
      <c r="A22" s="29" t="s">
        <v>68</v>
      </c>
      <c r="B22" s="29"/>
      <c r="C22" s="16" t="str">
        <f t="shared" si="4"/>
        <v xml:space="preserve"> - </v>
      </c>
      <c r="D22" s="30">
        <v>0</v>
      </c>
      <c r="E22" s="30">
        <v>0</v>
      </c>
      <c r="F22" s="31">
        <v>0</v>
      </c>
      <c r="G22" s="31">
        <v>0</v>
      </c>
      <c r="H22" s="32" t="e">
        <f t="shared" si="1"/>
        <v>#DIV/0!</v>
      </c>
      <c r="I22" s="32" t="e">
        <f t="shared" si="2"/>
        <v>#DIV/0!</v>
      </c>
      <c r="J22" s="33">
        <f t="shared" si="5"/>
        <v>0</v>
      </c>
      <c r="K22" s="33" t="e">
        <f t="shared" si="3"/>
        <v>#DIV/0!</v>
      </c>
      <c r="L22" s="30">
        <v>0</v>
      </c>
      <c r="M22" s="34" t="str">
        <f t="shared" si="6"/>
        <v>-</v>
      </c>
      <c r="N22" s="30">
        <v>0</v>
      </c>
      <c r="O22" s="35">
        <f t="shared" ref="O22:P22" si="30">D22/7</f>
        <v>0</v>
      </c>
      <c r="P22" s="35">
        <f t="shared" si="30"/>
        <v>0</v>
      </c>
      <c r="Q22" s="30" t="e">
        <f t="shared" si="8"/>
        <v>#DIV/0!</v>
      </c>
      <c r="R22" s="30"/>
      <c r="S22" s="36" t="e">
        <v>#N/A</v>
      </c>
      <c r="T22" s="29">
        <v>500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e">
        <v>#N/A</v>
      </c>
      <c r="AB22" s="41" t="e">
        <f t="shared" si="11"/>
        <v>#N/A</v>
      </c>
      <c r="AC22" s="42" t="e">
        <v>#N/A</v>
      </c>
      <c r="AD22" s="40">
        <f t="shared" si="12"/>
        <v>0</v>
      </c>
      <c r="AE22" s="40">
        <v>0</v>
      </c>
      <c r="AF22" s="40">
        <v>-6.0073550000000004</v>
      </c>
      <c r="AG22" s="40">
        <v>0</v>
      </c>
    </row>
    <row r="23" spans="1:33" ht="15.75" customHeight="1" x14ac:dyDescent="0.2">
      <c r="A23" s="29" t="s">
        <v>71</v>
      </c>
      <c r="B23" s="29"/>
      <c r="C23" s="16" t="str">
        <f t="shared" si="4"/>
        <v xml:space="preserve"> - </v>
      </c>
      <c r="D23" s="30">
        <v>0</v>
      </c>
      <c r="E23" s="30">
        <v>0</v>
      </c>
      <c r="F23" s="33">
        <v>0</v>
      </c>
      <c r="G23" s="31">
        <v>0</v>
      </c>
      <c r="H23" s="32" t="e">
        <f t="shared" si="1"/>
        <v>#DIV/0!</v>
      </c>
      <c r="I23" s="32" t="e">
        <f t="shared" si="2"/>
        <v>#DIV/0!</v>
      </c>
      <c r="J23" s="33">
        <f t="shared" si="5"/>
        <v>0</v>
      </c>
      <c r="K23" s="33" t="e">
        <f t="shared" si="3"/>
        <v>#DIV/0!</v>
      </c>
      <c r="L23" s="30">
        <v>0</v>
      </c>
      <c r="M23" s="34" t="str">
        <f t="shared" si="6"/>
        <v>-</v>
      </c>
      <c r="N23" s="30">
        <v>0</v>
      </c>
      <c r="O23" s="35">
        <f t="shared" ref="O23:P23" si="31">D23/7</f>
        <v>0</v>
      </c>
      <c r="P23" s="35">
        <f t="shared" si="31"/>
        <v>0</v>
      </c>
      <c r="Q23" s="30" t="e">
        <f t="shared" si="8"/>
        <v>#DIV/0!</v>
      </c>
      <c r="R23" s="30"/>
      <c r="S23" s="36" t="e">
        <v>#N/A</v>
      </c>
      <c r="T23" s="29">
        <v>500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e">
        <v>#N/A</v>
      </c>
      <c r="AB23" s="41" t="e">
        <f t="shared" si="11"/>
        <v>#N/A</v>
      </c>
      <c r="AC23" s="42" t="e">
        <v>#N/A</v>
      </c>
      <c r="AD23" s="40">
        <f t="shared" si="12"/>
        <v>0</v>
      </c>
      <c r="AE23" s="40">
        <v>0</v>
      </c>
      <c r="AF23" s="40">
        <v>-6.0073550000000004</v>
      </c>
      <c r="AG23" s="40">
        <v>0</v>
      </c>
    </row>
    <row r="24" spans="1:33" ht="15.75" customHeight="1" x14ac:dyDescent="0.2">
      <c r="A24" s="29" t="s">
        <v>74</v>
      </c>
      <c r="B24" s="29"/>
      <c r="C24" s="16" t="str">
        <f t="shared" si="4"/>
        <v xml:space="preserve"> - </v>
      </c>
      <c r="D24" s="30">
        <v>0</v>
      </c>
      <c r="E24" s="30">
        <v>0</v>
      </c>
      <c r="F24" s="33">
        <v>0</v>
      </c>
      <c r="G24" s="33">
        <v>0</v>
      </c>
      <c r="H24" s="32" t="e">
        <f t="shared" si="1"/>
        <v>#DIV/0!</v>
      </c>
      <c r="I24" s="32" t="e">
        <f t="shared" si="2"/>
        <v>#DIV/0!</v>
      </c>
      <c r="J24" s="33">
        <f t="shared" si="5"/>
        <v>0</v>
      </c>
      <c r="K24" s="33" t="e">
        <f t="shared" si="3"/>
        <v>#DIV/0!</v>
      </c>
      <c r="L24" s="30">
        <v>0</v>
      </c>
      <c r="M24" s="34" t="str">
        <f t="shared" si="6"/>
        <v>-</v>
      </c>
      <c r="N24" s="30">
        <v>0</v>
      </c>
      <c r="O24" s="35">
        <f t="shared" ref="O24:P24" si="32">D24/7</f>
        <v>0</v>
      </c>
      <c r="P24" s="35">
        <f t="shared" si="32"/>
        <v>0</v>
      </c>
      <c r="Q24" s="30" t="e">
        <f t="shared" si="8"/>
        <v>#DIV/0!</v>
      </c>
      <c r="R24" s="30"/>
      <c r="S24" s="36" t="e">
        <v>#N/A</v>
      </c>
      <c r="T24" s="29">
        <v>500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" t="s">
        <v>88</v>
      </c>
      <c r="AB24" s="41">
        <f t="shared" si="11"/>
        <v>-0.69</v>
      </c>
      <c r="AC24" s="28">
        <v>8.3708333333333329E-2</v>
      </c>
      <c r="AD24" s="40">
        <f t="shared" si="12"/>
        <v>0</v>
      </c>
      <c r="AE24" s="26">
        <v>-3.48</v>
      </c>
      <c r="AF24" s="40">
        <v>-6.0073550000000004</v>
      </c>
      <c r="AG24" s="40">
        <v>0</v>
      </c>
    </row>
    <row r="25" spans="1:33" ht="15.75" customHeight="1" x14ac:dyDescent="0.2">
      <c r="A25" s="29" t="s">
        <v>76</v>
      </c>
      <c r="B25" s="15"/>
      <c r="C25" s="16" t="str">
        <f t="shared" si="4"/>
        <v xml:space="preserve"> - </v>
      </c>
      <c r="D25" s="30">
        <v>0</v>
      </c>
      <c r="E25" s="30">
        <v>0</v>
      </c>
      <c r="F25" s="33">
        <v>0</v>
      </c>
      <c r="G25" s="33">
        <v>0</v>
      </c>
      <c r="H25" s="32" t="e">
        <f t="shared" si="1"/>
        <v>#DIV/0!</v>
      </c>
      <c r="I25" s="32" t="e">
        <f t="shared" si="2"/>
        <v>#DIV/0!</v>
      </c>
      <c r="J25" s="33">
        <f t="shared" si="5"/>
        <v>0</v>
      </c>
      <c r="K25" s="33" t="e">
        <f t="shared" si="3"/>
        <v>#DIV/0!</v>
      </c>
      <c r="L25" s="30">
        <v>0</v>
      </c>
      <c r="M25" s="34" t="str">
        <f t="shared" si="6"/>
        <v>-</v>
      </c>
      <c r="N25" s="30">
        <v>0</v>
      </c>
      <c r="O25" s="35">
        <f t="shared" ref="O25:P25" si="33">D25/7</f>
        <v>0</v>
      </c>
      <c r="P25" s="35">
        <f t="shared" si="33"/>
        <v>0</v>
      </c>
      <c r="Q25" s="30" t="e">
        <f t="shared" si="8"/>
        <v>#DIV/0!</v>
      </c>
      <c r="R25" s="30"/>
      <c r="S25" s="36">
        <v>0</v>
      </c>
      <c r="T25" s="15"/>
      <c r="U25" s="23"/>
      <c r="V25" s="1"/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88</v>
      </c>
      <c r="AB25" s="41">
        <f t="shared" si="11"/>
        <v>-0.69</v>
      </c>
      <c r="AC25" s="42">
        <v>8.3708333333333329E-2</v>
      </c>
      <c r="AD25" s="40">
        <f t="shared" si="12"/>
        <v>0</v>
      </c>
      <c r="AE25" s="40">
        <v>-3.48</v>
      </c>
      <c r="AF25" s="40">
        <v>-6.01</v>
      </c>
      <c r="AG25" s="40">
        <v>0</v>
      </c>
    </row>
    <row r="26" spans="1:33" ht="15.75" customHeight="1" x14ac:dyDescent="0.2">
      <c r="A26" s="15" t="s">
        <v>78</v>
      </c>
      <c r="B26" s="15"/>
      <c r="C26" s="16" t="str">
        <f t="shared" si="4"/>
        <v xml:space="preserve"> - </v>
      </c>
      <c r="D26" s="17">
        <v>0</v>
      </c>
      <c r="E26" s="17">
        <v>0</v>
      </c>
      <c r="F26" s="18">
        <v>0</v>
      </c>
      <c r="G26" s="18">
        <v>0</v>
      </c>
      <c r="H26" s="32" t="e">
        <f t="shared" si="1"/>
        <v>#DIV/0!</v>
      </c>
      <c r="I26" s="32" t="e">
        <f t="shared" si="2"/>
        <v>#DIV/0!</v>
      </c>
      <c r="J26" s="33">
        <f t="shared" si="5"/>
        <v>0</v>
      </c>
      <c r="K26" s="33" t="e">
        <f t="shared" si="3"/>
        <v>#DIV/0!</v>
      </c>
      <c r="L26" s="17">
        <v>0</v>
      </c>
      <c r="M26" s="34" t="str">
        <f t="shared" si="6"/>
        <v>-</v>
      </c>
      <c r="N26" s="17">
        <v>0</v>
      </c>
      <c r="O26" s="35">
        <f t="shared" ref="O26:P26" si="34">D26/7</f>
        <v>0</v>
      </c>
      <c r="P26" s="35">
        <f t="shared" si="34"/>
        <v>0</v>
      </c>
      <c r="Q26" s="30" t="e">
        <f t="shared" si="8"/>
        <v>#DIV/0!</v>
      </c>
      <c r="R26" s="30"/>
      <c r="S26" s="22">
        <v>0</v>
      </c>
      <c r="T26" s="15">
        <v>500</v>
      </c>
      <c r="U26" s="23" t="s">
        <v>33</v>
      </c>
      <c r="V26" s="1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88</v>
      </c>
      <c r="AB26" s="41">
        <f t="shared" si="11"/>
        <v>-0.69</v>
      </c>
      <c r="AC26" s="42">
        <v>8.3708333333333329E-2</v>
      </c>
      <c r="AD26" s="40">
        <f t="shared" si="12"/>
        <v>0</v>
      </c>
      <c r="AE26" s="26">
        <v>-3.48</v>
      </c>
      <c r="AF26" s="26">
        <v>-6.0073550000000004</v>
      </c>
      <c r="AG26" s="26">
        <v>0</v>
      </c>
    </row>
    <row r="27" spans="1:33" ht="15.75" customHeight="1" x14ac:dyDescent="0.2">
      <c r="A27" s="15" t="s">
        <v>80</v>
      </c>
      <c r="B27" s="15"/>
      <c r="C27" s="16" t="str">
        <f t="shared" si="4"/>
        <v xml:space="preserve"> - </v>
      </c>
      <c r="D27" s="17">
        <v>0</v>
      </c>
      <c r="E27" s="17">
        <v>0</v>
      </c>
      <c r="F27" s="18">
        <v>0</v>
      </c>
      <c r="G27" s="18">
        <v>0</v>
      </c>
      <c r="H27" s="32" t="e">
        <f t="shared" si="1"/>
        <v>#DIV/0!</v>
      </c>
      <c r="I27" s="32" t="e">
        <f t="shared" si="2"/>
        <v>#DIV/0!</v>
      </c>
      <c r="J27" s="33">
        <f t="shared" si="5"/>
        <v>0</v>
      </c>
      <c r="K27" s="33" t="e">
        <f t="shared" si="3"/>
        <v>#DIV/0!</v>
      </c>
      <c r="L27" s="17">
        <v>0</v>
      </c>
      <c r="M27" s="34" t="str">
        <f t="shared" si="6"/>
        <v>-</v>
      </c>
      <c r="N27" s="17">
        <v>0</v>
      </c>
      <c r="O27" s="35">
        <f t="shared" ref="O27:P27" si="35">D27/7</f>
        <v>0</v>
      </c>
      <c r="P27" s="35">
        <f t="shared" si="35"/>
        <v>0</v>
      </c>
      <c r="Q27" s="30" t="e">
        <f t="shared" si="8"/>
        <v>#DIV/0!</v>
      </c>
      <c r="R27" s="30"/>
      <c r="S27" s="22">
        <v>0</v>
      </c>
      <c r="T27" s="15">
        <v>500</v>
      </c>
      <c r="U27" s="23" t="s">
        <v>33</v>
      </c>
      <c r="V27" s="1" t="s">
        <v>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88</v>
      </c>
      <c r="AB27" s="41">
        <f t="shared" si="11"/>
        <v>-0.69</v>
      </c>
      <c r="AC27" s="42">
        <v>8.3708333333333329E-2</v>
      </c>
      <c r="AD27" s="40">
        <f t="shared" si="12"/>
        <v>0</v>
      </c>
      <c r="AE27" s="26">
        <v>-3.48</v>
      </c>
      <c r="AF27" s="26">
        <v>-6.0073550000000004</v>
      </c>
      <c r="AG27" s="26">
        <v>0</v>
      </c>
    </row>
    <row r="28" spans="1:33" ht="15.75" customHeight="1" x14ac:dyDescent="0.2">
      <c r="A28" s="15" t="s">
        <v>82</v>
      </c>
      <c r="B28" s="15"/>
      <c r="C28" s="16" t="str">
        <f t="shared" si="4"/>
        <v xml:space="preserve"> - </v>
      </c>
      <c r="D28" s="17">
        <v>0</v>
      </c>
      <c r="E28" s="17">
        <v>0</v>
      </c>
      <c r="F28" s="18">
        <v>0</v>
      </c>
      <c r="G28" s="18">
        <v>0</v>
      </c>
      <c r="H28" s="32" t="e">
        <f t="shared" si="1"/>
        <v>#DIV/0!</v>
      </c>
      <c r="I28" s="32" t="e">
        <f t="shared" si="2"/>
        <v>#DIV/0!</v>
      </c>
      <c r="J28" s="33">
        <f t="shared" si="5"/>
        <v>0</v>
      </c>
      <c r="K28" s="33" t="e">
        <f t="shared" si="3"/>
        <v>#DIV/0!</v>
      </c>
      <c r="L28" s="17">
        <v>0</v>
      </c>
      <c r="M28" s="34" t="str">
        <f t="shared" si="6"/>
        <v>-</v>
      </c>
      <c r="N28" s="17">
        <v>0</v>
      </c>
      <c r="O28" s="35">
        <f t="shared" ref="O28:P28" si="36">D28/7</f>
        <v>0</v>
      </c>
      <c r="P28" s="35">
        <f t="shared" si="36"/>
        <v>0</v>
      </c>
      <c r="Q28" s="30" t="e">
        <f t="shared" si="8"/>
        <v>#DIV/0!</v>
      </c>
      <c r="R28" s="30"/>
      <c r="S28" s="22">
        <v>0</v>
      </c>
      <c r="T28" s="15">
        <v>500</v>
      </c>
      <c r="U28" s="23" t="s">
        <v>33</v>
      </c>
      <c r="V28" s="1" t="s">
        <v>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88</v>
      </c>
      <c r="AB28" s="41">
        <f t="shared" si="11"/>
        <v>-0.69</v>
      </c>
      <c r="AC28" s="42">
        <v>8.3708333333333329E-2</v>
      </c>
      <c r="AD28" s="40">
        <f t="shared" si="12"/>
        <v>0</v>
      </c>
      <c r="AE28" s="26">
        <v>-3.48</v>
      </c>
      <c r="AF28" s="26">
        <v>-6.0073550000000004</v>
      </c>
      <c r="AG28" s="26">
        <v>0</v>
      </c>
    </row>
    <row r="29" spans="1:33" ht="15.75" customHeight="1" x14ac:dyDescent="0.2">
      <c r="A29" s="15" t="s">
        <v>83</v>
      </c>
      <c r="B29" s="15"/>
      <c r="C29" s="16" t="str">
        <f t="shared" si="4"/>
        <v xml:space="preserve"> - </v>
      </c>
      <c r="D29" s="17">
        <v>0</v>
      </c>
      <c r="E29" s="17">
        <v>0</v>
      </c>
      <c r="F29" s="18">
        <v>0</v>
      </c>
      <c r="G29" s="18">
        <v>0</v>
      </c>
      <c r="H29" s="32" t="e">
        <f t="shared" si="1"/>
        <v>#DIV/0!</v>
      </c>
      <c r="I29" s="32" t="e">
        <f t="shared" si="2"/>
        <v>#DIV/0!</v>
      </c>
      <c r="J29" s="33">
        <f t="shared" si="5"/>
        <v>0</v>
      </c>
      <c r="K29" s="33" t="e">
        <f t="shared" si="3"/>
        <v>#DIV/0!</v>
      </c>
      <c r="L29" s="17">
        <v>0</v>
      </c>
      <c r="M29" s="34" t="str">
        <f t="shared" si="6"/>
        <v>-</v>
      </c>
      <c r="N29" s="17">
        <v>0</v>
      </c>
      <c r="O29" s="35">
        <f t="shared" ref="O29:P29" si="37">D29/7</f>
        <v>0</v>
      </c>
      <c r="P29" s="35">
        <f t="shared" si="37"/>
        <v>0</v>
      </c>
      <c r="Q29" s="30" t="e">
        <f t="shared" si="8"/>
        <v>#DIV/0!</v>
      </c>
      <c r="R29" s="30"/>
      <c r="S29" s="22">
        <v>0</v>
      </c>
      <c r="T29" s="15" t="s">
        <v>33</v>
      </c>
      <c r="U29" s="23" t="s">
        <v>33</v>
      </c>
      <c r="V29" s="1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88</v>
      </c>
      <c r="AB29" s="41">
        <f t="shared" si="11"/>
        <v>-0.69</v>
      </c>
      <c r="AC29" s="42">
        <v>8.3708333333333329E-2</v>
      </c>
      <c r="AD29" s="40">
        <f t="shared" si="12"/>
        <v>0</v>
      </c>
      <c r="AE29" s="26">
        <v>-3.48</v>
      </c>
      <c r="AF29" s="26">
        <v>-6.0073550000000004</v>
      </c>
      <c r="AG29" s="26">
        <v>0</v>
      </c>
    </row>
    <row r="30" spans="1:33" ht="15.75" customHeight="1" x14ac:dyDescent="0.2">
      <c r="A30" s="15" t="s">
        <v>84</v>
      </c>
      <c r="B30" s="15"/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32" t="e">
        <f t="shared" si="1"/>
        <v>#DIV/0!</v>
      </c>
      <c r="I30" s="32" t="e">
        <f t="shared" si="2"/>
        <v>#DIV/0!</v>
      </c>
      <c r="J30" s="33">
        <f t="shared" si="5"/>
        <v>0</v>
      </c>
      <c r="K30" s="33" t="e">
        <f t="shared" si="3"/>
        <v>#DIV/0!</v>
      </c>
      <c r="L30" s="17">
        <v>0</v>
      </c>
      <c r="M30" s="34" t="str">
        <f t="shared" si="6"/>
        <v>-</v>
      </c>
      <c r="N30" s="17">
        <v>0</v>
      </c>
      <c r="O30" s="35">
        <f t="shared" ref="O30:P30" si="38">D30/7</f>
        <v>0</v>
      </c>
      <c r="P30" s="35">
        <f t="shared" si="38"/>
        <v>0</v>
      </c>
      <c r="Q30" s="30" t="e">
        <f t="shared" si="8"/>
        <v>#DIV/0!</v>
      </c>
      <c r="R30" s="30"/>
      <c r="S30" s="22">
        <v>0</v>
      </c>
      <c r="T30" s="29">
        <v>500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88</v>
      </c>
      <c r="AB30" s="41">
        <f t="shared" si="11"/>
        <v>-0.69</v>
      </c>
      <c r="AC30" s="42">
        <v>8.3708333333333329E-2</v>
      </c>
      <c r="AD30" s="40">
        <f t="shared" si="12"/>
        <v>0</v>
      </c>
      <c r="AE30" s="26">
        <v>-3.48</v>
      </c>
      <c r="AF30" s="26">
        <v>-6.0627401980000002</v>
      </c>
      <c r="AG30" s="26">
        <v>0</v>
      </c>
    </row>
    <row r="31" spans="1:33" ht="15.75" customHeight="1" x14ac:dyDescent="0.2">
      <c r="A31" s="15" t="s">
        <v>85</v>
      </c>
      <c r="B31" s="15"/>
      <c r="C31" s="16" t="str">
        <f t="shared" si="4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1"/>
        <v>#DIV/0!</v>
      </c>
      <c r="I31" s="32" t="e">
        <f t="shared" si="2"/>
        <v>#DIV/0!</v>
      </c>
      <c r="J31" s="33">
        <f t="shared" si="5"/>
        <v>0</v>
      </c>
      <c r="K31" s="33" t="e">
        <f t="shared" si="3"/>
        <v>#DIV/0!</v>
      </c>
      <c r="L31" s="17">
        <v>0</v>
      </c>
      <c r="M31" s="34" t="str">
        <f t="shared" si="6"/>
        <v>-</v>
      </c>
      <c r="N31" s="17">
        <v>0</v>
      </c>
      <c r="O31" s="35">
        <f t="shared" ref="O31:P32" si="39">D31/7</f>
        <v>0</v>
      </c>
      <c r="P31" s="35">
        <f t="shared" si="39"/>
        <v>0</v>
      </c>
      <c r="Q31" s="30" t="e">
        <f t="shared" si="8"/>
        <v>#DIV/0!</v>
      </c>
      <c r="R31" s="30"/>
      <c r="S31" s="22" t="e">
        <v>#N/A</v>
      </c>
      <c r="T31" s="15">
        <v>500</v>
      </c>
      <c r="U31" s="23" t="s">
        <v>33</v>
      </c>
      <c r="V31" s="1" t="s">
        <v>412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88</v>
      </c>
      <c r="AB31" s="41">
        <f t="shared" si="11"/>
        <v>-0.69</v>
      </c>
      <c r="AC31" s="28">
        <v>8.3708333333333329E-2</v>
      </c>
      <c r="AD31" s="40">
        <f t="shared" si="12"/>
        <v>0</v>
      </c>
      <c r="AE31" s="44">
        <v>-3.48</v>
      </c>
      <c r="AF31" s="44">
        <v>-6.0627401980000002</v>
      </c>
      <c r="AG31" s="26">
        <v>0</v>
      </c>
    </row>
    <row r="32" spans="1:33" s="51" customFormat="1" ht="15.75" customHeight="1" x14ac:dyDescent="0.2">
      <c r="A32" s="51" t="s">
        <v>400</v>
      </c>
      <c r="C32" s="16" t="str">
        <f t="shared" si="4"/>
        <v xml:space="preserve"> - </v>
      </c>
      <c r="D32" s="52">
        <v>0</v>
      </c>
      <c r="E32" s="52">
        <v>0</v>
      </c>
      <c r="F32" s="53">
        <v>0</v>
      </c>
      <c r="G32" s="53">
        <v>0</v>
      </c>
      <c r="H32" s="32" t="e">
        <f t="shared" si="1"/>
        <v>#DIV/0!</v>
      </c>
      <c r="I32" s="32" t="e">
        <f t="shared" si="2"/>
        <v>#DIV/0!</v>
      </c>
      <c r="J32" s="33">
        <f t="shared" si="5"/>
        <v>0</v>
      </c>
      <c r="K32" s="33" t="e">
        <f t="shared" si="3"/>
        <v>#DIV/0!</v>
      </c>
      <c r="L32" s="52">
        <v>0</v>
      </c>
      <c r="M32" s="34" t="str">
        <f t="shared" si="6"/>
        <v>-</v>
      </c>
      <c r="N32" s="52">
        <v>0</v>
      </c>
      <c r="O32" s="35">
        <f t="shared" si="39"/>
        <v>0</v>
      </c>
      <c r="P32" s="35">
        <f t="shared" si="39"/>
        <v>0</v>
      </c>
      <c r="Q32" s="30" t="e">
        <f t="shared" si="8"/>
        <v>#DIV/0!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0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0</v>
      </c>
      <c r="X32" s="39">
        <f t="shared" si="9"/>
        <v>0</v>
      </c>
      <c r="Y32" s="40">
        <f t="shared" si="10"/>
        <v>0</v>
      </c>
      <c r="Z32" s="51">
        <v>0</v>
      </c>
      <c r="AA32" s="51" t="s">
        <v>88</v>
      </c>
      <c r="AB32" s="41">
        <f t="shared" si="11"/>
        <v>-0.69</v>
      </c>
      <c r="AC32" s="57">
        <v>8.3708333333333329E-2</v>
      </c>
      <c r="AD32" s="40">
        <f t="shared" si="12"/>
        <v>0</v>
      </c>
      <c r="AE32" s="58">
        <v>-3.48</v>
      </c>
      <c r="AF32" s="58">
        <v>-6.0627401980000002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</row>
    <row r="132" spans="1:33" ht="15.75" customHeight="1" x14ac:dyDescent="0.2"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</row>
    <row r="133" spans="1:33" ht="15.75" customHeight="1" x14ac:dyDescent="0.2"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</row>
    <row r="134" spans="1:33" ht="15.75" customHeight="1" x14ac:dyDescent="0.2"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</row>
    <row r="135" spans="1:33" ht="15.75" customHeight="1" x14ac:dyDescent="0.2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</row>
    <row r="136" spans="1:33" ht="15.75" customHeight="1" x14ac:dyDescent="0.2"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</row>
    <row r="137" spans="1:33" ht="15.75" customHeight="1" x14ac:dyDescent="0.2"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</row>
    <row r="138" spans="1:33" ht="15.75" customHeight="1" x14ac:dyDescent="0.2"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</row>
    <row r="139" spans="1:33" ht="15.75" customHeight="1" x14ac:dyDescent="0.2"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</row>
    <row r="140" spans="1:33" ht="15.75" customHeight="1" x14ac:dyDescent="0.2"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</row>
    <row r="141" spans="1:33" ht="15.75" customHeight="1" x14ac:dyDescent="0.2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</row>
    <row r="142" spans="1:33" ht="15.75" customHeight="1" x14ac:dyDescent="0.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</row>
    <row r="143" spans="1:33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</row>
    <row r="144" spans="1:33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tabSelected="1" workbookViewId="0">
      <pane xSplit="2" ySplit="3" topLeftCell="C4" activePane="bottomRight" state="frozen"/>
      <selection activeCell="R32" sqref="R32"/>
      <selection pane="topRight" activeCell="R32" sqref="R32"/>
      <selection pane="bottomLeft" activeCell="R32" sqref="R32"/>
      <selection pane="bottomRigh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1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24.5" customWidth="1"/>
    <col min="16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51.3320312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Info!B1:BJ7000""),3,FALSE),"""")"),"Cornhole Board Lights - Red LED Corn Hole Lighting Kit for Playing at Night")</f>
        <v>Cornhole Board Lights - Red LED Corn Hole Lighting Kit for Playing at Night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Info!B1:BJ7000""),2,FALSE),"""")"),"B07RY264FL")</f>
        <v>B07RY264FL</v>
      </c>
      <c r="B2" s="3" t="s">
        <v>190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160.5" customHeight="1" x14ac:dyDescent="0.2">
      <c r="A3" s="75" t="s">
        <v>30</v>
      </c>
      <c r="B3" s="76"/>
      <c r="C3" s="4">
        <f>((AE32+AF32)/0.85)*-1</f>
        <v>8.1598590564705873</v>
      </c>
      <c r="D3" s="5">
        <f>SUM(D4:D99765)</f>
        <v>140</v>
      </c>
      <c r="E3" s="5"/>
      <c r="F3" s="6">
        <f t="shared" ref="F3:G3" si="0">SUM(F4:F99765)</f>
        <v>1817.1</v>
      </c>
      <c r="G3" s="6">
        <f t="shared" si="0"/>
        <v>-84.639999999999986</v>
      </c>
      <c r="H3" s="7">
        <f t="shared" ref="H3:H32" si="1">G3/F3*-1</f>
        <v>4.657971493038357E-2</v>
      </c>
      <c r="I3" s="8">
        <f t="shared" ref="I3:I32" si="2">J3/F3</f>
        <v>0.15746011195788343</v>
      </c>
      <c r="J3" s="6">
        <f>SUM(J4:J99765)</f>
        <v>286.12076943866998</v>
      </c>
      <c r="K3" s="6">
        <f t="shared" ref="K3:K32" si="3">J3/D3</f>
        <v>2.0437197817047856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Sheet!a1:g5000""),2,FALSE),"""")"),"1.5 - March
3.5 - April
1 - May
1.5 - June
1.5 - July
1 - Aug
0.5 - Sept
0.5 - Oct
1 - Nov
2 - Dec
1 - Jan
1.5 - Feb")</f>
        <v>1.5 - March
3.5 - April
1 - May
1.5 - June
1.5 - July
1 - Aug
0.5 - Sept
0.5 - Oct
1 - Nov
2 - Dec
1 - Jan
1.5 -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QTY-80")</f>
        <v>US QTY-80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Transit-0")</f>
        <v>In Transit-0</v>
      </c>
      <c r="W3" s="5">
        <f>SUM(W4:W99765)</f>
        <v>1</v>
      </c>
      <c r="X3" s="7">
        <f>W3/D3</f>
        <v>7.1428571428571426E-3</v>
      </c>
      <c r="Y3" s="6"/>
      <c r="Z3" s="5"/>
      <c r="AA3" s="5"/>
      <c r="AB3" s="5"/>
      <c r="AC3" s="5"/>
      <c r="AD3" s="6">
        <f>SUM(AD4:AD99765)</f>
        <v>-0.78170891199666848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Info!B2:BZ7000""),36,FALSE)),"""")*-1"),-4.095880198)</f>
        <v>-4.0958801979999997</v>
      </c>
      <c r="AG3" s="6">
        <f>SUM(AG4:AG99765)</f>
        <v>0</v>
      </c>
    </row>
    <row r="4" spans="1:33" ht="15.75" customHeight="1" x14ac:dyDescent="0.2">
      <c r="A4" s="15" t="s">
        <v>31</v>
      </c>
      <c r="B4" s="15" t="s">
        <v>91</v>
      </c>
      <c r="C4" s="16">
        <f t="shared" ref="C4:C32" si="4">IFERROR(F4/D4," - ")</f>
        <v>13.790000000000001</v>
      </c>
      <c r="D4" s="17">
        <v>5</v>
      </c>
      <c r="E4" s="17">
        <v>0</v>
      </c>
      <c r="F4" s="18">
        <v>68.95</v>
      </c>
      <c r="G4" s="18">
        <v>0</v>
      </c>
      <c r="H4" s="19">
        <f t="shared" si="1"/>
        <v>0</v>
      </c>
      <c r="I4" s="19">
        <f t="shared" si="2"/>
        <v>0.23126528708152042</v>
      </c>
      <c r="J4" s="18">
        <f t="shared" ref="J4:J32" si="5">F4*0.85+G4+AF4*D4+D4*AE4+AG4+AD4</f>
        <v>15.945741544270833</v>
      </c>
      <c r="K4" s="18">
        <f t="shared" si="3"/>
        <v>3.1891483088541666</v>
      </c>
      <c r="L4" s="17">
        <v>9</v>
      </c>
      <c r="M4" s="20">
        <f t="shared" ref="M4:M32" si="6">IFERROR(D4/L4,"-")</f>
        <v>0.55555555555555558</v>
      </c>
      <c r="N4" s="17">
        <v>14</v>
      </c>
      <c r="O4" s="21">
        <f t="shared" ref="O4:P4" si="7">D4/7</f>
        <v>0.7142857142857143</v>
      </c>
      <c r="P4" s="21">
        <f t="shared" si="7"/>
        <v>0</v>
      </c>
      <c r="Q4" s="17">
        <f t="shared" ref="Q4:Q32" si="8">ROUNDDOWN(N4/(O4+P4),0)</f>
        <v>19</v>
      </c>
      <c r="R4" s="17"/>
      <c r="S4" s="22">
        <v>2</v>
      </c>
      <c r="T4" s="15">
        <v>760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s">
        <v>163</v>
      </c>
      <c r="AB4" s="27">
        <f t="shared" ref="AB4:AB32" si="11">IF(OR(AA4="UsLargeStandardSize",AA4="UsSmallStandardSize"),-0.69,-0.48)</f>
        <v>-0.69</v>
      </c>
      <c r="AC4" s="28">
        <v>4.0459114583333332E-3</v>
      </c>
      <c r="AD4" s="26">
        <f t="shared" ref="AD4:AD32" si="12">IFERROR(AB4*AC4*D4*2,0)</f>
        <v>-2.7916789062499996E-2</v>
      </c>
      <c r="AE4" s="26">
        <v>-2.63</v>
      </c>
      <c r="AF4" s="26">
        <v>-5.8967683333333341</v>
      </c>
      <c r="AG4" s="26">
        <v>0</v>
      </c>
    </row>
    <row r="5" spans="1:33" ht="15.75" customHeight="1" x14ac:dyDescent="0.2">
      <c r="A5" s="29" t="s">
        <v>34</v>
      </c>
      <c r="B5" s="15" t="s">
        <v>91</v>
      </c>
      <c r="C5" s="16">
        <f t="shared" si="4"/>
        <v>14.99</v>
      </c>
      <c r="D5" s="30">
        <v>6</v>
      </c>
      <c r="E5" s="30">
        <v>0</v>
      </c>
      <c r="F5" s="31">
        <v>89.94</v>
      </c>
      <c r="G5" s="31">
        <v>0</v>
      </c>
      <c r="H5" s="32">
        <f t="shared" si="1"/>
        <v>0</v>
      </c>
      <c r="I5" s="32">
        <f t="shared" si="2"/>
        <v>0.280796653712234</v>
      </c>
      <c r="J5" s="33">
        <f t="shared" si="5"/>
        <v>25.254851034878325</v>
      </c>
      <c r="K5" s="33">
        <f t="shared" si="3"/>
        <v>4.2091418391463877</v>
      </c>
      <c r="L5" s="30">
        <v>12</v>
      </c>
      <c r="M5" s="34">
        <f t="shared" si="6"/>
        <v>0.5</v>
      </c>
      <c r="N5" s="30">
        <v>8</v>
      </c>
      <c r="O5" s="35">
        <f t="shared" ref="O5:P5" si="13">D5/7</f>
        <v>0.8571428571428571</v>
      </c>
      <c r="P5" s="35">
        <f t="shared" si="13"/>
        <v>0</v>
      </c>
      <c r="Q5" s="30">
        <f t="shared" si="8"/>
        <v>9</v>
      </c>
      <c r="R5" s="30"/>
      <c r="S5" s="36">
        <v>2.18362282878411</v>
      </c>
      <c r="T5" s="29">
        <v>760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s">
        <v>163</v>
      </c>
      <c r="AB5" s="41">
        <f t="shared" si="11"/>
        <v>-0.69</v>
      </c>
      <c r="AC5" s="42">
        <v>4.0505996523754351E-3</v>
      </c>
      <c r="AD5" s="40">
        <f t="shared" si="12"/>
        <v>-3.3538965121668603E-2</v>
      </c>
      <c r="AE5" s="40">
        <v>-2.63</v>
      </c>
      <c r="AF5" s="40">
        <v>-5.8967683333333341</v>
      </c>
      <c r="AG5" s="40">
        <v>0</v>
      </c>
    </row>
    <row r="6" spans="1:33" ht="15.75" customHeight="1" x14ac:dyDescent="0.2">
      <c r="A6" s="29" t="s">
        <v>35</v>
      </c>
      <c r="B6" s="15" t="s">
        <v>91</v>
      </c>
      <c r="C6" s="16">
        <f t="shared" si="4"/>
        <v>14.99</v>
      </c>
      <c r="D6" s="30">
        <v>3</v>
      </c>
      <c r="E6" s="30">
        <v>0</v>
      </c>
      <c r="F6" s="31">
        <v>44.97</v>
      </c>
      <c r="G6" s="31">
        <v>0</v>
      </c>
      <c r="H6" s="32">
        <f t="shared" si="1"/>
        <v>0</v>
      </c>
      <c r="I6" s="32">
        <f t="shared" si="2"/>
        <v>0.28079708531382025</v>
      </c>
      <c r="J6" s="33">
        <f t="shared" si="5"/>
        <v>12.627444926562497</v>
      </c>
      <c r="K6" s="33">
        <f t="shared" si="3"/>
        <v>4.2091483088541652</v>
      </c>
      <c r="L6" s="30">
        <v>10</v>
      </c>
      <c r="M6" s="34">
        <f t="shared" si="6"/>
        <v>0.3</v>
      </c>
      <c r="N6" s="30">
        <v>4</v>
      </c>
      <c r="O6" s="35">
        <f t="shared" ref="O6:P6" si="14">D6/7</f>
        <v>0.42857142857142855</v>
      </c>
      <c r="P6" s="35">
        <f t="shared" si="14"/>
        <v>0</v>
      </c>
      <c r="Q6" s="30">
        <f t="shared" si="8"/>
        <v>9</v>
      </c>
      <c r="R6" s="30"/>
      <c r="S6" s="36">
        <v>2.4358208955223799</v>
      </c>
      <c r="T6" s="29">
        <v>760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s">
        <v>163</v>
      </c>
      <c r="AB6" s="41">
        <f t="shared" si="11"/>
        <v>-0.69</v>
      </c>
      <c r="AC6" s="42">
        <v>4.0459114583333332E-3</v>
      </c>
      <c r="AD6" s="40">
        <f t="shared" si="12"/>
        <v>-1.6750073437499999E-2</v>
      </c>
      <c r="AE6" s="40">
        <v>-2.63</v>
      </c>
      <c r="AF6" s="40">
        <v>-5.8967683333333341</v>
      </c>
      <c r="AG6" s="40">
        <v>0</v>
      </c>
    </row>
    <row r="7" spans="1:33" ht="15.75" customHeight="1" x14ac:dyDescent="0.2">
      <c r="A7" s="29" t="s">
        <v>37</v>
      </c>
      <c r="B7" s="29" t="s">
        <v>100</v>
      </c>
      <c r="C7" s="16">
        <f t="shared" si="4"/>
        <v>14.99</v>
      </c>
      <c r="D7" s="30">
        <v>2</v>
      </c>
      <c r="E7" s="30">
        <v>0</v>
      </c>
      <c r="F7" s="31">
        <v>29.98</v>
      </c>
      <c r="G7" s="31">
        <v>0</v>
      </c>
      <c r="H7" s="32">
        <f t="shared" si="1"/>
        <v>0</v>
      </c>
      <c r="I7" s="32">
        <f t="shared" si="2"/>
        <v>0.2807970853138203</v>
      </c>
      <c r="J7" s="33">
        <f t="shared" si="5"/>
        <v>8.4182966177083323</v>
      </c>
      <c r="K7" s="33">
        <f t="shared" si="3"/>
        <v>4.2091483088541661</v>
      </c>
      <c r="L7" s="30">
        <v>10</v>
      </c>
      <c r="M7" s="34">
        <f t="shared" si="6"/>
        <v>0.2</v>
      </c>
      <c r="N7" s="30">
        <v>2</v>
      </c>
      <c r="O7" s="35">
        <f t="shared" ref="O7:P7" si="15">D7/7</f>
        <v>0.2857142857142857</v>
      </c>
      <c r="P7" s="35">
        <f t="shared" si="15"/>
        <v>0</v>
      </c>
      <c r="Q7" s="30">
        <f t="shared" si="8"/>
        <v>7</v>
      </c>
      <c r="R7" s="30"/>
      <c r="S7" s="36">
        <v>2.8062015503875899</v>
      </c>
      <c r="T7" s="29">
        <v>1060</v>
      </c>
      <c r="U7" s="37">
        <v>300</v>
      </c>
      <c r="V7" s="38" t="s">
        <v>191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s">
        <v>163</v>
      </c>
      <c r="AB7" s="41">
        <f t="shared" si="11"/>
        <v>-0.69</v>
      </c>
      <c r="AC7" s="42">
        <v>4.0459114583333332E-3</v>
      </c>
      <c r="AD7" s="40">
        <f t="shared" si="12"/>
        <v>-1.1166715624999999E-2</v>
      </c>
      <c r="AE7" s="40">
        <v>-2.63</v>
      </c>
      <c r="AF7" s="40">
        <v>-5.8967683333333341</v>
      </c>
      <c r="AG7" s="40">
        <v>0</v>
      </c>
    </row>
    <row r="8" spans="1:33" ht="15.75" customHeight="1" x14ac:dyDescent="0.2">
      <c r="A8" s="29" t="s">
        <v>38</v>
      </c>
      <c r="B8" s="29"/>
      <c r="C8" s="16">
        <f t="shared" si="4"/>
        <v>14.99</v>
      </c>
      <c r="D8" s="30">
        <v>2</v>
      </c>
      <c r="E8" s="30">
        <v>0</v>
      </c>
      <c r="F8" s="31">
        <v>29.98</v>
      </c>
      <c r="G8" s="31">
        <v>0</v>
      </c>
      <c r="H8" s="32">
        <f t="shared" si="1"/>
        <v>0</v>
      </c>
      <c r="I8" s="32">
        <f t="shared" si="2"/>
        <v>0.28058149714392927</v>
      </c>
      <c r="J8" s="33">
        <f t="shared" si="5"/>
        <v>8.4118332843749997</v>
      </c>
      <c r="K8" s="33">
        <f t="shared" si="3"/>
        <v>4.2059166421874998</v>
      </c>
      <c r="L8" s="30">
        <v>0</v>
      </c>
      <c r="M8" s="34" t="str">
        <f t="shared" si="6"/>
        <v>-</v>
      </c>
      <c r="N8" s="30">
        <v>0</v>
      </c>
      <c r="O8" s="35">
        <f t="shared" ref="O8:P8" si="16">D8/7</f>
        <v>0.2857142857142857</v>
      </c>
      <c r="P8" s="35">
        <f t="shared" si="16"/>
        <v>0</v>
      </c>
      <c r="Q8" s="30">
        <f t="shared" si="8"/>
        <v>0</v>
      </c>
      <c r="R8" s="30"/>
      <c r="S8" s="36" t="e">
        <v>#N/A</v>
      </c>
      <c r="T8" s="29">
        <v>760</v>
      </c>
      <c r="U8" s="37">
        <v>300</v>
      </c>
      <c r="V8" s="38" t="s">
        <v>192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s">
        <v>163</v>
      </c>
      <c r="AB8" s="41">
        <f t="shared" si="11"/>
        <v>-0.69</v>
      </c>
      <c r="AC8" s="42">
        <v>4.0459114583333332E-3</v>
      </c>
      <c r="AD8" s="40">
        <f t="shared" si="12"/>
        <v>-1.1166715624999999E-2</v>
      </c>
      <c r="AE8" s="40">
        <v>-2.63</v>
      </c>
      <c r="AF8" s="40">
        <v>-5.9</v>
      </c>
      <c r="AG8" s="40">
        <v>0</v>
      </c>
    </row>
    <row r="9" spans="1:33" ht="15.75" customHeight="1" x14ac:dyDescent="0.2">
      <c r="A9" s="29" t="s">
        <v>40</v>
      </c>
      <c r="B9" s="29"/>
      <c r="C9" s="16" t="str">
        <f t="shared" si="4"/>
        <v xml:space="preserve"> - </v>
      </c>
      <c r="D9" s="30">
        <v>0</v>
      </c>
      <c r="E9" s="30">
        <v>0</v>
      </c>
      <c r="F9" s="31">
        <v>0</v>
      </c>
      <c r="G9" s="31">
        <v>0</v>
      </c>
      <c r="H9" s="32" t="e">
        <f t="shared" si="1"/>
        <v>#DIV/0!</v>
      </c>
      <c r="I9" s="32" t="e">
        <f t="shared" si="2"/>
        <v>#DIV/0!</v>
      </c>
      <c r="J9" s="33">
        <f t="shared" si="5"/>
        <v>0</v>
      </c>
      <c r="K9" s="33" t="e">
        <f t="shared" si="3"/>
        <v>#DIV/0!</v>
      </c>
      <c r="L9" s="30">
        <v>0</v>
      </c>
      <c r="M9" s="34" t="str">
        <f t="shared" si="6"/>
        <v>-</v>
      </c>
      <c r="N9" s="30">
        <v>0</v>
      </c>
      <c r="O9" s="35">
        <f t="shared" ref="O9:P9" si="17">D9/7</f>
        <v>0</v>
      </c>
      <c r="P9" s="35">
        <f t="shared" si="17"/>
        <v>0</v>
      </c>
      <c r="Q9" s="30" t="e">
        <f t="shared" si="8"/>
        <v>#DIV/0!</v>
      </c>
      <c r="R9" s="30"/>
      <c r="S9" s="36" t="e">
        <v>#N/A</v>
      </c>
      <c r="T9" s="29">
        <v>760</v>
      </c>
      <c r="U9" s="37">
        <v>300</v>
      </c>
      <c r="V9" s="38" t="s">
        <v>193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-5.9692216666666598</v>
      </c>
      <c r="AG9" s="40">
        <v>0</v>
      </c>
    </row>
    <row r="10" spans="1:33" ht="15.75" customHeight="1" x14ac:dyDescent="0.2">
      <c r="A10" s="29" t="s">
        <v>42</v>
      </c>
      <c r="B10" s="29"/>
      <c r="C10" s="16" t="str">
        <f t="shared" si="4"/>
        <v xml:space="preserve"> - </v>
      </c>
      <c r="D10" s="30">
        <v>0</v>
      </c>
      <c r="E10" s="30">
        <v>0</v>
      </c>
      <c r="F10" s="31">
        <v>0</v>
      </c>
      <c r="G10" s="31">
        <v>0</v>
      </c>
      <c r="H10" s="32" t="e">
        <f t="shared" si="1"/>
        <v>#DIV/0!</v>
      </c>
      <c r="I10" s="32" t="e">
        <f t="shared" si="2"/>
        <v>#DIV/0!</v>
      </c>
      <c r="J10" s="33">
        <f t="shared" si="5"/>
        <v>0</v>
      </c>
      <c r="K10" s="33" t="e">
        <f t="shared" si="3"/>
        <v>#DIV/0!</v>
      </c>
      <c r="L10" s="30">
        <v>0</v>
      </c>
      <c r="M10" s="34" t="str">
        <f t="shared" si="6"/>
        <v>-</v>
      </c>
      <c r="N10" s="30">
        <v>0</v>
      </c>
      <c r="O10" s="35">
        <f t="shared" ref="O10:P10" si="18">D10/7</f>
        <v>0</v>
      </c>
      <c r="P10" s="35">
        <f t="shared" si="18"/>
        <v>0</v>
      </c>
      <c r="Q10" s="30" t="e">
        <f t="shared" si="8"/>
        <v>#DIV/0!</v>
      </c>
      <c r="R10" s="30"/>
      <c r="S10" s="36" t="e">
        <v>#N/A</v>
      </c>
      <c r="T10" s="29">
        <v>760</v>
      </c>
      <c r="U10" s="37" t="s">
        <v>33</v>
      </c>
      <c r="V10" s="38" t="s">
        <v>194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-5.9692216666666598</v>
      </c>
      <c r="AG10" s="40">
        <v>0</v>
      </c>
    </row>
    <row r="11" spans="1:33" ht="15.75" customHeight="1" x14ac:dyDescent="0.2">
      <c r="A11" s="29" t="s">
        <v>44</v>
      </c>
      <c r="B11" s="29"/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0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 t="e">
        <v>#N/A</v>
      </c>
      <c r="T11" s="29">
        <v>760</v>
      </c>
      <c r="U11" s="37">
        <v>300</v>
      </c>
      <c r="V11" s="38" t="s">
        <v>195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-5.9692216666666598</v>
      </c>
      <c r="AG11" s="40">
        <v>0</v>
      </c>
    </row>
    <row r="12" spans="1:33" ht="15.75" customHeight="1" x14ac:dyDescent="0.2">
      <c r="A12" s="29" t="s">
        <v>46</v>
      </c>
      <c r="B12" s="29"/>
      <c r="C12" s="16" t="str">
        <f t="shared" si="4"/>
        <v xml:space="preserve"> - </v>
      </c>
      <c r="D12" s="30">
        <v>0</v>
      </c>
      <c r="E12" s="30">
        <v>0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0</v>
      </c>
      <c r="O12" s="35">
        <f t="shared" ref="O12:P12" si="20">D12/7</f>
        <v>0</v>
      </c>
      <c r="P12" s="35">
        <f t="shared" si="20"/>
        <v>0</v>
      </c>
      <c r="Q12" s="30" t="e">
        <f t="shared" si="8"/>
        <v>#DIV/0!</v>
      </c>
      <c r="R12" s="30"/>
      <c r="S12" s="36" t="e">
        <v>#N/A</v>
      </c>
      <c r="T12" s="29">
        <v>620</v>
      </c>
      <c r="U12" s="37">
        <v>300</v>
      </c>
      <c r="V12" s="38" t="s">
        <v>196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-5.9692216666666598</v>
      </c>
      <c r="AG12" s="40">
        <v>0</v>
      </c>
    </row>
    <row r="13" spans="1:33" ht="15.75" customHeight="1" x14ac:dyDescent="0.2">
      <c r="A13" s="29" t="s">
        <v>48</v>
      </c>
      <c r="B13" s="29"/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>
        <v>620</v>
      </c>
      <c r="U13" s="37">
        <v>300</v>
      </c>
      <c r="V13" s="38" t="s">
        <v>197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-6.0073550000000004</v>
      </c>
      <c r="AG13" s="40">
        <v>0</v>
      </c>
    </row>
    <row r="14" spans="1:33" ht="15.75" customHeight="1" x14ac:dyDescent="0.2">
      <c r="A14" s="29" t="s">
        <v>51</v>
      </c>
      <c r="B14" s="29"/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>
        <v>320</v>
      </c>
      <c r="U14" s="37">
        <v>320</v>
      </c>
      <c r="V14" s="38" t="s">
        <v>198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-6.0073550000000004</v>
      </c>
      <c r="AG14" s="40">
        <v>0</v>
      </c>
    </row>
    <row r="15" spans="1:33" ht="15.75" customHeight="1" x14ac:dyDescent="0.2">
      <c r="A15" s="29" t="s">
        <v>54</v>
      </c>
      <c r="B15" s="29"/>
      <c r="C15" s="16" t="str">
        <f t="shared" si="4"/>
        <v xml:space="preserve"> - </v>
      </c>
      <c r="D15" s="30">
        <v>0</v>
      </c>
      <c r="E15" s="30">
        <v>0</v>
      </c>
      <c r="F15" s="33">
        <v>0</v>
      </c>
      <c r="G15" s="31">
        <v>0</v>
      </c>
      <c r="H15" s="32" t="e">
        <f t="shared" si="1"/>
        <v>#DIV/0!</v>
      </c>
      <c r="I15" s="32" t="e">
        <f t="shared" si="2"/>
        <v>#DIV/0!</v>
      </c>
      <c r="J15" s="33">
        <f t="shared" si="5"/>
        <v>0</v>
      </c>
      <c r="K15" s="33" t="e">
        <f t="shared" si="3"/>
        <v>#DIV/0!</v>
      </c>
      <c r="L15" s="30">
        <v>0</v>
      </c>
      <c r="M15" s="34" t="str">
        <f t="shared" si="6"/>
        <v>-</v>
      </c>
      <c r="N15" s="30">
        <v>0</v>
      </c>
      <c r="O15" s="35">
        <f t="shared" ref="O15:P15" si="23">D15/7</f>
        <v>0</v>
      </c>
      <c r="P15" s="35">
        <f t="shared" si="23"/>
        <v>0</v>
      </c>
      <c r="Q15" s="30" t="e">
        <f t="shared" si="8"/>
        <v>#DIV/0!</v>
      </c>
      <c r="R15" s="30"/>
      <c r="S15" s="36" t="e">
        <v>#N/A</v>
      </c>
      <c r="T15" s="29">
        <v>320</v>
      </c>
      <c r="U15" s="37">
        <v>320</v>
      </c>
      <c r="V15" s="38" t="s">
        <v>199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-6.0073550000000004</v>
      </c>
      <c r="AG15" s="40">
        <v>0</v>
      </c>
    </row>
    <row r="16" spans="1:33" ht="15.75" customHeight="1" x14ac:dyDescent="0.2">
      <c r="A16" s="29" t="s">
        <v>56</v>
      </c>
      <c r="B16" s="29"/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#DIV/0!</v>
      </c>
      <c r="J16" s="33">
        <f t="shared" si="5"/>
        <v>0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 t="e">
        <v>#N/A</v>
      </c>
      <c r="T16" s="29">
        <v>320</v>
      </c>
      <c r="U16" s="37">
        <v>320</v>
      </c>
      <c r="V16" s="38" t="s">
        <v>199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-6.1177400000000004</v>
      </c>
      <c r="AG16" s="40">
        <v>0</v>
      </c>
    </row>
    <row r="17" spans="1:33" ht="15.75" customHeight="1" x14ac:dyDescent="0.2">
      <c r="A17" s="29" t="s">
        <v>58</v>
      </c>
      <c r="B17" s="29"/>
      <c r="C17" s="16" t="str">
        <f t="shared" si="4"/>
        <v xml:space="preserve"> - </v>
      </c>
      <c r="D17" s="30">
        <v>0</v>
      </c>
      <c r="E17" s="30">
        <v>0</v>
      </c>
      <c r="F17" s="33">
        <v>0</v>
      </c>
      <c r="G17" s="31">
        <v>0</v>
      </c>
      <c r="H17" s="32" t="e">
        <f t="shared" si="1"/>
        <v>#DIV/0!</v>
      </c>
      <c r="I17" s="32" t="e">
        <f t="shared" si="2"/>
        <v>#DIV/0!</v>
      </c>
      <c r="J17" s="33">
        <f t="shared" si="5"/>
        <v>0</v>
      </c>
      <c r="K17" s="33" t="e">
        <f t="shared" si="3"/>
        <v>#DIV/0!</v>
      </c>
      <c r="L17" s="30">
        <v>0</v>
      </c>
      <c r="M17" s="34" t="str">
        <f t="shared" si="6"/>
        <v>-</v>
      </c>
      <c r="N17" s="30">
        <v>0</v>
      </c>
      <c r="O17" s="35">
        <f t="shared" ref="O17:P17" si="25">D17/7</f>
        <v>0</v>
      </c>
      <c r="P17" s="35">
        <f t="shared" si="25"/>
        <v>0</v>
      </c>
      <c r="Q17" s="30" t="e">
        <f t="shared" si="8"/>
        <v>#DIV/0!</v>
      </c>
      <c r="R17" s="30"/>
      <c r="S17" s="36" t="e">
        <v>#N/A</v>
      </c>
      <c r="T17" s="29">
        <v>320</v>
      </c>
      <c r="U17" s="37">
        <v>320</v>
      </c>
      <c r="V17" s="38" t="s">
        <v>199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e">
        <v>#N/A</v>
      </c>
      <c r="AB17" s="41" t="e">
        <f t="shared" si="11"/>
        <v>#N/A</v>
      </c>
      <c r="AC17" s="42" t="e">
        <v>#N/A</v>
      </c>
      <c r="AD17" s="40">
        <f t="shared" si="12"/>
        <v>0</v>
      </c>
      <c r="AE17" s="40">
        <v>0</v>
      </c>
      <c r="AF17" s="40">
        <v>-6.1177400000000004</v>
      </c>
      <c r="AG17" s="40">
        <v>0</v>
      </c>
    </row>
    <row r="18" spans="1:33" ht="15.75" customHeight="1" x14ac:dyDescent="0.2">
      <c r="A18" s="29" t="s">
        <v>60</v>
      </c>
      <c r="B18" s="29"/>
      <c r="C18" s="16" t="str">
        <f t="shared" si="4"/>
        <v xml:space="preserve"> - </v>
      </c>
      <c r="D18" s="30">
        <v>0</v>
      </c>
      <c r="E18" s="30">
        <v>0</v>
      </c>
      <c r="F18" s="33">
        <v>0</v>
      </c>
      <c r="G18" s="31">
        <v>0</v>
      </c>
      <c r="H18" s="32" t="e">
        <f t="shared" si="1"/>
        <v>#DIV/0!</v>
      </c>
      <c r="I18" s="32" t="e">
        <f t="shared" si="2"/>
        <v>#DIV/0!</v>
      </c>
      <c r="J18" s="33">
        <f t="shared" si="5"/>
        <v>0</v>
      </c>
      <c r="K18" s="33" t="e">
        <f t="shared" si="3"/>
        <v>#DIV/0!</v>
      </c>
      <c r="L18" s="30">
        <v>0</v>
      </c>
      <c r="M18" s="34" t="str">
        <f t="shared" si="6"/>
        <v>-</v>
      </c>
      <c r="N18" s="30">
        <v>0</v>
      </c>
      <c r="O18" s="35">
        <f t="shared" ref="O18:P18" si="26">D18/7</f>
        <v>0</v>
      </c>
      <c r="P18" s="35">
        <f t="shared" si="26"/>
        <v>0</v>
      </c>
      <c r="Q18" s="30" t="e">
        <f t="shared" si="8"/>
        <v>#DIV/0!</v>
      </c>
      <c r="R18" s="30"/>
      <c r="S18" s="36" t="e">
        <v>#N/A</v>
      </c>
      <c r="T18" s="29">
        <v>960</v>
      </c>
      <c r="U18" s="37">
        <v>320</v>
      </c>
      <c r="V18" s="38" t="s">
        <v>199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e">
        <v>#N/A</v>
      </c>
      <c r="AB18" s="41" t="e">
        <f t="shared" si="11"/>
        <v>#N/A</v>
      </c>
      <c r="AC18" s="42" t="e">
        <v>#N/A</v>
      </c>
      <c r="AD18" s="40">
        <f t="shared" si="12"/>
        <v>0</v>
      </c>
      <c r="AE18" s="40">
        <v>0</v>
      </c>
      <c r="AF18" s="40">
        <v>-6.1177400000000004</v>
      </c>
      <c r="AG18" s="40">
        <v>0</v>
      </c>
    </row>
    <row r="19" spans="1:33" ht="15.75" customHeight="1" x14ac:dyDescent="0.2">
      <c r="A19" s="29" t="s">
        <v>62</v>
      </c>
      <c r="B19" s="29" t="s">
        <v>200</v>
      </c>
      <c r="C19" s="16" t="str">
        <f t="shared" si="4"/>
        <v xml:space="preserve"> - </v>
      </c>
      <c r="D19" s="30">
        <v>0</v>
      </c>
      <c r="E19" s="30">
        <v>0</v>
      </c>
      <c r="F19" s="33">
        <v>0</v>
      </c>
      <c r="G19" s="31">
        <v>0</v>
      </c>
      <c r="H19" s="32" t="e">
        <f t="shared" si="1"/>
        <v>#DIV/0!</v>
      </c>
      <c r="I19" s="32" t="e">
        <f t="shared" si="2"/>
        <v>#DIV/0!</v>
      </c>
      <c r="J19" s="33">
        <f t="shared" si="5"/>
        <v>0</v>
      </c>
      <c r="K19" s="33" t="e">
        <f t="shared" si="3"/>
        <v>#DIV/0!</v>
      </c>
      <c r="L19" s="30">
        <v>0</v>
      </c>
      <c r="M19" s="34" t="str">
        <f t="shared" si="6"/>
        <v>-</v>
      </c>
      <c r="N19" s="30">
        <v>80</v>
      </c>
      <c r="O19" s="35">
        <f t="shared" ref="O19:P19" si="27">D19/7</f>
        <v>0</v>
      </c>
      <c r="P19" s="35">
        <f t="shared" si="27"/>
        <v>0</v>
      </c>
      <c r="Q19" s="30" t="e">
        <f t="shared" si="8"/>
        <v>#DIV/0!</v>
      </c>
      <c r="R19" s="30"/>
      <c r="S19" s="36" t="e">
        <v>#N/A</v>
      </c>
      <c r="T19" s="29">
        <v>960</v>
      </c>
      <c r="U19" s="37">
        <v>320</v>
      </c>
      <c r="V19" s="38" t="s">
        <v>201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e">
        <v>#N/A</v>
      </c>
      <c r="AB19" s="41" t="e">
        <f t="shared" si="11"/>
        <v>#N/A</v>
      </c>
      <c r="AC19" s="42" t="e">
        <v>#N/A</v>
      </c>
      <c r="AD19" s="40">
        <f t="shared" si="12"/>
        <v>0</v>
      </c>
      <c r="AE19" s="40">
        <v>0</v>
      </c>
      <c r="AF19" s="40">
        <v>-6.1177400000000004</v>
      </c>
      <c r="AG19" s="40">
        <v>0</v>
      </c>
    </row>
    <row r="20" spans="1:33" ht="15.75" customHeight="1" x14ac:dyDescent="0.2">
      <c r="A20" s="29" t="s">
        <v>64</v>
      </c>
      <c r="B20" s="29" t="s">
        <v>202</v>
      </c>
      <c r="C20" s="16">
        <f t="shared" si="4"/>
        <v>14.99</v>
      </c>
      <c r="D20" s="30">
        <v>3</v>
      </c>
      <c r="E20" s="30">
        <v>0</v>
      </c>
      <c r="F20" s="33">
        <v>44.97</v>
      </c>
      <c r="G20" s="31">
        <v>0</v>
      </c>
      <c r="H20" s="32">
        <f t="shared" si="1"/>
        <v>0</v>
      </c>
      <c r="I20" s="32">
        <f t="shared" si="2"/>
        <v>0.26605581335473644</v>
      </c>
      <c r="J20" s="33">
        <f t="shared" si="5"/>
        <v>11.964529926562498</v>
      </c>
      <c r="K20" s="33">
        <f t="shared" si="3"/>
        <v>3.9881766421874993</v>
      </c>
      <c r="L20" s="30">
        <v>7</v>
      </c>
      <c r="M20" s="34">
        <f t="shared" si="6"/>
        <v>0.42857142857142855</v>
      </c>
      <c r="N20" s="30">
        <v>78</v>
      </c>
      <c r="O20" s="35">
        <f t="shared" ref="O20:P20" si="28">D20/7</f>
        <v>0.42857142857142855</v>
      </c>
      <c r="P20" s="35">
        <f t="shared" si="28"/>
        <v>0</v>
      </c>
      <c r="Q20" s="30">
        <f t="shared" si="8"/>
        <v>182</v>
      </c>
      <c r="R20" s="30"/>
      <c r="S20" s="36">
        <v>0.292682926829268</v>
      </c>
      <c r="T20" s="29">
        <v>960</v>
      </c>
      <c r="U20" s="37">
        <v>320</v>
      </c>
      <c r="V20" s="38" t="s">
        <v>203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s">
        <v>163</v>
      </c>
      <c r="AB20" s="41">
        <f t="shared" si="11"/>
        <v>-0.69</v>
      </c>
      <c r="AC20" s="42">
        <v>4.0459114583333332E-3</v>
      </c>
      <c r="AD20" s="40">
        <f t="shared" si="12"/>
        <v>-1.6750073437499999E-2</v>
      </c>
      <c r="AE20" s="40">
        <v>-2.63</v>
      </c>
      <c r="AF20" s="40">
        <v>-6.1177400000000004</v>
      </c>
      <c r="AG20" s="40">
        <v>0</v>
      </c>
    </row>
    <row r="21" spans="1:33" ht="15.75" customHeight="1" x14ac:dyDescent="0.2">
      <c r="A21" s="29" t="s">
        <v>66</v>
      </c>
      <c r="B21" s="29" t="s">
        <v>204</v>
      </c>
      <c r="C21" s="16">
        <f t="shared" si="4"/>
        <v>13.478</v>
      </c>
      <c r="D21" s="30">
        <v>5</v>
      </c>
      <c r="E21" s="30">
        <v>0</v>
      </c>
      <c r="F21" s="33">
        <v>67.39</v>
      </c>
      <c r="G21" s="31">
        <v>0</v>
      </c>
      <c r="H21" s="32">
        <f t="shared" si="1"/>
        <v>0</v>
      </c>
      <c r="I21" s="32">
        <f t="shared" si="2"/>
        <v>0.20054730985216648</v>
      </c>
      <c r="J21" s="33">
        <f t="shared" si="5"/>
        <v>13.5148832109375</v>
      </c>
      <c r="K21" s="33">
        <f t="shared" si="3"/>
        <v>2.7029766421875001</v>
      </c>
      <c r="L21" s="30">
        <v>8</v>
      </c>
      <c r="M21" s="34">
        <f t="shared" si="6"/>
        <v>0.625</v>
      </c>
      <c r="N21" s="30">
        <v>73</v>
      </c>
      <c r="O21" s="35">
        <f t="shared" ref="O21:P21" si="29">D21/7</f>
        <v>0.7142857142857143</v>
      </c>
      <c r="P21" s="35">
        <f t="shared" si="29"/>
        <v>0</v>
      </c>
      <c r="Q21" s="30">
        <f t="shared" si="8"/>
        <v>102</v>
      </c>
      <c r="R21" s="30"/>
      <c r="S21" s="36">
        <v>0.15584415584415501</v>
      </c>
      <c r="T21" s="29">
        <v>960</v>
      </c>
      <c r="U21" s="37">
        <v>320</v>
      </c>
      <c r="V21" s="38" t="s">
        <v>205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s">
        <v>163</v>
      </c>
      <c r="AB21" s="41">
        <f t="shared" si="11"/>
        <v>-0.69</v>
      </c>
      <c r="AC21" s="42">
        <v>4.0459114583333332E-3</v>
      </c>
      <c r="AD21" s="40">
        <f t="shared" si="12"/>
        <v>-2.7916789062499996E-2</v>
      </c>
      <c r="AE21" s="40">
        <v>-2.63</v>
      </c>
      <c r="AF21" s="40">
        <v>-6.1177400000000004</v>
      </c>
      <c r="AG21" s="40">
        <v>0</v>
      </c>
    </row>
    <row r="22" spans="1:33" ht="15.75" customHeight="1" x14ac:dyDescent="0.2">
      <c r="A22" s="29" t="s">
        <v>68</v>
      </c>
      <c r="B22" s="29" t="s">
        <v>114</v>
      </c>
      <c r="C22" s="16">
        <f t="shared" si="4"/>
        <v>12.997</v>
      </c>
      <c r="D22" s="30">
        <v>10</v>
      </c>
      <c r="E22" s="30">
        <v>0</v>
      </c>
      <c r="F22" s="31">
        <v>129.97</v>
      </c>
      <c r="G22" s="31">
        <v>-11.64</v>
      </c>
      <c r="H22" s="32">
        <f t="shared" si="1"/>
        <v>8.9559129029776113E-2</v>
      </c>
      <c r="I22" s="32">
        <f t="shared" si="2"/>
        <v>8.69528846801184E-2</v>
      </c>
      <c r="J22" s="33">
        <f t="shared" si="5"/>
        <v>11.301266421874988</v>
      </c>
      <c r="K22" s="33">
        <f t="shared" si="3"/>
        <v>1.1301266421874989</v>
      </c>
      <c r="L22" s="30">
        <v>28</v>
      </c>
      <c r="M22" s="34">
        <f t="shared" si="6"/>
        <v>0.35714285714285715</v>
      </c>
      <c r="N22" s="30">
        <v>61</v>
      </c>
      <c r="O22" s="35">
        <f t="shared" ref="O22:P22" si="30">D22/7</f>
        <v>1.4285714285714286</v>
      </c>
      <c r="P22" s="35">
        <f t="shared" si="30"/>
        <v>0</v>
      </c>
      <c r="Q22" s="30">
        <f t="shared" si="8"/>
        <v>42</v>
      </c>
      <c r="R22" s="30"/>
      <c r="S22" s="36">
        <v>1.0322580645161199</v>
      </c>
      <c r="T22" s="29">
        <v>960</v>
      </c>
      <c r="U22" s="37">
        <v>320</v>
      </c>
      <c r="V22" s="38" t="s">
        <v>205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s">
        <v>163</v>
      </c>
      <c r="AB22" s="41">
        <f t="shared" si="11"/>
        <v>-0.69</v>
      </c>
      <c r="AC22" s="42">
        <v>4.0459114583333332E-3</v>
      </c>
      <c r="AD22" s="40">
        <f t="shared" si="12"/>
        <v>-5.5833578124999991E-2</v>
      </c>
      <c r="AE22" s="40">
        <v>-2.63</v>
      </c>
      <c r="AF22" s="40">
        <v>-6.1177400000000004</v>
      </c>
      <c r="AG22" s="40">
        <v>0</v>
      </c>
    </row>
    <row r="23" spans="1:33" ht="15.75" customHeight="1" x14ac:dyDescent="0.2">
      <c r="A23" s="29" t="s">
        <v>71</v>
      </c>
      <c r="B23" s="29" t="s">
        <v>206</v>
      </c>
      <c r="C23" s="16">
        <f t="shared" si="4"/>
        <v>12.950000000000001</v>
      </c>
      <c r="D23" s="30">
        <v>9</v>
      </c>
      <c r="E23" s="30">
        <v>0</v>
      </c>
      <c r="F23" s="33">
        <v>116.55000000000001</v>
      </c>
      <c r="G23" s="31">
        <v>-0.8</v>
      </c>
      <c r="H23" s="32">
        <f t="shared" si="1"/>
        <v>6.8640068640068641E-3</v>
      </c>
      <c r="I23" s="32">
        <f t="shared" si="2"/>
        <v>0.16720368751340636</v>
      </c>
      <c r="J23" s="33">
        <f t="shared" si="5"/>
        <v>19.487589779687514</v>
      </c>
      <c r="K23" s="33">
        <f t="shared" si="3"/>
        <v>2.1652877532986126</v>
      </c>
      <c r="L23" s="30">
        <v>16</v>
      </c>
      <c r="M23" s="34">
        <f t="shared" si="6"/>
        <v>0.5625</v>
      </c>
      <c r="N23" s="30">
        <v>52</v>
      </c>
      <c r="O23" s="35">
        <f t="shared" ref="O23:P23" si="31">D23/7</f>
        <v>1.2857142857142858</v>
      </c>
      <c r="P23" s="35">
        <f t="shared" si="31"/>
        <v>0</v>
      </c>
      <c r="Q23" s="30">
        <f t="shared" si="8"/>
        <v>40</v>
      </c>
      <c r="R23" s="30"/>
      <c r="S23" s="36">
        <v>1.6428571428571399</v>
      </c>
      <c r="T23" s="29">
        <v>640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s">
        <v>163</v>
      </c>
      <c r="AB23" s="41">
        <f t="shared" si="11"/>
        <v>-0.69</v>
      </c>
      <c r="AC23" s="42">
        <v>4.0459114583333332E-3</v>
      </c>
      <c r="AD23" s="40">
        <f t="shared" si="12"/>
        <v>-5.0250220312499996E-2</v>
      </c>
      <c r="AE23" s="40">
        <v>-2.63</v>
      </c>
      <c r="AF23" s="40">
        <v>-6.1177400000000004</v>
      </c>
      <c r="AG23" s="40">
        <v>0</v>
      </c>
    </row>
    <row r="24" spans="1:33" ht="15.75" customHeight="1" x14ac:dyDescent="0.2">
      <c r="A24" s="29" t="s">
        <v>74</v>
      </c>
      <c r="B24" s="29" t="s">
        <v>207</v>
      </c>
      <c r="C24" s="16">
        <f t="shared" si="4"/>
        <v>12.222727272727274</v>
      </c>
      <c r="D24" s="30">
        <v>11</v>
      </c>
      <c r="E24" s="30">
        <v>0</v>
      </c>
      <c r="F24" s="33">
        <v>134.45000000000002</v>
      </c>
      <c r="G24" s="33">
        <v>-0.02</v>
      </c>
      <c r="H24" s="32">
        <f t="shared" si="1"/>
        <v>1.4875418371141687E-4</v>
      </c>
      <c r="I24" s="32">
        <f t="shared" si="2"/>
        <v>0.13369983684687625</v>
      </c>
      <c r="J24" s="33">
        <f t="shared" si="5"/>
        <v>17.975943064062513</v>
      </c>
      <c r="K24" s="33">
        <f t="shared" si="3"/>
        <v>1.6341766421875012</v>
      </c>
      <c r="L24" s="30">
        <v>23</v>
      </c>
      <c r="M24" s="34">
        <f t="shared" si="6"/>
        <v>0.47826086956521741</v>
      </c>
      <c r="N24" s="30">
        <v>42</v>
      </c>
      <c r="O24" s="35">
        <f t="shared" ref="O24:P24" si="32">D24/7</f>
        <v>1.5714285714285714</v>
      </c>
      <c r="P24" s="35">
        <f t="shared" si="32"/>
        <v>0</v>
      </c>
      <c r="Q24" s="30">
        <f t="shared" si="8"/>
        <v>26</v>
      </c>
      <c r="R24" s="30"/>
      <c r="S24" s="36">
        <v>1.056</v>
      </c>
      <c r="T24" s="29">
        <v>640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s">
        <v>163</v>
      </c>
      <c r="AB24" s="41">
        <f t="shared" si="11"/>
        <v>-0.69</v>
      </c>
      <c r="AC24" s="42">
        <v>4.0459114583333332E-3</v>
      </c>
      <c r="AD24" s="40">
        <f t="shared" si="12"/>
        <v>-6.1416935937499993E-2</v>
      </c>
      <c r="AE24" s="40">
        <v>-2.63</v>
      </c>
      <c r="AF24" s="40">
        <v>-6.1177400000000004</v>
      </c>
      <c r="AG24" s="40">
        <v>0</v>
      </c>
    </row>
    <row r="25" spans="1:33" ht="15.75" customHeight="1" x14ac:dyDescent="0.2">
      <c r="A25" s="29" t="s">
        <v>76</v>
      </c>
      <c r="B25" s="15"/>
      <c r="C25" s="16">
        <f t="shared" si="4"/>
        <v>12.782999999999999</v>
      </c>
      <c r="D25" s="30">
        <v>10</v>
      </c>
      <c r="E25" s="30">
        <v>0</v>
      </c>
      <c r="F25" s="33">
        <v>127.83</v>
      </c>
      <c r="G25" s="33">
        <v>-0.16</v>
      </c>
      <c r="H25" s="32">
        <f t="shared" si="1"/>
        <v>1.2516623640772902E-3</v>
      </c>
      <c r="I25" s="32">
        <f t="shared" si="2"/>
        <v>0.16380870235371189</v>
      </c>
      <c r="J25" s="33">
        <f t="shared" si="5"/>
        <v>20.939666421874993</v>
      </c>
      <c r="K25" s="33">
        <f t="shared" si="3"/>
        <v>2.0939666421874992</v>
      </c>
      <c r="L25" s="30">
        <v>33</v>
      </c>
      <c r="M25" s="34">
        <f t="shared" si="6"/>
        <v>0.30303030303030304</v>
      </c>
      <c r="N25" s="30">
        <v>28</v>
      </c>
      <c r="O25" s="35">
        <f t="shared" ref="O25:P25" si="33">D25/7</f>
        <v>1.4285714285714286</v>
      </c>
      <c r="P25" s="35">
        <f t="shared" si="33"/>
        <v>0</v>
      </c>
      <c r="Q25" s="30">
        <f t="shared" si="8"/>
        <v>19</v>
      </c>
      <c r="R25" s="30"/>
      <c r="S25" s="36">
        <v>1.6</v>
      </c>
      <c r="T25" s="15"/>
      <c r="U25" s="23"/>
      <c r="V25" s="1"/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163</v>
      </c>
      <c r="AB25" s="41">
        <f t="shared" si="11"/>
        <v>-0.69</v>
      </c>
      <c r="AC25" s="42">
        <v>4.0459114583333332E-3</v>
      </c>
      <c r="AD25" s="40">
        <f t="shared" si="12"/>
        <v>-5.5833578124999991E-2</v>
      </c>
      <c r="AE25" s="40">
        <v>-2.63</v>
      </c>
      <c r="AF25" s="40">
        <v>-6.12</v>
      </c>
      <c r="AG25" s="40">
        <v>0</v>
      </c>
    </row>
    <row r="26" spans="1:33" ht="15.75" customHeight="1" x14ac:dyDescent="0.2">
      <c r="A26" s="15" t="s">
        <v>78</v>
      </c>
      <c r="B26" s="15" t="s">
        <v>208</v>
      </c>
      <c r="C26" s="16">
        <f t="shared" si="4"/>
        <v>13.139999999999999</v>
      </c>
      <c r="D26" s="17">
        <v>26</v>
      </c>
      <c r="E26" s="17">
        <v>0</v>
      </c>
      <c r="F26" s="18">
        <v>341.64</v>
      </c>
      <c r="G26" s="18">
        <v>-0.16</v>
      </c>
      <c r="H26" s="32">
        <f t="shared" si="1"/>
        <v>4.6832923545252317E-4</v>
      </c>
      <c r="I26" s="32">
        <f t="shared" si="2"/>
        <v>0.16739138478186097</v>
      </c>
      <c r="J26" s="33">
        <f t="shared" si="5"/>
        <v>57.187592696874979</v>
      </c>
      <c r="K26" s="33">
        <f t="shared" si="3"/>
        <v>2.1995227960336532</v>
      </c>
      <c r="L26" s="17">
        <v>40</v>
      </c>
      <c r="M26" s="34">
        <f t="shared" si="6"/>
        <v>0.65</v>
      </c>
      <c r="N26" s="17">
        <v>12</v>
      </c>
      <c r="O26" s="35">
        <f t="shared" ref="O26:P26" si="34">D26/7</f>
        <v>3.7142857142857144</v>
      </c>
      <c r="P26" s="35">
        <f t="shared" si="34"/>
        <v>0</v>
      </c>
      <c r="Q26" s="30">
        <f t="shared" si="8"/>
        <v>3</v>
      </c>
      <c r="R26" s="30"/>
      <c r="S26" s="22">
        <v>2.8915662650602409</v>
      </c>
      <c r="T26" s="15">
        <v>640</v>
      </c>
      <c r="U26" s="23" t="s">
        <v>33</v>
      </c>
      <c r="V26" s="1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163</v>
      </c>
      <c r="AB26" s="41">
        <f t="shared" si="11"/>
        <v>-0.69</v>
      </c>
      <c r="AC26" s="42">
        <v>4.0459114583333332E-3</v>
      </c>
      <c r="AD26" s="40">
        <f t="shared" si="12"/>
        <v>-0.14516730312499998</v>
      </c>
      <c r="AE26" s="26">
        <v>-2.84</v>
      </c>
      <c r="AF26" s="26">
        <v>-6.1177400000000004</v>
      </c>
      <c r="AG26" s="26">
        <v>0</v>
      </c>
    </row>
    <row r="27" spans="1:33" ht="15.75" customHeight="1" x14ac:dyDescent="0.2">
      <c r="A27" s="15" t="s">
        <v>80</v>
      </c>
      <c r="B27" s="15" t="s">
        <v>81</v>
      </c>
      <c r="C27" s="16">
        <f t="shared" si="4"/>
        <v>13.14</v>
      </c>
      <c r="D27" s="17">
        <v>2</v>
      </c>
      <c r="E27" s="17">
        <v>0</v>
      </c>
      <c r="F27" s="18">
        <v>26.28</v>
      </c>
      <c r="G27" s="18">
        <v>0</v>
      </c>
      <c r="H27" s="32">
        <f t="shared" si="1"/>
        <v>0</v>
      </c>
      <c r="I27" s="32">
        <f t="shared" si="2"/>
        <v>0.16785971401731353</v>
      </c>
      <c r="J27" s="33">
        <f t="shared" si="5"/>
        <v>4.4113532843750001</v>
      </c>
      <c r="K27" s="33">
        <f t="shared" si="3"/>
        <v>2.2056766421875</v>
      </c>
      <c r="L27" s="17">
        <v>6</v>
      </c>
      <c r="M27" s="34">
        <f t="shared" si="6"/>
        <v>0.33333333333333331</v>
      </c>
      <c r="N27" s="17">
        <v>1</v>
      </c>
      <c r="O27" s="35">
        <f t="shared" ref="O27:P27" si="35">D27/7</f>
        <v>0.2857142857142857</v>
      </c>
      <c r="P27" s="35">
        <f t="shared" si="35"/>
        <v>0</v>
      </c>
      <c r="Q27" s="30">
        <f t="shared" si="8"/>
        <v>3</v>
      </c>
      <c r="R27" s="30"/>
      <c r="S27" s="22">
        <v>5.1724137931034484</v>
      </c>
      <c r="T27" s="15">
        <v>640</v>
      </c>
      <c r="U27" s="23" t="s">
        <v>33</v>
      </c>
      <c r="V27" s="1" t="s">
        <v>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163</v>
      </c>
      <c r="AB27" s="41">
        <f t="shared" si="11"/>
        <v>-0.69</v>
      </c>
      <c r="AC27" s="42">
        <v>4.0459114583333332E-3</v>
      </c>
      <c r="AD27" s="40">
        <f t="shared" si="12"/>
        <v>-1.1166715624999999E-2</v>
      </c>
      <c r="AE27" s="26">
        <v>-2.84</v>
      </c>
      <c r="AF27" s="26">
        <v>-6.1177400000000004</v>
      </c>
      <c r="AG27" s="26">
        <v>0</v>
      </c>
    </row>
    <row r="28" spans="1:33" ht="15.75" customHeight="1" x14ac:dyDescent="0.2">
      <c r="A28" s="15" t="s">
        <v>82</v>
      </c>
      <c r="B28" s="15" t="s">
        <v>81</v>
      </c>
      <c r="C28" s="16" t="str">
        <f t="shared" si="4"/>
        <v xml:space="preserve"> - </v>
      </c>
      <c r="D28" s="17">
        <v>0</v>
      </c>
      <c r="E28" s="17">
        <v>0</v>
      </c>
      <c r="F28" s="18">
        <v>0</v>
      </c>
      <c r="G28" s="18">
        <v>0</v>
      </c>
      <c r="H28" s="32" t="e">
        <f t="shared" si="1"/>
        <v>#DIV/0!</v>
      </c>
      <c r="I28" s="32" t="e">
        <f t="shared" si="2"/>
        <v>#DIV/0!</v>
      </c>
      <c r="J28" s="33">
        <f t="shared" si="5"/>
        <v>0</v>
      </c>
      <c r="K28" s="33" t="e">
        <f t="shared" si="3"/>
        <v>#DIV/0!</v>
      </c>
      <c r="L28" s="17">
        <v>0</v>
      </c>
      <c r="M28" s="34" t="str">
        <f t="shared" si="6"/>
        <v>-</v>
      </c>
      <c r="N28" s="17">
        <v>40</v>
      </c>
      <c r="O28" s="35">
        <f t="shared" ref="O28:P28" si="36">D28/7</f>
        <v>0</v>
      </c>
      <c r="P28" s="35">
        <f t="shared" si="36"/>
        <v>0</v>
      </c>
      <c r="Q28" s="30" t="e">
        <f t="shared" si="8"/>
        <v>#DIV/0!</v>
      </c>
      <c r="R28" s="30"/>
      <c r="S28" s="22">
        <v>1.831325301204819</v>
      </c>
      <c r="T28" s="15">
        <v>640</v>
      </c>
      <c r="U28" s="23" t="s">
        <v>33</v>
      </c>
      <c r="V28" s="1" t="s">
        <v>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163</v>
      </c>
      <c r="AB28" s="41">
        <f t="shared" si="11"/>
        <v>-0.69</v>
      </c>
      <c r="AC28" s="42">
        <v>4.0459114583333332E-3</v>
      </c>
      <c r="AD28" s="40">
        <f t="shared" si="12"/>
        <v>0</v>
      </c>
      <c r="AE28" s="26">
        <v>-2.84</v>
      </c>
      <c r="AF28" s="26">
        <v>-6.1177400000000004</v>
      </c>
      <c r="AG28" s="26">
        <v>0</v>
      </c>
    </row>
    <row r="29" spans="1:33" ht="15.75" customHeight="1" x14ac:dyDescent="0.2">
      <c r="A29" s="15" t="s">
        <v>83</v>
      </c>
      <c r="B29" s="15"/>
      <c r="C29" s="16">
        <f t="shared" si="4"/>
        <v>14.45</v>
      </c>
      <c r="D29" s="17">
        <v>4</v>
      </c>
      <c r="E29" s="17">
        <v>1</v>
      </c>
      <c r="F29" s="18">
        <v>57.8</v>
      </c>
      <c r="G29" s="18">
        <v>0</v>
      </c>
      <c r="H29" s="32">
        <f t="shared" si="1"/>
        <v>0</v>
      </c>
      <c r="I29" s="32">
        <f t="shared" si="2"/>
        <v>0.22970080568771617</v>
      </c>
      <c r="J29" s="33">
        <f t="shared" si="5"/>
        <v>13.276706568749994</v>
      </c>
      <c r="K29" s="33">
        <f t="shared" si="3"/>
        <v>3.3191766421874984</v>
      </c>
      <c r="L29" s="17">
        <v>39</v>
      </c>
      <c r="M29" s="34">
        <f t="shared" si="6"/>
        <v>0.10256410256410256</v>
      </c>
      <c r="N29" s="17">
        <v>57</v>
      </c>
      <c r="O29" s="35">
        <f t="shared" ref="O29:P29" si="37">D29/7</f>
        <v>0.5714285714285714</v>
      </c>
      <c r="P29" s="35">
        <f t="shared" si="37"/>
        <v>0.14285714285714285</v>
      </c>
      <c r="Q29" s="30">
        <f t="shared" si="8"/>
        <v>79</v>
      </c>
      <c r="R29" s="30"/>
      <c r="S29" s="22">
        <v>2.0662251655629138</v>
      </c>
      <c r="T29" s="15" t="s">
        <v>33</v>
      </c>
      <c r="U29" s="23" t="s">
        <v>33</v>
      </c>
      <c r="V29" s="1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163</v>
      </c>
      <c r="AB29" s="41">
        <f t="shared" si="11"/>
        <v>-0.69</v>
      </c>
      <c r="AC29" s="42">
        <v>4.0459114583333332E-3</v>
      </c>
      <c r="AD29" s="40">
        <f t="shared" si="12"/>
        <v>-2.2333431249999997E-2</v>
      </c>
      <c r="AE29" s="26">
        <v>-2.84</v>
      </c>
      <c r="AF29" s="26">
        <v>-6.1177400000000004</v>
      </c>
      <c r="AG29" s="26">
        <v>0</v>
      </c>
    </row>
    <row r="30" spans="1:33" ht="15.75" customHeight="1" x14ac:dyDescent="0.2">
      <c r="A30" s="15" t="s">
        <v>84</v>
      </c>
      <c r="B30" s="15"/>
      <c r="C30" s="16">
        <f t="shared" si="4"/>
        <v>13.757272727272726</v>
      </c>
      <c r="D30" s="17">
        <v>11</v>
      </c>
      <c r="E30" s="17">
        <v>0</v>
      </c>
      <c r="F30" s="18">
        <v>151.32999999999998</v>
      </c>
      <c r="G30" s="18">
        <v>0</v>
      </c>
      <c r="H30" s="32">
        <f t="shared" si="1"/>
        <v>0</v>
      </c>
      <c r="I30" s="32">
        <f t="shared" si="2"/>
        <v>0.20246442137092768</v>
      </c>
      <c r="J30" s="33">
        <f t="shared" si="5"/>
        <v>30.638940886062482</v>
      </c>
      <c r="K30" s="33">
        <f t="shared" si="3"/>
        <v>2.7853582623693165</v>
      </c>
      <c r="L30" s="17">
        <v>36</v>
      </c>
      <c r="M30" s="34">
        <f t="shared" si="6"/>
        <v>0.30555555555555558</v>
      </c>
      <c r="N30" s="17">
        <v>109</v>
      </c>
      <c r="O30" s="35">
        <f t="shared" ref="O30:P30" si="38">D30/7</f>
        <v>1.5714285714285714</v>
      </c>
      <c r="P30" s="35">
        <f t="shared" si="38"/>
        <v>0</v>
      </c>
      <c r="Q30" s="30">
        <f t="shared" si="8"/>
        <v>69</v>
      </c>
      <c r="R30" s="30"/>
      <c r="S30" s="22">
        <v>1.545454545454545</v>
      </c>
      <c r="T30" s="29">
        <v>640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163</v>
      </c>
      <c r="AB30" s="41">
        <f t="shared" si="11"/>
        <v>-0.69</v>
      </c>
      <c r="AC30" s="42">
        <v>4.0459114583333332E-3</v>
      </c>
      <c r="AD30" s="40">
        <f t="shared" si="12"/>
        <v>-6.1416935937499993E-2</v>
      </c>
      <c r="AE30" s="26">
        <v>-2.84</v>
      </c>
      <c r="AF30" s="26">
        <v>-6.0627401980000002</v>
      </c>
      <c r="AG30" s="26">
        <v>0</v>
      </c>
    </row>
    <row r="31" spans="1:33" ht="15.75" customHeight="1" x14ac:dyDescent="0.2">
      <c r="A31" s="15" t="s">
        <v>85</v>
      </c>
      <c r="B31" s="47" t="s">
        <v>114</v>
      </c>
      <c r="C31" s="16">
        <f t="shared" si="4"/>
        <v>11.985333333333333</v>
      </c>
      <c r="D31" s="17">
        <v>15</v>
      </c>
      <c r="E31" s="17">
        <v>0</v>
      </c>
      <c r="F31" s="18">
        <v>179.78</v>
      </c>
      <c r="G31" s="43">
        <v>-71.859999999999985</v>
      </c>
      <c r="H31" s="32">
        <f t="shared" si="1"/>
        <v>0.3997107575926131</v>
      </c>
      <c r="I31" s="32">
        <f t="shared" si="2"/>
        <v>-0.12887391999770542</v>
      </c>
      <c r="J31" s="33">
        <f t="shared" si="5"/>
        <v>-23.168953337187482</v>
      </c>
      <c r="K31" s="33">
        <f t="shared" si="3"/>
        <v>-1.5445968891458322</v>
      </c>
      <c r="L31" s="17">
        <v>67</v>
      </c>
      <c r="M31" s="34">
        <f t="shared" si="6"/>
        <v>0.22388059701492538</v>
      </c>
      <c r="N31" s="17">
        <v>95</v>
      </c>
      <c r="O31" s="35">
        <f t="shared" ref="O31:P32" si="39">D31/7</f>
        <v>2.1428571428571428</v>
      </c>
      <c r="P31" s="35">
        <f t="shared" si="39"/>
        <v>0</v>
      </c>
      <c r="Q31" s="30">
        <f t="shared" si="8"/>
        <v>44</v>
      </c>
      <c r="R31" s="30"/>
      <c r="S31" s="22">
        <v>2.3373493975903599</v>
      </c>
      <c r="T31" s="15">
        <v>640</v>
      </c>
      <c r="U31" s="23" t="s">
        <v>33</v>
      </c>
      <c r="V31" s="1" t="s">
        <v>411</v>
      </c>
      <c r="W31" s="15">
        <v>1</v>
      </c>
      <c r="X31" s="39">
        <f t="shared" si="9"/>
        <v>6.6666666666666666E-2</v>
      </c>
      <c r="Y31" s="40">
        <f t="shared" si="10"/>
        <v>71.859999999999985</v>
      </c>
      <c r="Z31" s="15">
        <v>0</v>
      </c>
      <c r="AA31" s="15" t="s">
        <v>163</v>
      </c>
      <c r="AB31" s="41">
        <f t="shared" si="11"/>
        <v>-0.69</v>
      </c>
      <c r="AC31" s="28">
        <v>4.0459114583333332E-3</v>
      </c>
      <c r="AD31" s="40">
        <f t="shared" si="12"/>
        <v>-8.3750367187499994E-2</v>
      </c>
      <c r="AE31" s="44">
        <v>-2.84</v>
      </c>
      <c r="AF31" s="44">
        <v>-4.0958801979999997</v>
      </c>
      <c r="AG31" s="26">
        <v>0</v>
      </c>
    </row>
    <row r="32" spans="1:33" s="51" customFormat="1" ht="15.75" customHeight="1" x14ac:dyDescent="0.2">
      <c r="A32" s="51" t="s">
        <v>400</v>
      </c>
      <c r="C32" s="16">
        <f t="shared" si="4"/>
        <v>10.955625</v>
      </c>
      <c r="D32" s="52">
        <v>16</v>
      </c>
      <c r="E32" s="52">
        <v>1</v>
      </c>
      <c r="F32" s="53">
        <v>175.29</v>
      </c>
      <c r="G32" s="53">
        <v>0</v>
      </c>
      <c r="H32" s="32">
        <f t="shared" si="1"/>
        <v>0</v>
      </c>
      <c r="I32" s="32">
        <f t="shared" si="2"/>
        <v>0.21640186609047865</v>
      </c>
      <c r="J32" s="33">
        <f t="shared" si="5"/>
        <v>37.933083107000002</v>
      </c>
      <c r="K32" s="33">
        <f t="shared" si="3"/>
        <v>2.3708176941875001</v>
      </c>
      <c r="L32" s="52">
        <v>50</v>
      </c>
      <c r="M32" s="34">
        <f t="shared" si="6"/>
        <v>0.32</v>
      </c>
      <c r="N32" s="52">
        <v>76</v>
      </c>
      <c r="O32" s="35">
        <f t="shared" si="39"/>
        <v>2.2857142857142856</v>
      </c>
      <c r="P32" s="35">
        <f t="shared" si="39"/>
        <v>0.14285714285714285</v>
      </c>
      <c r="Q32" s="30">
        <f t="shared" si="8"/>
        <v>31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2.2307692307692308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0</v>
      </c>
      <c r="X32" s="39">
        <f t="shared" si="9"/>
        <v>0</v>
      </c>
      <c r="Y32" s="40">
        <f t="shared" si="10"/>
        <v>0</v>
      </c>
      <c r="Z32" s="51">
        <v>0</v>
      </c>
      <c r="AA32" s="51" t="s">
        <v>163</v>
      </c>
      <c r="AB32" s="41">
        <f t="shared" si="11"/>
        <v>-0.69</v>
      </c>
      <c r="AC32" s="57">
        <v>4.0459114583333332E-3</v>
      </c>
      <c r="AD32" s="40">
        <f t="shared" si="12"/>
        <v>-8.9333724999999989E-2</v>
      </c>
      <c r="AE32" s="58">
        <v>-2.84</v>
      </c>
      <c r="AF32" s="58">
        <v>-4.0958801979999997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</row>
    <row r="131" spans="1:33" ht="15.75" customHeight="1" x14ac:dyDescent="0.2"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</row>
    <row r="132" spans="1:33" ht="15.75" customHeight="1" x14ac:dyDescent="0.2"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</row>
    <row r="133" spans="1:33" ht="15.75" customHeight="1" x14ac:dyDescent="0.2"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</row>
    <row r="134" spans="1:33" ht="15.75" customHeight="1" x14ac:dyDescent="0.2"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</row>
    <row r="135" spans="1:33" ht="15.75" customHeight="1" x14ac:dyDescent="0.2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</row>
    <row r="136" spans="1:33" ht="15.75" customHeight="1" x14ac:dyDescent="0.2"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</row>
    <row r="137" spans="1:33" ht="15.75" customHeight="1" x14ac:dyDescent="0.2"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</row>
    <row r="138" spans="1:33" ht="15.75" customHeight="1" x14ac:dyDescent="0.2"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</row>
    <row r="139" spans="1:33" ht="15.75" customHeight="1" x14ac:dyDescent="0.2"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</row>
    <row r="140" spans="1:33" ht="15.75" customHeight="1" x14ac:dyDescent="0.2"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</row>
    <row r="141" spans="1:33" ht="15.75" customHeight="1" x14ac:dyDescent="0.2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</row>
    <row r="142" spans="1:33" ht="15.75" customHeight="1" x14ac:dyDescent="0.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</row>
    <row r="143" spans="1:33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</row>
    <row r="144" spans="1:33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1000"/>
  <sheetViews>
    <sheetView tabSelected="1" workbookViewId="0">
      <pane ySplit="3" topLeftCell="A4" activePane="bottomLeft" state="frozen"/>
      <selection activeCell="R32" sqref="R32"/>
      <selection pane="bottomLef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1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25.5" customWidth="1"/>
    <col min="16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48.664062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8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Info!B1:BJ7000""),3,FALSE),"""")"),"Cornhole Board Lights - White LED Corn Hole Lighting Kit for Playing at Night")</f>
        <v>Cornhole Board Lights - White LED Corn Hole Lighting Kit for Playing at Night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Info!B1:BJ7000""),2,FALSE),"""")"),"B07RY2QS6R")</f>
        <v>B07RY2QS6R</v>
      </c>
      <c r="B2" s="3" t="s">
        <v>209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160.5" customHeight="1" x14ac:dyDescent="0.2">
      <c r="A3" s="75" t="s">
        <v>30</v>
      </c>
      <c r="B3" s="76"/>
      <c r="C3" s="4">
        <f>((AE32+AF32)/0.85)*-1</f>
        <v>11.414988468235295</v>
      </c>
      <c r="D3" s="5">
        <f>SUM(D4:D99765)</f>
        <v>905</v>
      </c>
      <c r="E3" s="5"/>
      <c r="F3" s="6">
        <f t="shared" ref="F3:G3" si="0">SUM(F4:F99765)</f>
        <v>12537.260000000002</v>
      </c>
      <c r="G3" s="6">
        <f t="shared" si="0"/>
        <v>-498.65</v>
      </c>
      <c r="H3" s="7">
        <f t="shared" ref="H3:H32" si="1">G3/F3*-1</f>
        <v>3.9773443320151286E-2</v>
      </c>
      <c r="I3" s="8">
        <f t="shared" ref="I3:I32" si="2">J3/F3</f>
        <v>0.10514147513901237</v>
      </c>
      <c r="J3" s="6">
        <f>SUM(J4:J99765)</f>
        <v>1318.1860106013344</v>
      </c>
      <c r="K3" s="6">
        <f t="shared" ref="K3:K32" si="3">J3/D3</f>
        <v>1.456559127736281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Sheet!a1:g5000""),2,FALSE),"""")"),"4.5 - March
3 - April
6 - May
6.5 - June
4 - July
2.5 - Aug
1 - Sept
4.5 - Oct
7.5 - Nov
11.5 - Dec
2.5 - Jan
4 - Feb")</f>
        <v>4.5 - March
3 - April
6 - May
6.5 - June
4 - July
2.5 - Aug
1 - Sept
4.5 - Oct
7.5 - Nov
11.5 - Dec
2.5 - Jan
4 -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QTY-620")</f>
        <v>US QTY-620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Transit-0")</f>
        <v>In Transit-0</v>
      </c>
      <c r="W3" s="5">
        <f>SUM(W4:W99765)</f>
        <v>84</v>
      </c>
      <c r="X3" s="7">
        <f>W3/D3</f>
        <v>9.2817679558011054E-2</v>
      </c>
      <c r="Y3" s="6"/>
      <c r="Z3" s="5"/>
      <c r="AA3" s="5"/>
      <c r="AB3" s="5"/>
      <c r="AC3" s="5"/>
      <c r="AD3" s="6">
        <f>SUM(AD4:AD99765)</f>
        <v>-93.433331250000023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Info!B2:BZ7000""),36,FALSE)),"""")*-1"),-6.062740198)</f>
        <v>-6.0627401980000002</v>
      </c>
      <c r="AG3" s="6">
        <f>SUM(AG4:AG99765)</f>
        <v>0</v>
      </c>
    </row>
    <row r="4" spans="1:33" ht="15.75" customHeight="1" x14ac:dyDescent="0.2">
      <c r="A4" s="15" t="s">
        <v>31</v>
      </c>
      <c r="B4" s="15" t="s">
        <v>210</v>
      </c>
      <c r="C4" s="16">
        <f t="shared" ref="C4:C32" si="4">IFERROR(F4/D4," - ")</f>
        <v>15.990000000000002</v>
      </c>
      <c r="D4" s="17">
        <v>17</v>
      </c>
      <c r="E4" s="17">
        <v>2</v>
      </c>
      <c r="F4" s="18">
        <v>271.83000000000004</v>
      </c>
      <c r="G4" s="18">
        <v>-0.04</v>
      </c>
      <c r="H4" s="19">
        <f t="shared" si="1"/>
        <v>1.4715079277489605E-4</v>
      </c>
      <c r="I4" s="19">
        <f t="shared" si="2"/>
        <v>0.25698170578425245</v>
      </c>
      <c r="J4" s="18">
        <f t="shared" ref="J4:J32" si="5">F4*0.85+G4+AF4*D4+D4*AE4+AG4+AD4</f>
        <v>69.855337083333353</v>
      </c>
      <c r="K4" s="18">
        <f t="shared" si="3"/>
        <v>4.109137475490197</v>
      </c>
      <c r="L4" s="17">
        <v>30</v>
      </c>
      <c r="M4" s="20">
        <f t="shared" ref="M4:M32" si="6">IFERROR(D4/L4,"-")</f>
        <v>0.56666666666666665</v>
      </c>
      <c r="N4" s="17">
        <v>21</v>
      </c>
      <c r="O4" s="21">
        <f t="shared" ref="O4:P4" si="7">D4/7</f>
        <v>2.4285714285714284</v>
      </c>
      <c r="P4" s="21">
        <f t="shared" si="7"/>
        <v>0.2857142857142857</v>
      </c>
      <c r="Q4" s="17">
        <f t="shared" ref="Q4:Q32" si="8">ROUNDDOWN(N4/(O4+P4),0)</f>
        <v>7</v>
      </c>
      <c r="R4" s="17"/>
      <c r="S4" s="22">
        <v>4.7041036717062603</v>
      </c>
      <c r="T4" s="15" t="s">
        <v>33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s">
        <v>88</v>
      </c>
      <c r="AB4" s="27">
        <f t="shared" ref="AB4:AB32" si="11">IF(OR(AA4="UsLargeStandardSize",AA4="UsSmallStandardSize"),-0.69,-0.48)</f>
        <v>-0.69</v>
      </c>
      <c r="AC4" s="28">
        <v>7.4812500000000004E-2</v>
      </c>
      <c r="AD4" s="26">
        <f t="shared" ref="AD4:AD32" si="12">IFERROR(AB4*AC4*D4*2,0)</f>
        <v>-1.7551012499999998</v>
      </c>
      <c r="AE4" s="26">
        <v>-3.48</v>
      </c>
      <c r="AF4" s="26">
        <v>-5.8967683333333341</v>
      </c>
      <c r="AG4" s="26">
        <v>0</v>
      </c>
    </row>
    <row r="5" spans="1:33" ht="15.75" customHeight="1" x14ac:dyDescent="0.2">
      <c r="A5" s="29" t="s">
        <v>34</v>
      </c>
      <c r="B5" s="29" t="s">
        <v>100</v>
      </c>
      <c r="C5" s="16">
        <f t="shared" si="4"/>
        <v>16.826000000000001</v>
      </c>
      <c r="D5" s="30">
        <v>10</v>
      </c>
      <c r="E5" s="30">
        <v>0</v>
      </c>
      <c r="F5" s="31">
        <v>168.26</v>
      </c>
      <c r="G5" s="31">
        <v>-7.0000000000000007E-2</v>
      </c>
      <c r="H5" s="32">
        <f t="shared" si="1"/>
        <v>4.1602282182336868E-4</v>
      </c>
      <c r="I5" s="32">
        <f t="shared" si="2"/>
        <v>0.28616964321090371</v>
      </c>
      <c r="J5" s="33">
        <f t="shared" si="5"/>
        <v>48.150904166666656</v>
      </c>
      <c r="K5" s="33">
        <f t="shared" si="3"/>
        <v>4.8150904166666653</v>
      </c>
      <c r="L5" s="30">
        <v>36</v>
      </c>
      <c r="M5" s="34">
        <f t="shared" si="6"/>
        <v>0.27777777777777779</v>
      </c>
      <c r="N5" s="30">
        <v>1</v>
      </c>
      <c r="O5" s="35">
        <f t="shared" ref="O5:P5" si="13">D5/7</f>
        <v>1.4285714285714286</v>
      </c>
      <c r="P5" s="35">
        <f t="shared" si="13"/>
        <v>0</v>
      </c>
      <c r="Q5" s="30">
        <f t="shared" si="8"/>
        <v>0</v>
      </c>
      <c r="R5" s="30"/>
      <c r="S5" s="36">
        <v>3.55025553662691</v>
      </c>
      <c r="T5" s="29" t="s">
        <v>33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" t="s">
        <v>88</v>
      </c>
      <c r="AB5" s="27">
        <f t="shared" si="11"/>
        <v>-0.69</v>
      </c>
      <c r="AC5" s="28">
        <v>7.4812500000000004E-2</v>
      </c>
      <c r="AD5" s="26">
        <f t="shared" si="12"/>
        <v>-1.0324125</v>
      </c>
      <c r="AE5" s="26">
        <v>-3.48</v>
      </c>
      <c r="AF5" s="40">
        <v>-5.8967683333333341</v>
      </c>
      <c r="AG5" s="40">
        <v>0</v>
      </c>
    </row>
    <row r="6" spans="1:33" ht="15.75" customHeight="1" x14ac:dyDescent="0.2">
      <c r="A6" s="29" t="s">
        <v>35</v>
      </c>
      <c r="B6" s="29"/>
      <c r="C6" s="16" t="str">
        <f t="shared" si="4"/>
        <v xml:space="preserve"> - </v>
      </c>
      <c r="D6" s="30">
        <v>0</v>
      </c>
      <c r="E6" s="30">
        <v>0</v>
      </c>
      <c r="F6" s="31">
        <v>0</v>
      </c>
      <c r="G6" s="31">
        <v>0</v>
      </c>
      <c r="H6" s="32" t="e">
        <f t="shared" si="1"/>
        <v>#DIV/0!</v>
      </c>
      <c r="I6" s="32" t="e">
        <f t="shared" si="2"/>
        <v>#DIV/0!</v>
      </c>
      <c r="J6" s="33">
        <f t="shared" si="5"/>
        <v>0</v>
      </c>
      <c r="K6" s="33" t="e">
        <f t="shared" si="3"/>
        <v>#DIV/0!</v>
      </c>
      <c r="L6" s="30">
        <v>0</v>
      </c>
      <c r="M6" s="34" t="str">
        <f t="shared" si="6"/>
        <v>-</v>
      </c>
      <c r="N6" s="30">
        <v>0</v>
      </c>
      <c r="O6" s="35">
        <f t="shared" ref="O6:P6" si="14">D6/7</f>
        <v>0</v>
      </c>
      <c r="P6" s="35">
        <f t="shared" si="14"/>
        <v>0</v>
      </c>
      <c r="Q6" s="30" t="e">
        <f t="shared" si="8"/>
        <v>#DIV/0!</v>
      </c>
      <c r="R6" s="30"/>
      <c r="S6" s="36">
        <v>4.3369330453563704</v>
      </c>
      <c r="T6" s="29">
        <v>2820</v>
      </c>
      <c r="U6" s="37">
        <v>300</v>
      </c>
      <c r="V6" s="38" t="s">
        <v>211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-5.8967683333333341</v>
      </c>
      <c r="AG6" s="40">
        <v>0</v>
      </c>
    </row>
    <row r="7" spans="1:33" ht="15.75" customHeight="1" x14ac:dyDescent="0.2">
      <c r="A7" s="29" t="s">
        <v>37</v>
      </c>
      <c r="B7" s="29"/>
      <c r="C7" s="16" t="str">
        <f t="shared" si="4"/>
        <v xml:space="preserve"> - </v>
      </c>
      <c r="D7" s="30">
        <v>0</v>
      </c>
      <c r="E7" s="30">
        <v>0</v>
      </c>
      <c r="F7" s="31">
        <v>0</v>
      </c>
      <c r="G7" s="31">
        <v>0</v>
      </c>
      <c r="H7" s="32" t="e">
        <f t="shared" si="1"/>
        <v>#DIV/0!</v>
      </c>
      <c r="I7" s="32" t="e">
        <f t="shared" si="2"/>
        <v>#DIV/0!</v>
      </c>
      <c r="J7" s="33">
        <f t="shared" si="5"/>
        <v>0</v>
      </c>
      <c r="K7" s="33" t="e">
        <f t="shared" si="3"/>
        <v>#DIV/0!</v>
      </c>
      <c r="L7" s="30">
        <v>0</v>
      </c>
      <c r="M7" s="34" t="str">
        <f t="shared" si="6"/>
        <v>-</v>
      </c>
      <c r="N7" s="30">
        <v>0</v>
      </c>
      <c r="O7" s="35">
        <f t="shared" ref="O7:P7" si="15">D7/7</f>
        <v>0</v>
      </c>
      <c r="P7" s="35">
        <f t="shared" si="15"/>
        <v>0</v>
      </c>
      <c r="Q7" s="30" t="e">
        <f t="shared" si="8"/>
        <v>#DIV/0!</v>
      </c>
      <c r="R7" s="30"/>
      <c r="S7" s="36" t="e">
        <v>#N/A</v>
      </c>
      <c r="T7" s="29">
        <v>3960</v>
      </c>
      <c r="U7" s="37">
        <v>300</v>
      </c>
      <c r="V7" s="38" t="s">
        <v>212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-5.8967683333333341</v>
      </c>
      <c r="AG7" s="40">
        <v>0</v>
      </c>
    </row>
    <row r="8" spans="1:33" ht="15.75" customHeight="1" x14ac:dyDescent="0.2">
      <c r="A8" s="29" t="s">
        <v>38</v>
      </c>
      <c r="B8" s="29"/>
      <c r="C8" s="16" t="str">
        <f t="shared" si="4"/>
        <v xml:space="preserve"> - </v>
      </c>
      <c r="D8" s="30">
        <v>0</v>
      </c>
      <c r="E8" s="30">
        <v>0</v>
      </c>
      <c r="F8" s="31">
        <v>0</v>
      </c>
      <c r="G8" s="31">
        <v>0</v>
      </c>
      <c r="H8" s="32" t="e">
        <f t="shared" si="1"/>
        <v>#DIV/0!</v>
      </c>
      <c r="I8" s="32" t="e">
        <f t="shared" si="2"/>
        <v>#DIV/0!</v>
      </c>
      <c r="J8" s="33">
        <f t="shared" si="5"/>
        <v>0</v>
      </c>
      <c r="K8" s="33" t="e">
        <f t="shared" si="3"/>
        <v>#DIV/0!</v>
      </c>
      <c r="L8" s="30">
        <v>0</v>
      </c>
      <c r="M8" s="34" t="str">
        <f t="shared" si="6"/>
        <v>-</v>
      </c>
      <c r="N8" s="30">
        <v>0</v>
      </c>
      <c r="O8" s="35">
        <f t="shared" ref="O8:P8" si="16">D8/7</f>
        <v>0</v>
      </c>
      <c r="P8" s="35">
        <f t="shared" si="16"/>
        <v>0</v>
      </c>
      <c r="Q8" s="30" t="e">
        <f t="shared" si="8"/>
        <v>#DIV/0!</v>
      </c>
      <c r="R8" s="30"/>
      <c r="S8" s="36" t="e">
        <v>#N/A</v>
      </c>
      <c r="T8" s="29">
        <v>2820</v>
      </c>
      <c r="U8" s="37">
        <v>300</v>
      </c>
      <c r="V8" s="38" t="s">
        <v>213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-5.9</v>
      </c>
      <c r="AG8" s="40">
        <v>0</v>
      </c>
    </row>
    <row r="9" spans="1:33" ht="15.75" customHeight="1" x14ac:dyDescent="0.2">
      <c r="A9" s="29" t="s">
        <v>40</v>
      </c>
      <c r="B9" s="29"/>
      <c r="C9" s="16" t="str">
        <f t="shared" si="4"/>
        <v xml:space="preserve"> - </v>
      </c>
      <c r="D9" s="30">
        <v>0</v>
      </c>
      <c r="E9" s="30">
        <v>0</v>
      </c>
      <c r="F9" s="31">
        <v>0</v>
      </c>
      <c r="G9" s="31">
        <v>0</v>
      </c>
      <c r="H9" s="32" t="e">
        <f t="shared" si="1"/>
        <v>#DIV/0!</v>
      </c>
      <c r="I9" s="32" t="e">
        <f t="shared" si="2"/>
        <v>#DIV/0!</v>
      </c>
      <c r="J9" s="33">
        <f t="shared" si="5"/>
        <v>0</v>
      </c>
      <c r="K9" s="33" t="e">
        <f t="shared" si="3"/>
        <v>#DIV/0!</v>
      </c>
      <c r="L9" s="30">
        <v>0</v>
      </c>
      <c r="M9" s="34" t="str">
        <f t="shared" si="6"/>
        <v>-</v>
      </c>
      <c r="N9" s="30">
        <v>0</v>
      </c>
      <c r="O9" s="35">
        <f t="shared" ref="O9:P9" si="17">D9/7</f>
        <v>0</v>
      </c>
      <c r="P9" s="35">
        <f t="shared" si="17"/>
        <v>0</v>
      </c>
      <c r="Q9" s="30" t="e">
        <f t="shared" si="8"/>
        <v>#DIV/0!</v>
      </c>
      <c r="R9" s="30"/>
      <c r="S9" s="36" t="e">
        <v>#N/A</v>
      </c>
      <c r="T9" s="29">
        <v>2820</v>
      </c>
      <c r="U9" s="37">
        <v>300</v>
      </c>
      <c r="V9" s="38" t="s">
        <v>214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-5.9692216666666598</v>
      </c>
      <c r="AG9" s="40">
        <v>0</v>
      </c>
    </row>
    <row r="10" spans="1:33" ht="15.75" customHeight="1" x14ac:dyDescent="0.2">
      <c r="A10" s="29" t="s">
        <v>42</v>
      </c>
      <c r="B10" s="29" t="s">
        <v>81</v>
      </c>
      <c r="C10" s="16">
        <f t="shared" si="4"/>
        <v>17.579999999999998</v>
      </c>
      <c r="D10" s="30">
        <v>1</v>
      </c>
      <c r="E10" s="30">
        <v>0</v>
      </c>
      <c r="F10" s="31">
        <v>17.579999999999998</v>
      </c>
      <c r="G10" s="31">
        <v>0</v>
      </c>
      <c r="H10" s="32">
        <f t="shared" si="1"/>
        <v>0</v>
      </c>
      <c r="I10" s="32">
        <f t="shared" si="2"/>
        <v>0.3066289580963219</v>
      </c>
      <c r="J10" s="33">
        <f t="shared" si="5"/>
        <v>5.3905370833333386</v>
      </c>
      <c r="K10" s="33">
        <f t="shared" si="3"/>
        <v>5.3905370833333386</v>
      </c>
      <c r="L10" s="30">
        <v>3</v>
      </c>
      <c r="M10" s="34">
        <f t="shared" si="6"/>
        <v>0.33333333333333331</v>
      </c>
      <c r="N10" s="30">
        <v>0</v>
      </c>
      <c r="O10" s="35">
        <f t="shared" ref="O10:P10" si="18">D10/7</f>
        <v>0.14285714285714285</v>
      </c>
      <c r="P10" s="35">
        <f t="shared" si="18"/>
        <v>0</v>
      </c>
      <c r="Q10" s="30">
        <f t="shared" si="8"/>
        <v>0</v>
      </c>
      <c r="R10" s="30"/>
      <c r="S10" s="36" t="e">
        <v>#N/A</v>
      </c>
      <c r="T10" s="29">
        <v>3000</v>
      </c>
      <c r="U10" s="37">
        <v>300</v>
      </c>
      <c r="V10" s="38" t="s">
        <v>215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s">
        <v>88</v>
      </c>
      <c r="AB10" s="41">
        <f t="shared" si="11"/>
        <v>-0.69</v>
      </c>
      <c r="AC10" s="42">
        <v>7.4812500000000004E-2</v>
      </c>
      <c r="AD10" s="40">
        <f t="shared" si="12"/>
        <v>-0.10324124999999999</v>
      </c>
      <c r="AE10" s="40">
        <v>-3.48</v>
      </c>
      <c r="AF10" s="40">
        <v>-5.9692216666666598</v>
      </c>
      <c r="AG10" s="40">
        <v>0</v>
      </c>
    </row>
    <row r="11" spans="1:33" ht="15.75" customHeight="1" x14ac:dyDescent="0.2">
      <c r="A11" s="29" t="s">
        <v>44</v>
      </c>
      <c r="B11" s="29"/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0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 t="e">
        <v>#N/A</v>
      </c>
      <c r="T11" s="29">
        <v>3120</v>
      </c>
      <c r="U11" s="37">
        <v>300</v>
      </c>
      <c r="V11" s="38" t="s">
        <v>216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-5.9692216666666598</v>
      </c>
      <c r="AG11" s="40">
        <v>0</v>
      </c>
    </row>
    <row r="12" spans="1:33" ht="15.75" customHeight="1" x14ac:dyDescent="0.2">
      <c r="A12" s="29" t="s">
        <v>46</v>
      </c>
      <c r="B12" s="29"/>
      <c r="C12" s="16" t="str">
        <f t="shared" si="4"/>
        <v xml:space="preserve"> - </v>
      </c>
      <c r="D12" s="30">
        <v>0</v>
      </c>
      <c r="E12" s="30">
        <v>0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0</v>
      </c>
      <c r="O12" s="35">
        <f t="shared" ref="O12:P12" si="20">D12/7</f>
        <v>0</v>
      </c>
      <c r="P12" s="35">
        <f t="shared" si="20"/>
        <v>0</v>
      </c>
      <c r="Q12" s="30" t="e">
        <f t="shared" si="8"/>
        <v>#DIV/0!</v>
      </c>
      <c r="R12" s="30"/>
      <c r="S12" s="36" t="e">
        <v>#N/A</v>
      </c>
      <c r="T12" s="29">
        <v>2496</v>
      </c>
      <c r="U12" s="37">
        <v>1140</v>
      </c>
      <c r="V12" s="38" t="s">
        <v>217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-5.9692216666666598</v>
      </c>
      <c r="AG12" s="40">
        <v>0</v>
      </c>
    </row>
    <row r="13" spans="1:33" ht="15.75" customHeight="1" x14ac:dyDescent="0.2">
      <c r="A13" s="29" t="s">
        <v>48</v>
      </c>
      <c r="B13" s="29"/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>
        <v>2496</v>
      </c>
      <c r="U13" s="37">
        <v>1140</v>
      </c>
      <c r="V13" s="38" t="s">
        <v>218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-6.0073550000000004</v>
      </c>
      <c r="AG13" s="40">
        <v>0</v>
      </c>
    </row>
    <row r="14" spans="1:33" ht="15.75" customHeight="1" x14ac:dyDescent="0.2">
      <c r="A14" s="29" t="s">
        <v>51</v>
      </c>
      <c r="B14" s="29"/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>
        <v>1356</v>
      </c>
      <c r="U14" s="37">
        <v>300</v>
      </c>
      <c r="V14" s="38" t="s">
        <v>219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-6.0073550000000004</v>
      </c>
      <c r="AG14" s="40">
        <v>0</v>
      </c>
    </row>
    <row r="15" spans="1:33" ht="15.75" customHeight="1" x14ac:dyDescent="0.2">
      <c r="A15" s="29" t="s">
        <v>54</v>
      </c>
      <c r="B15" s="29"/>
      <c r="C15" s="16" t="str">
        <f t="shared" si="4"/>
        <v xml:space="preserve"> - </v>
      </c>
      <c r="D15" s="30">
        <v>0</v>
      </c>
      <c r="E15" s="30">
        <v>0</v>
      </c>
      <c r="F15" s="33">
        <v>0</v>
      </c>
      <c r="G15" s="31">
        <v>0</v>
      </c>
      <c r="H15" s="32" t="e">
        <f t="shared" si="1"/>
        <v>#DIV/0!</v>
      </c>
      <c r="I15" s="32" t="e">
        <f t="shared" si="2"/>
        <v>#DIV/0!</v>
      </c>
      <c r="J15" s="33">
        <f t="shared" si="5"/>
        <v>0</v>
      </c>
      <c r="K15" s="33" t="e">
        <f t="shared" si="3"/>
        <v>#DIV/0!</v>
      </c>
      <c r="L15" s="30">
        <v>0</v>
      </c>
      <c r="M15" s="34" t="str">
        <f t="shared" si="6"/>
        <v>-</v>
      </c>
      <c r="N15" s="30">
        <v>0</v>
      </c>
      <c r="O15" s="35">
        <f t="shared" ref="O15:P15" si="23">D15/7</f>
        <v>0</v>
      </c>
      <c r="P15" s="35">
        <f t="shared" si="23"/>
        <v>0</v>
      </c>
      <c r="Q15" s="30" t="e">
        <f t="shared" si="8"/>
        <v>#DIV/0!</v>
      </c>
      <c r="R15" s="30"/>
      <c r="S15" s="36" t="e">
        <v>#N/A</v>
      </c>
      <c r="T15" s="29">
        <v>1356</v>
      </c>
      <c r="U15" s="37">
        <v>300</v>
      </c>
      <c r="V15" s="38" t="s">
        <v>219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-6.0073550000000004</v>
      </c>
      <c r="AG15" s="40">
        <v>0</v>
      </c>
    </row>
    <row r="16" spans="1:33" ht="15.75" customHeight="1" x14ac:dyDescent="0.2">
      <c r="A16" s="29" t="s">
        <v>56</v>
      </c>
      <c r="B16" s="29" t="s">
        <v>220</v>
      </c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#DIV/0!</v>
      </c>
      <c r="J16" s="33">
        <f t="shared" si="5"/>
        <v>0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2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 t="e">
        <v>#N/A</v>
      </c>
      <c r="T16" s="29">
        <v>1356</v>
      </c>
      <c r="U16" s="37">
        <v>300</v>
      </c>
      <c r="V16" s="38" t="s">
        <v>221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-6.1177400000000004</v>
      </c>
      <c r="AG16" s="40">
        <v>0</v>
      </c>
    </row>
    <row r="17" spans="1:33" ht="15.75" customHeight="1" x14ac:dyDescent="0.2">
      <c r="A17" s="29" t="s">
        <v>58</v>
      </c>
      <c r="B17" s="29" t="s">
        <v>222</v>
      </c>
      <c r="C17" s="16">
        <f t="shared" si="4"/>
        <v>17.579999999999998</v>
      </c>
      <c r="D17" s="30">
        <v>2</v>
      </c>
      <c r="E17" s="30">
        <v>1</v>
      </c>
      <c r="F17" s="33">
        <v>35.159999999999997</v>
      </c>
      <c r="G17" s="31">
        <v>-0.08</v>
      </c>
      <c r="H17" s="32">
        <f t="shared" si="1"/>
        <v>2.275312855517634E-3</v>
      </c>
      <c r="I17" s="32">
        <f t="shared" si="2"/>
        <v>0.29590550341296912</v>
      </c>
      <c r="J17" s="33">
        <f t="shared" si="5"/>
        <v>10.404037499999994</v>
      </c>
      <c r="K17" s="33">
        <f t="shared" si="3"/>
        <v>5.202018749999997</v>
      </c>
      <c r="L17" s="30">
        <v>14</v>
      </c>
      <c r="M17" s="34">
        <f t="shared" si="6"/>
        <v>0.14285714285714285</v>
      </c>
      <c r="N17" s="30">
        <v>199</v>
      </c>
      <c r="O17" s="35">
        <f t="shared" ref="O17:P17" si="25">D17/7</f>
        <v>0.2857142857142857</v>
      </c>
      <c r="P17" s="35">
        <f t="shared" si="25"/>
        <v>0.14285714285714285</v>
      </c>
      <c r="Q17" s="30">
        <f t="shared" si="8"/>
        <v>464</v>
      </c>
      <c r="R17" s="30"/>
      <c r="S17" s="36">
        <v>0.50819672131147497</v>
      </c>
      <c r="T17" s="29">
        <v>1356</v>
      </c>
      <c r="U17" s="37">
        <v>300</v>
      </c>
      <c r="V17" s="38" t="s">
        <v>221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s">
        <v>88</v>
      </c>
      <c r="AB17" s="41">
        <f t="shared" si="11"/>
        <v>-0.69</v>
      </c>
      <c r="AC17" s="42">
        <v>7.4812500000000004E-2</v>
      </c>
      <c r="AD17" s="40">
        <f t="shared" si="12"/>
        <v>-0.20648249999999999</v>
      </c>
      <c r="AE17" s="40">
        <v>-3.48</v>
      </c>
      <c r="AF17" s="40">
        <v>-6.1177400000000004</v>
      </c>
      <c r="AG17" s="40">
        <v>0</v>
      </c>
    </row>
    <row r="18" spans="1:33" ht="15.75" customHeight="1" x14ac:dyDescent="0.2">
      <c r="A18" s="29" t="s">
        <v>60</v>
      </c>
      <c r="B18" s="29" t="s">
        <v>223</v>
      </c>
      <c r="C18" s="16">
        <f t="shared" si="4"/>
        <v>15.907000000000005</v>
      </c>
      <c r="D18" s="30">
        <v>20</v>
      </c>
      <c r="E18" s="30">
        <v>0</v>
      </c>
      <c r="F18" s="33">
        <v>318.1400000000001</v>
      </c>
      <c r="G18" s="31">
        <v>-45.16</v>
      </c>
      <c r="H18" s="32">
        <f t="shared" si="1"/>
        <v>0.14195008486829691</v>
      </c>
      <c r="I18" s="32">
        <f t="shared" si="2"/>
        <v>9.8193798327780496E-2</v>
      </c>
      <c r="J18" s="33">
        <f t="shared" si="5"/>
        <v>31.239375000000095</v>
      </c>
      <c r="K18" s="33">
        <f t="shared" si="3"/>
        <v>1.5619687500000048</v>
      </c>
      <c r="L18" s="30">
        <v>47</v>
      </c>
      <c r="M18" s="34">
        <f t="shared" si="6"/>
        <v>0.42553191489361702</v>
      </c>
      <c r="N18" s="30">
        <v>186</v>
      </c>
      <c r="O18" s="35">
        <f t="shared" ref="O18:P18" si="26">D18/7</f>
        <v>2.8571428571428572</v>
      </c>
      <c r="P18" s="35">
        <f t="shared" si="26"/>
        <v>0</v>
      </c>
      <c r="Q18" s="30">
        <f t="shared" si="8"/>
        <v>65</v>
      </c>
      <c r="R18" s="30"/>
      <c r="S18" s="36">
        <v>0.24761904761904699</v>
      </c>
      <c r="T18" s="29">
        <v>2876</v>
      </c>
      <c r="U18" s="37">
        <v>1056</v>
      </c>
      <c r="V18" s="38" t="s">
        <v>224</v>
      </c>
      <c r="W18" s="29">
        <v>1</v>
      </c>
      <c r="X18" s="39">
        <f t="shared" si="9"/>
        <v>0.05</v>
      </c>
      <c r="Y18" s="40">
        <f t="shared" si="10"/>
        <v>15.053333333333333</v>
      </c>
      <c r="Z18" s="29">
        <v>2</v>
      </c>
      <c r="AA18" s="29" t="s">
        <v>88</v>
      </c>
      <c r="AB18" s="41">
        <f t="shared" si="11"/>
        <v>-0.69</v>
      </c>
      <c r="AC18" s="42">
        <v>7.4812500000000004E-2</v>
      </c>
      <c r="AD18" s="40">
        <f t="shared" si="12"/>
        <v>-2.0648249999999999</v>
      </c>
      <c r="AE18" s="40">
        <v>-3.48</v>
      </c>
      <c r="AF18" s="40">
        <v>-6.1177400000000004</v>
      </c>
      <c r="AG18" s="40">
        <v>0</v>
      </c>
    </row>
    <row r="19" spans="1:33" ht="15.75" customHeight="1" x14ac:dyDescent="0.2">
      <c r="A19" s="29" t="s">
        <v>62</v>
      </c>
      <c r="B19" s="29" t="s">
        <v>114</v>
      </c>
      <c r="C19" s="16">
        <f t="shared" si="4"/>
        <v>14.543846153846156</v>
      </c>
      <c r="D19" s="30">
        <v>39</v>
      </c>
      <c r="E19" s="30">
        <v>3</v>
      </c>
      <c r="F19" s="33">
        <v>567.21</v>
      </c>
      <c r="G19" s="31">
        <v>-8.2000000000000011</v>
      </c>
      <c r="H19" s="32">
        <f t="shared" si="1"/>
        <v>1.4456726785493909E-2</v>
      </c>
      <c r="I19" s="32">
        <f t="shared" si="2"/>
        <v>0.1685270556760283</v>
      </c>
      <c r="J19" s="33">
        <f t="shared" si="5"/>
        <v>95.590231250000016</v>
      </c>
      <c r="K19" s="33">
        <f t="shared" si="3"/>
        <v>2.4510315705128209</v>
      </c>
      <c r="L19" s="30">
        <v>69</v>
      </c>
      <c r="M19" s="34">
        <f t="shared" si="6"/>
        <v>0.56521739130434778</v>
      </c>
      <c r="N19" s="30">
        <v>504</v>
      </c>
      <c r="O19" s="35">
        <f t="shared" ref="O19:P19" si="27">D19/7</f>
        <v>5.5714285714285712</v>
      </c>
      <c r="P19" s="35">
        <f t="shared" si="27"/>
        <v>0.42857142857142855</v>
      </c>
      <c r="Q19" s="30">
        <f t="shared" si="8"/>
        <v>84</v>
      </c>
      <c r="R19" s="30"/>
      <c r="S19" s="36">
        <v>0.31782945736434098</v>
      </c>
      <c r="T19" s="29">
        <v>2876</v>
      </c>
      <c r="U19" s="37">
        <v>1056</v>
      </c>
      <c r="V19" s="38" t="s">
        <v>225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s">
        <v>88</v>
      </c>
      <c r="AB19" s="41">
        <f t="shared" si="11"/>
        <v>-0.69</v>
      </c>
      <c r="AC19" s="42">
        <v>7.4812500000000004E-2</v>
      </c>
      <c r="AD19" s="40">
        <f t="shared" si="12"/>
        <v>-4.0264087499999999</v>
      </c>
      <c r="AE19" s="40">
        <v>-3.48</v>
      </c>
      <c r="AF19" s="40">
        <v>-6.1177400000000004</v>
      </c>
      <c r="AG19" s="40">
        <v>0</v>
      </c>
    </row>
    <row r="20" spans="1:33" ht="15.75" customHeight="1" x14ac:dyDescent="0.2">
      <c r="A20" s="29" t="s">
        <v>64</v>
      </c>
      <c r="B20" s="29" t="s">
        <v>204</v>
      </c>
      <c r="C20" s="16">
        <f t="shared" si="4"/>
        <v>14.5</v>
      </c>
      <c r="D20" s="30">
        <v>28</v>
      </c>
      <c r="E20" s="30">
        <v>0</v>
      </c>
      <c r="F20" s="33">
        <v>406</v>
      </c>
      <c r="G20" s="31">
        <v>-0.71</v>
      </c>
      <c r="H20" s="32">
        <f t="shared" si="1"/>
        <v>1.7487684729064039E-3</v>
      </c>
      <c r="I20" s="32">
        <f t="shared" si="2"/>
        <v>0.17921804187192111</v>
      </c>
      <c r="J20" s="33">
        <f t="shared" si="5"/>
        <v>72.762524999999968</v>
      </c>
      <c r="K20" s="33">
        <f t="shared" si="3"/>
        <v>2.5986616071428559</v>
      </c>
      <c r="L20" s="30">
        <v>47</v>
      </c>
      <c r="M20" s="34">
        <f t="shared" si="6"/>
        <v>0.5957446808510638</v>
      </c>
      <c r="N20" s="30">
        <v>493</v>
      </c>
      <c r="O20" s="35">
        <f t="shared" ref="O20:P20" si="28">D20/7</f>
        <v>4</v>
      </c>
      <c r="P20" s="35">
        <f t="shared" si="28"/>
        <v>0</v>
      </c>
      <c r="Q20" s="30">
        <f t="shared" si="8"/>
        <v>123</v>
      </c>
      <c r="R20" s="30"/>
      <c r="S20" s="36">
        <v>0.62790697674418605</v>
      </c>
      <c r="T20" s="29">
        <v>2876</v>
      </c>
      <c r="U20" s="37">
        <v>1056</v>
      </c>
      <c r="V20" s="38" t="s">
        <v>226</v>
      </c>
      <c r="W20" s="29">
        <v>0</v>
      </c>
      <c r="X20" s="39">
        <f t="shared" si="9"/>
        <v>0</v>
      </c>
      <c r="Y20" s="40">
        <f t="shared" si="10"/>
        <v>0.71</v>
      </c>
      <c r="Z20" s="29">
        <v>1</v>
      </c>
      <c r="AA20" s="29" t="s">
        <v>88</v>
      </c>
      <c r="AB20" s="41">
        <f t="shared" si="11"/>
        <v>-0.69</v>
      </c>
      <c r="AC20" s="42">
        <v>7.4812500000000004E-2</v>
      </c>
      <c r="AD20" s="40">
        <f t="shared" si="12"/>
        <v>-2.890755</v>
      </c>
      <c r="AE20" s="40">
        <v>-3.48</v>
      </c>
      <c r="AF20" s="40">
        <v>-6.1177400000000004</v>
      </c>
      <c r="AG20" s="40">
        <v>0</v>
      </c>
    </row>
    <row r="21" spans="1:33" ht="15.75" customHeight="1" x14ac:dyDescent="0.2">
      <c r="A21" s="29" t="s">
        <v>66</v>
      </c>
      <c r="B21" s="29" t="s">
        <v>227</v>
      </c>
      <c r="C21" s="16">
        <f t="shared" si="4"/>
        <v>14.5</v>
      </c>
      <c r="D21" s="30">
        <v>40</v>
      </c>
      <c r="E21" s="30">
        <v>1</v>
      </c>
      <c r="F21" s="33">
        <v>580</v>
      </c>
      <c r="G21" s="31">
        <v>-3.91</v>
      </c>
      <c r="H21" s="32">
        <f t="shared" si="1"/>
        <v>6.7413793103448276E-3</v>
      </c>
      <c r="I21" s="32">
        <f t="shared" si="2"/>
        <v>0.17422543103448271</v>
      </c>
      <c r="J21" s="33">
        <f t="shared" si="5"/>
        <v>101.05074999999997</v>
      </c>
      <c r="K21" s="33">
        <f t="shared" si="3"/>
        <v>2.526268749999999</v>
      </c>
      <c r="L21" s="30">
        <v>28</v>
      </c>
      <c r="M21" s="34">
        <f t="shared" si="6"/>
        <v>1.4285714285714286</v>
      </c>
      <c r="N21" s="30">
        <v>492</v>
      </c>
      <c r="O21" s="35">
        <f t="shared" ref="O21:P21" si="29">D21/7</f>
        <v>5.7142857142857144</v>
      </c>
      <c r="P21" s="35">
        <f t="shared" si="29"/>
        <v>0.14285714285714285</v>
      </c>
      <c r="Q21" s="30">
        <f t="shared" si="8"/>
        <v>84</v>
      </c>
      <c r="R21" s="30"/>
      <c r="S21" s="36">
        <v>0.66480446927374304</v>
      </c>
      <c r="T21" s="29">
        <v>1820</v>
      </c>
      <c r="U21" s="37">
        <v>300</v>
      </c>
      <c r="V21" s="38" t="s">
        <v>228</v>
      </c>
      <c r="W21" s="29">
        <v>1</v>
      </c>
      <c r="X21" s="39">
        <f t="shared" si="9"/>
        <v>2.5000000000000001E-2</v>
      </c>
      <c r="Y21" s="40">
        <f t="shared" si="10"/>
        <v>3.91</v>
      </c>
      <c r="Z21" s="29">
        <v>0</v>
      </c>
      <c r="AA21" s="29" t="s">
        <v>88</v>
      </c>
      <c r="AB21" s="41">
        <f t="shared" si="11"/>
        <v>-0.69</v>
      </c>
      <c r="AC21" s="42">
        <v>7.4812500000000004E-2</v>
      </c>
      <c r="AD21" s="40">
        <f t="shared" si="12"/>
        <v>-4.1296499999999998</v>
      </c>
      <c r="AE21" s="40">
        <v>-3.48</v>
      </c>
      <c r="AF21" s="40">
        <v>-6.1177400000000004</v>
      </c>
      <c r="AG21" s="40">
        <v>0</v>
      </c>
    </row>
    <row r="22" spans="1:33" ht="15.75" customHeight="1" x14ac:dyDescent="0.2">
      <c r="A22" s="29" t="s">
        <v>68</v>
      </c>
      <c r="B22" s="29" t="s">
        <v>229</v>
      </c>
      <c r="C22" s="16">
        <f t="shared" si="4"/>
        <v>14.5</v>
      </c>
      <c r="D22" s="30">
        <v>37</v>
      </c>
      <c r="E22" s="30">
        <v>2</v>
      </c>
      <c r="F22" s="31">
        <v>536.5</v>
      </c>
      <c r="G22" s="31">
        <v>-7.1300000000000017</v>
      </c>
      <c r="H22" s="32">
        <f t="shared" si="1"/>
        <v>1.3289841565703639E-2</v>
      </c>
      <c r="I22" s="32">
        <f t="shared" si="2"/>
        <v>0.16767696877912394</v>
      </c>
      <c r="J22" s="33">
        <f t="shared" si="5"/>
        <v>89.958693749999995</v>
      </c>
      <c r="K22" s="33">
        <f t="shared" si="3"/>
        <v>2.431316047297297</v>
      </c>
      <c r="L22" s="30">
        <v>64</v>
      </c>
      <c r="M22" s="34">
        <f t="shared" si="6"/>
        <v>0.578125</v>
      </c>
      <c r="N22" s="30">
        <v>799</v>
      </c>
      <c r="O22" s="35">
        <f t="shared" ref="O22:P22" si="30">D22/7</f>
        <v>5.2857142857142856</v>
      </c>
      <c r="P22" s="35">
        <f t="shared" si="30"/>
        <v>0.2857142857142857</v>
      </c>
      <c r="Q22" s="30">
        <f t="shared" si="8"/>
        <v>143</v>
      </c>
      <c r="R22" s="30"/>
      <c r="S22" s="36">
        <v>0.60117878192534302</v>
      </c>
      <c r="T22" s="29">
        <v>1520</v>
      </c>
      <c r="U22" s="37" t="s">
        <v>33</v>
      </c>
      <c r="V22" s="38" t="s">
        <v>33</v>
      </c>
      <c r="W22" s="29">
        <v>6</v>
      </c>
      <c r="X22" s="39">
        <f t="shared" si="9"/>
        <v>0.16216216216216217</v>
      </c>
      <c r="Y22" s="40">
        <f t="shared" si="10"/>
        <v>0.79222222222222238</v>
      </c>
      <c r="Z22" s="29">
        <v>3</v>
      </c>
      <c r="AA22" s="29" t="s">
        <v>88</v>
      </c>
      <c r="AB22" s="41">
        <f t="shared" si="11"/>
        <v>-0.69</v>
      </c>
      <c r="AC22" s="42">
        <v>7.4812500000000004E-2</v>
      </c>
      <c r="AD22" s="40">
        <f t="shared" si="12"/>
        <v>-3.8199262499999995</v>
      </c>
      <c r="AE22" s="40">
        <v>-3.48</v>
      </c>
      <c r="AF22" s="40">
        <v>-6.1177400000000004</v>
      </c>
      <c r="AG22" s="40">
        <v>0</v>
      </c>
    </row>
    <row r="23" spans="1:33" ht="15.75" customHeight="1" x14ac:dyDescent="0.2">
      <c r="A23" s="29" t="s">
        <v>71</v>
      </c>
      <c r="B23" s="29" t="s">
        <v>230</v>
      </c>
      <c r="C23" s="16">
        <f t="shared" si="4"/>
        <v>13.74390243902439</v>
      </c>
      <c r="D23" s="30">
        <v>41</v>
      </c>
      <c r="E23" s="30">
        <v>1</v>
      </c>
      <c r="F23" s="33">
        <v>563.5</v>
      </c>
      <c r="G23" s="31">
        <v>-12.94</v>
      </c>
      <c r="H23" s="32">
        <f t="shared" si="1"/>
        <v>2.2963620230700976E-2</v>
      </c>
      <c r="I23" s="32">
        <f t="shared" si="2"/>
        <v>0.12119746007098482</v>
      </c>
      <c r="J23" s="33">
        <f t="shared" si="5"/>
        <v>68.294768749999946</v>
      </c>
      <c r="K23" s="33">
        <f t="shared" si="3"/>
        <v>1.6657260670731695</v>
      </c>
      <c r="L23" s="30">
        <v>66</v>
      </c>
      <c r="M23" s="34">
        <f t="shared" si="6"/>
        <v>0.62121212121212122</v>
      </c>
      <c r="N23" s="30">
        <v>726</v>
      </c>
      <c r="O23" s="35">
        <f t="shared" ref="O23:P23" si="31">D23/7</f>
        <v>5.8571428571428568</v>
      </c>
      <c r="P23" s="35">
        <f t="shared" si="31"/>
        <v>0.14285714285714285</v>
      </c>
      <c r="Q23" s="30">
        <f t="shared" si="8"/>
        <v>121</v>
      </c>
      <c r="R23" s="30"/>
      <c r="S23" s="36">
        <v>0.73422562141491399</v>
      </c>
      <c r="T23" s="29">
        <v>1520</v>
      </c>
      <c r="U23" s="37" t="s">
        <v>33</v>
      </c>
      <c r="V23" s="38" t="s">
        <v>33</v>
      </c>
      <c r="W23" s="29">
        <v>3</v>
      </c>
      <c r="X23" s="39">
        <f t="shared" si="9"/>
        <v>7.3170731707317069E-2</v>
      </c>
      <c r="Y23" s="40">
        <f t="shared" si="10"/>
        <v>2.5880000000000001</v>
      </c>
      <c r="Z23" s="29">
        <v>2</v>
      </c>
      <c r="AA23" s="29" t="s">
        <v>88</v>
      </c>
      <c r="AB23" s="41">
        <f t="shared" si="11"/>
        <v>-0.69</v>
      </c>
      <c r="AC23" s="42">
        <v>7.4812500000000004E-2</v>
      </c>
      <c r="AD23" s="40">
        <f t="shared" si="12"/>
        <v>-4.2328912499999998</v>
      </c>
      <c r="AE23" s="40">
        <v>-3.48</v>
      </c>
      <c r="AF23" s="40">
        <v>-6.1177400000000004</v>
      </c>
      <c r="AG23" s="40">
        <v>0</v>
      </c>
    </row>
    <row r="24" spans="1:33" ht="15.75" customHeight="1" x14ac:dyDescent="0.2">
      <c r="A24" s="29" t="s">
        <v>74</v>
      </c>
      <c r="B24" s="29" t="s">
        <v>231</v>
      </c>
      <c r="C24" s="16">
        <f t="shared" si="4"/>
        <v>13.110602409638563</v>
      </c>
      <c r="D24" s="30">
        <v>83</v>
      </c>
      <c r="E24" s="30">
        <v>2</v>
      </c>
      <c r="F24" s="33">
        <v>1088.1800000000007</v>
      </c>
      <c r="G24" s="33">
        <v>-26.07</v>
      </c>
      <c r="H24" s="32">
        <f t="shared" si="1"/>
        <v>2.3957433512837932E-2</v>
      </c>
      <c r="I24" s="32">
        <f t="shared" si="2"/>
        <v>8.6108508013380658E-2</v>
      </c>
      <c r="J24" s="33">
        <f t="shared" si="5"/>
        <v>93.701556250000621</v>
      </c>
      <c r="K24" s="33">
        <f t="shared" si="3"/>
        <v>1.1289344126506098</v>
      </c>
      <c r="L24" s="30">
        <v>119</v>
      </c>
      <c r="M24" s="34">
        <f t="shared" si="6"/>
        <v>0.69747899159663862</v>
      </c>
      <c r="N24" s="30">
        <v>652</v>
      </c>
      <c r="O24" s="35">
        <f t="shared" ref="O24:P24" si="32">D24/7</f>
        <v>11.857142857142858</v>
      </c>
      <c r="P24" s="35">
        <f t="shared" si="32"/>
        <v>0.2857142857142857</v>
      </c>
      <c r="Q24" s="30">
        <f t="shared" si="8"/>
        <v>53</v>
      </c>
      <c r="R24" s="30"/>
      <c r="S24" s="36">
        <v>0.845771144278607</v>
      </c>
      <c r="T24" s="29">
        <v>1520</v>
      </c>
      <c r="U24" s="37" t="s">
        <v>33</v>
      </c>
      <c r="V24" s="38" t="s">
        <v>33</v>
      </c>
      <c r="W24" s="29">
        <v>10</v>
      </c>
      <c r="X24" s="39">
        <f t="shared" si="9"/>
        <v>0.12048192771084337</v>
      </c>
      <c r="Y24" s="40">
        <f t="shared" si="10"/>
        <v>1.4483333333333333</v>
      </c>
      <c r="Z24" s="29">
        <v>8</v>
      </c>
      <c r="AA24" s="29" t="s">
        <v>88</v>
      </c>
      <c r="AB24" s="41">
        <f t="shared" si="11"/>
        <v>-0.69</v>
      </c>
      <c r="AC24" s="42">
        <v>7.4812500000000004E-2</v>
      </c>
      <c r="AD24" s="40">
        <f t="shared" si="12"/>
        <v>-8.5690237499999995</v>
      </c>
      <c r="AE24" s="40">
        <v>-3.48</v>
      </c>
      <c r="AF24" s="40">
        <v>-6.1177400000000004</v>
      </c>
      <c r="AG24" s="40">
        <v>0</v>
      </c>
    </row>
    <row r="25" spans="1:33" ht="15.75" customHeight="1" x14ac:dyDescent="0.2">
      <c r="A25" s="29" t="s">
        <v>76</v>
      </c>
      <c r="B25" s="15" t="s">
        <v>232</v>
      </c>
      <c r="C25" s="16">
        <f t="shared" si="4"/>
        <v>12.560254237288135</v>
      </c>
      <c r="D25" s="30">
        <v>118</v>
      </c>
      <c r="E25" s="30">
        <v>4</v>
      </c>
      <c r="F25" s="33">
        <v>1482.11</v>
      </c>
      <c r="G25" s="33">
        <v>-33.099999999999987</v>
      </c>
      <c r="H25" s="32">
        <f t="shared" si="1"/>
        <v>2.2333025214052931E-2</v>
      </c>
      <c r="I25" s="32">
        <f t="shared" si="2"/>
        <v>5.5131557374284053E-2</v>
      </c>
      <c r="J25" s="33">
        <f t="shared" si="5"/>
        <v>81.71103250000013</v>
      </c>
      <c r="K25" s="33">
        <f t="shared" si="3"/>
        <v>0.69246637711864512</v>
      </c>
      <c r="L25" s="30">
        <v>190</v>
      </c>
      <c r="M25" s="34">
        <f t="shared" si="6"/>
        <v>0.62105263157894741</v>
      </c>
      <c r="N25" s="30">
        <v>529</v>
      </c>
      <c r="O25" s="35">
        <f t="shared" ref="O25:P25" si="33">D25/7</f>
        <v>16.857142857142858</v>
      </c>
      <c r="P25" s="35">
        <f t="shared" si="33"/>
        <v>0.5714285714285714</v>
      </c>
      <c r="Q25" s="30">
        <f t="shared" si="8"/>
        <v>30</v>
      </c>
      <c r="R25" s="30"/>
      <c r="S25" s="36">
        <v>1.448341232227488</v>
      </c>
      <c r="T25" s="15"/>
      <c r="U25" s="23"/>
      <c r="V25" s="48"/>
      <c r="W25" s="15">
        <v>11</v>
      </c>
      <c r="X25" s="39">
        <f t="shared" si="9"/>
        <v>9.3220338983050849E-2</v>
      </c>
      <c r="Y25" s="40">
        <f t="shared" si="10"/>
        <v>2.2066666666666657</v>
      </c>
      <c r="Z25" s="15">
        <v>4</v>
      </c>
      <c r="AA25" s="29" t="s">
        <v>88</v>
      </c>
      <c r="AB25" s="41">
        <f t="shared" si="11"/>
        <v>-0.69</v>
      </c>
      <c r="AC25" s="42">
        <v>7.4812500000000004E-2</v>
      </c>
      <c r="AD25" s="40">
        <f t="shared" si="12"/>
        <v>-12.1824675</v>
      </c>
      <c r="AE25" s="40">
        <v>-3.48</v>
      </c>
      <c r="AF25" s="40">
        <v>-6.12</v>
      </c>
      <c r="AG25" s="40">
        <v>0</v>
      </c>
    </row>
    <row r="26" spans="1:33" ht="15.75" customHeight="1" x14ac:dyDescent="0.2">
      <c r="A26" s="15" t="s">
        <v>78</v>
      </c>
      <c r="B26" s="15" t="s">
        <v>233</v>
      </c>
      <c r="C26" s="16">
        <f t="shared" si="4"/>
        <v>13.312641509433963</v>
      </c>
      <c r="D26" s="17">
        <v>159</v>
      </c>
      <c r="E26" s="17">
        <v>4</v>
      </c>
      <c r="F26" s="18">
        <v>2116.71</v>
      </c>
      <c r="G26" s="18">
        <v>-28.259999999999991</v>
      </c>
      <c r="H26" s="32">
        <f t="shared" si="1"/>
        <v>1.3350907776691181E-2</v>
      </c>
      <c r="I26" s="32">
        <f t="shared" si="2"/>
        <v>9.5925980058675975E-2</v>
      </c>
      <c r="J26" s="33">
        <f t="shared" si="5"/>
        <v>203.04748125000003</v>
      </c>
      <c r="K26" s="33">
        <f t="shared" si="3"/>
        <v>1.2770281839622644</v>
      </c>
      <c r="L26" s="17">
        <v>222</v>
      </c>
      <c r="M26" s="34">
        <f t="shared" si="6"/>
        <v>0.71621621621621623</v>
      </c>
      <c r="N26" s="17">
        <v>395</v>
      </c>
      <c r="O26" s="35">
        <f t="shared" ref="O26:P26" si="34">D26/7</f>
        <v>22.714285714285715</v>
      </c>
      <c r="P26" s="35">
        <f t="shared" si="34"/>
        <v>0.5714285714285714</v>
      </c>
      <c r="Q26" s="30">
        <f t="shared" si="8"/>
        <v>16</v>
      </c>
      <c r="R26" s="30"/>
      <c r="S26" s="22">
        <v>1.803307223672759</v>
      </c>
      <c r="T26" s="15">
        <v>1520</v>
      </c>
      <c r="U26" s="23" t="s">
        <v>33</v>
      </c>
      <c r="V26" s="48" t="s">
        <v>33</v>
      </c>
      <c r="W26" s="15">
        <v>7</v>
      </c>
      <c r="X26" s="39">
        <f t="shared" si="9"/>
        <v>4.40251572327044E-2</v>
      </c>
      <c r="Y26" s="40">
        <f t="shared" si="10"/>
        <v>2.5690909090909084</v>
      </c>
      <c r="Z26" s="15">
        <v>4</v>
      </c>
      <c r="AA26" s="29" t="s">
        <v>88</v>
      </c>
      <c r="AB26" s="41">
        <f t="shared" si="11"/>
        <v>-0.69</v>
      </c>
      <c r="AC26" s="42">
        <v>7.4812500000000004E-2</v>
      </c>
      <c r="AD26" s="40">
        <f t="shared" si="12"/>
        <v>-16.415358749999999</v>
      </c>
      <c r="AE26" s="26">
        <v>-3.64</v>
      </c>
      <c r="AF26" s="26">
        <v>-6.1177400000000004</v>
      </c>
      <c r="AG26" s="26">
        <v>0</v>
      </c>
    </row>
    <row r="27" spans="1:33" ht="15.75" customHeight="1" x14ac:dyDescent="0.2">
      <c r="A27" s="15" t="s">
        <v>80</v>
      </c>
      <c r="B27" s="15" t="s">
        <v>234</v>
      </c>
      <c r="C27" s="16">
        <f t="shared" si="4"/>
        <v>15.334999999999999</v>
      </c>
      <c r="D27" s="17">
        <v>110</v>
      </c>
      <c r="E27" s="17">
        <v>6</v>
      </c>
      <c r="F27" s="18">
        <v>1686.85</v>
      </c>
      <c r="G27" s="18">
        <v>-35.96</v>
      </c>
      <c r="H27" s="32">
        <f t="shared" si="1"/>
        <v>2.1317840946142218E-2</v>
      </c>
      <c r="I27" s="32">
        <f t="shared" si="2"/>
        <v>0.18564458161662264</v>
      </c>
      <c r="J27" s="33">
        <f t="shared" si="5"/>
        <v>313.15456249999988</v>
      </c>
      <c r="K27" s="33">
        <f t="shared" si="3"/>
        <v>2.8468596590909079</v>
      </c>
      <c r="L27" s="17">
        <v>207</v>
      </c>
      <c r="M27" s="34">
        <f t="shared" si="6"/>
        <v>0.53140096618357491</v>
      </c>
      <c r="N27" s="17">
        <v>261</v>
      </c>
      <c r="O27" s="35">
        <f t="shared" ref="O27:P27" si="35">D27/7</f>
        <v>15.714285714285714</v>
      </c>
      <c r="P27" s="35">
        <f t="shared" si="35"/>
        <v>0.8571428571428571</v>
      </c>
      <c r="Q27" s="30">
        <f t="shared" si="8"/>
        <v>15</v>
      </c>
      <c r="R27" s="30"/>
      <c r="S27" s="22">
        <v>2.0665658093797279</v>
      </c>
      <c r="T27" s="15">
        <v>1520</v>
      </c>
      <c r="U27" s="23" t="s">
        <v>33</v>
      </c>
      <c r="V27" s="48" t="s">
        <v>33</v>
      </c>
      <c r="W27" s="15">
        <v>9</v>
      </c>
      <c r="X27" s="39">
        <f t="shared" si="9"/>
        <v>8.1818181818181818E-2</v>
      </c>
      <c r="Y27" s="40">
        <f t="shared" si="10"/>
        <v>2.5685714285714285</v>
      </c>
      <c r="Z27" s="15">
        <v>5</v>
      </c>
      <c r="AA27" s="29" t="s">
        <v>88</v>
      </c>
      <c r="AB27" s="41">
        <f t="shared" si="11"/>
        <v>-0.69</v>
      </c>
      <c r="AC27" s="42">
        <v>7.4812500000000004E-2</v>
      </c>
      <c r="AD27" s="40">
        <f t="shared" si="12"/>
        <v>-11.3565375</v>
      </c>
      <c r="AE27" s="26">
        <v>-3.64</v>
      </c>
      <c r="AF27" s="26">
        <v>-6.1177400000000004</v>
      </c>
      <c r="AG27" s="26">
        <v>0</v>
      </c>
    </row>
    <row r="28" spans="1:33" ht="15.75" customHeight="1" x14ac:dyDescent="0.2">
      <c r="A28" s="15" t="s">
        <v>82</v>
      </c>
      <c r="B28" s="15" t="s">
        <v>235</v>
      </c>
      <c r="C28" s="16">
        <f t="shared" si="4"/>
        <v>16.322258064516131</v>
      </c>
      <c r="D28" s="17">
        <v>31</v>
      </c>
      <c r="E28" s="17">
        <v>7</v>
      </c>
      <c r="F28" s="18">
        <v>505.99</v>
      </c>
      <c r="G28" s="18">
        <v>-22.78</v>
      </c>
      <c r="H28" s="32">
        <f t="shared" si="1"/>
        <v>4.502065258206684E-2</v>
      </c>
      <c r="I28" s="32">
        <f t="shared" si="2"/>
        <v>0.20083614547718334</v>
      </c>
      <c r="J28" s="33">
        <f t="shared" si="5"/>
        <v>101.62108125</v>
      </c>
      <c r="K28" s="33">
        <f t="shared" si="3"/>
        <v>3.2780993951612905</v>
      </c>
      <c r="L28" s="17">
        <v>120</v>
      </c>
      <c r="M28" s="34">
        <f t="shared" si="6"/>
        <v>0.25833333333333336</v>
      </c>
      <c r="N28" s="17">
        <v>239</v>
      </c>
      <c r="O28" s="35">
        <f t="shared" ref="O28:P28" si="36">D28/7</f>
        <v>4.4285714285714288</v>
      </c>
      <c r="P28" s="35">
        <f t="shared" si="36"/>
        <v>1</v>
      </c>
      <c r="Q28" s="30">
        <f t="shared" si="8"/>
        <v>44</v>
      </c>
      <c r="R28" s="30"/>
      <c r="S28" s="22">
        <v>1.964864864864865</v>
      </c>
      <c r="T28" s="15">
        <v>1520</v>
      </c>
      <c r="U28" s="23" t="s">
        <v>33</v>
      </c>
      <c r="V28" s="48" t="s">
        <v>33</v>
      </c>
      <c r="W28" s="15">
        <v>3</v>
      </c>
      <c r="X28" s="39">
        <f t="shared" si="9"/>
        <v>9.6774193548387094E-2</v>
      </c>
      <c r="Y28" s="40">
        <f t="shared" si="10"/>
        <v>7.5933333333333337</v>
      </c>
      <c r="Z28" s="15">
        <v>0</v>
      </c>
      <c r="AA28" s="29" t="s">
        <v>88</v>
      </c>
      <c r="AB28" s="41">
        <f t="shared" si="11"/>
        <v>-0.69</v>
      </c>
      <c r="AC28" s="42">
        <v>7.4812500000000004E-2</v>
      </c>
      <c r="AD28" s="40">
        <f t="shared" si="12"/>
        <v>-3.2004787499999998</v>
      </c>
      <c r="AE28" s="26">
        <v>-3.64</v>
      </c>
      <c r="AF28" s="26">
        <v>-6.1177400000000004</v>
      </c>
      <c r="AG28" s="26">
        <v>0</v>
      </c>
    </row>
    <row r="29" spans="1:33" ht="15.75" customHeight="1" x14ac:dyDescent="0.2">
      <c r="A29" s="15" t="s">
        <v>83</v>
      </c>
      <c r="B29" s="15"/>
      <c r="C29" s="16">
        <f t="shared" si="4"/>
        <v>16.5</v>
      </c>
      <c r="D29" s="17">
        <v>10</v>
      </c>
      <c r="E29" s="17">
        <v>5</v>
      </c>
      <c r="F29" s="18">
        <v>165</v>
      </c>
      <c r="G29" s="18">
        <v>0</v>
      </c>
      <c r="H29" s="32">
        <f t="shared" si="1"/>
        <v>0</v>
      </c>
      <c r="I29" s="32">
        <f t="shared" si="2"/>
        <v>0.2523647727272727</v>
      </c>
      <c r="J29" s="33">
        <f t="shared" si="5"/>
        <v>41.640187499999996</v>
      </c>
      <c r="K29" s="33">
        <f t="shared" si="3"/>
        <v>4.1640187499999994</v>
      </c>
      <c r="L29" s="17">
        <v>80</v>
      </c>
      <c r="M29" s="34">
        <f t="shared" si="6"/>
        <v>0.125</v>
      </c>
      <c r="N29" s="17">
        <v>230</v>
      </c>
      <c r="O29" s="35">
        <f t="shared" ref="O29:P29" si="37">D29/7</f>
        <v>1.4285714285714286</v>
      </c>
      <c r="P29" s="35">
        <f t="shared" si="37"/>
        <v>0.7142857142857143</v>
      </c>
      <c r="Q29" s="30">
        <f t="shared" si="8"/>
        <v>107</v>
      </c>
      <c r="R29" s="30"/>
      <c r="S29" s="22">
        <v>2.243018867924528</v>
      </c>
      <c r="T29" s="15" t="s">
        <v>33</v>
      </c>
      <c r="U29" s="23" t="s">
        <v>33</v>
      </c>
      <c r="V29" s="48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88</v>
      </c>
      <c r="AB29" s="41">
        <f t="shared" si="11"/>
        <v>-0.69</v>
      </c>
      <c r="AC29" s="42">
        <v>7.4812500000000004E-2</v>
      </c>
      <c r="AD29" s="40">
        <f t="shared" si="12"/>
        <v>-1.0324125</v>
      </c>
      <c r="AE29" s="26">
        <v>-3.64</v>
      </c>
      <c r="AF29" s="26">
        <v>-6.1177400000000004</v>
      </c>
      <c r="AG29" s="26">
        <v>0</v>
      </c>
    </row>
    <row r="30" spans="1:33" ht="15.75" customHeight="1" x14ac:dyDescent="0.2">
      <c r="A30" s="15" t="s">
        <v>84</v>
      </c>
      <c r="B30" s="15"/>
      <c r="C30" s="16">
        <f t="shared" si="4"/>
        <v>15.446666666666667</v>
      </c>
      <c r="D30" s="17">
        <v>6</v>
      </c>
      <c r="E30" s="17">
        <v>3</v>
      </c>
      <c r="F30" s="18">
        <v>92.68</v>
      </c>
      <c r="G30" s="18">
        <v>0</v>
      </c>
      <c r="H30" s="32">
        <f t="shared" si="1"/>
        <v>0</v>
      </c>
      <c r="I30" s="32">
        <f t="shared" si="2"/>
        <v>0.21517168010358226</v>
      </c>
      <c r="J30" s="33">
        <f t="shared" si="5"/>
        <v>19.942111312000005</v>
      </c>
      <c r="K30" s="33">
        <f t="shared" si="3"/>
        <v>3.3236852186666677</v>
      </c>
      <c r="L30" s="17">
        <v>151</v>
      </c>
      <c r="M30" s="34">
        <f t="shared" si="6"/>
        <v>3.9735099337748346E-2</v>
      </c>
      <c r="N30" s="17">
        <v>612</v>
      </c>
      <c r="O30" s="35">
        <f t="shared" ref="O30:P30" si="38">D30/7</f>
        <v>0.8571428571428571</v>
      </c>
      <c r="P30" s="35">
        <f t="shared" si="38"/>
        <v>0.42857142857142855</v>
      </c>
      <c r="Q30" s="30">
        <f t="shared" si="8"/>
        <v>476</v>
      </c>
      <c r="R30" s="30"/>
      <c r="S30" s="22">
        <v>1.6085333333333329</v>
      </c>
      <c r="T30" s="29">
        <v>1520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88</v>
      </c>
      <c r="AB30" s="41">
        <f t="shared" si="11"/>
        <v>-0.69</v>
      </c>
      <c r="AC30" s="42">
        <v>7.4812500000000004E-2</v>
      </c>
      <c r="AD30" s="40">
        <f t="shared" si="12"/>
        <v>-0.61944749999999993</v>
      </c>
      <c r="AE30" s="26">
        <v>-3.64</v>
      </c>
      <c r="AF30" s="26">
        <v>-6.0627401980000002</v>
      </c>
      <c r="AG30" s="26">
        <v>0</v>
      </c>
    </row>
    <row r="31" spans="1:33" ht="15.75" customHeight="1" x14ac:dyDescent="0.2">
      <c r="A31" s="15" t="s">
        <v>85</v>
      </c>
      <c r="B31" s="47" t="s">
        <v>187</v>
      </c>
      <c r="C31" s="16">
        <f t="shared" si="4"/>
        <v>13.278734177215195</v>
      </c>
      <c r="D31" s="17">
        <v>79</v>
      </c>
      <c r="E31" s="17">
        <v>1</v>
      </c>
      <c r="F31" s="18">
        <v>1049.0200000000004</v>
      </c>
      <c r="G31" s="43">
        <v>-137.34</v>
      </c>
      <c r="H31" s="32">
        <f t="shared" si="1"/>
        <v>0.13092219404777788</v>
      </c>
      <c r="I31" s="32">
        <f t="shared" si="2"/>
        <v>-1.939480123543845E-2</v>
      </c>
      <c r="J31" s="33">
        <f t="shared" si="5"/>
        <v>-20.345534391999649</v>
      </c>
      <c r="K31" s="33">
        <f t="shared" si="3"/>
        <v>-0.25753841002531203</v>
      </c>
      <c r="L31" s="17">
        <v>235</v>
      </c>
      <c r="M31" s="34">
        <f t="shared" si="6"/>
        <v>0.33617021276595743</v>
      </c>
      <c r="N31" s="17">
        <v>559</v>
      </c>
      <c r="O31" s="35">
        <f t="shared" ref="O31:P32" si="39">D31/7</f>
        <v>11.285714285714286</v>
      </c>
      <c r="P31" s="35">
        <f t="shared" si="39"/>
        <v>0.14285714285714285</v>
      </c>
      <c r="Q31" s="30">
        <f t="shared" si="8"/>
        <v>48</v>
      </c>
      <c r="R31" s="30"/>
      <c r="S31" s="22">
        <v>1.5821047280122</v>
      </c>
      <c r="T31" s="15">
        <v>1520</v>
      </c>
      <c r="U31" s="23" t="s">
        <v>33</v>
      </c>
      <c r="V31" s="1" t="s">
        <v>410</v>
      </c>
      <c r="W31" s="15">
        <v>11</v>
      </c>
      <c r="X31" s="39">
        <f t="shared" si="9"/>
        <v>0.13924050632911392</v>
      </c>
      <c r="Y31" s="40">
        <f t="shared" si="10"/>
        <v>6.54</v>
      </c>
      <c r="Z31" s="15">
        <v>10</v>
      </c>
      <c r="AA31" s="15" t="s">
        <v>88</v>
      </c>
      <c r="AB31" s="41">
        <f t="shared" si="11"/>
        <v>-0.69</v>
      </c>
      <c r="AC31" s="28">
        <v>7.4812500000000004E-2</v>
      </c>
      <c r="AD31" s="40">
        <f t="shared" si="12"/>
        <v>-8.1560587499999997</v>
      </c>
      <c r="AE31" s="44">
        <v>-3.64</v>
      </c>
      <c r="AF31" s="44">
        <v>-6.0627401980000002</v>
      </c>
      <c r="AG31" s="26">
        <v>0</v>
      </c>
    </row>
    <row r="32" spans="1:33" s="51" customFormat="1" ht="15.75" customHeight="1" x14ac:dyDescent="0.2">
      <c r="A32" s="51" t="s">
        <v>400</v>
      </c>
      <c r="C32" s="16">
        <f t="shared" si="4"/>
        <v>11.980270270270269</v>
      </c>
      <c r="D32" s="52">
        <v>74</v>
      </c>
      <c r="E32" s="52">
        <v>2</v>
      </c>
      <c r="F32" s="53">
        <v>886.54</v>
      </c>
      <c r="G32" s="53">
        <v>-136.9</v>
      </c>
      <c r="H32" s="32">
        <f t="shared" si="1"/>
        <v>0.15442055632007581</v>
      </c>
      <c r="I32" s="32">
        <f t="shared" si="2"/>
        <v>-0.12293142684142852</v>
      </c>
      <c r="J32" s="33">
        <f t="shared" si="5"/>
        <v>-108.98362715200004</v>
      </c>
      <c r="K32" s="33">
        <f t="shared" si="3"/>
        <v>-1.4727517182702707</v>
      </c>
      <c r="L32" s="52">
        <v>261</v>
      </c>
      <c r="M32" s="34">
        <f t="shared" si="6"/>
        <v>0.28352490421455939</v>
      </c>
      <c r="N32" s="52">
        <v>437</v>
      </c>
      <c r="O32" s="35">
        <f t="shared" si="39"/>
        <v>10.571428571428571</v>
      </c>
      <c r="P32" s="35">
        <f t="shared" si="39"/>
        <v>0.2857142857142857</v>
      </c>
      <c r="Q32" s="30">
        <f t="shared" si="8"/>
        <v>40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1.7283444387493589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22</v>
      </c>
      <c r="X32" s="39">
        <f t="shared" si="9"/>
        <v>0.29729729729729731</v>
      </c>
      <c r="Y32" s="40">
        <f t="shared" si="10"/>
        <v>3.6026315789473684</v>
      </c>
      <c r="Z32" s="51">
        <v>16</v>
      </c>
      <c r="AA32" s="51" t="s">
        <v>88</v>
      </c>
      <c r="AB32" s="41">
        <f t="shared" si="11"/>
        <v>-0.69</v>
      </c>
      <c r="AC32" s="57">
        <v>7.4812500000000004E-2</v>
      </c>
      <c r="AD32" s="40">
        <f t="shared" si="12"/>
        <v>-7.639852499999999</v>
      </c>
      <c r="AE32" s="58">
        <v>-3.64</v>
      </c>
      <c r="AF32" s="58">
        <v>-6.0627401980000002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48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48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48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48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48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48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48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48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48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48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48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48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48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48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48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48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48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48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48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48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48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48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48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48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48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48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48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48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48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48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48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48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48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48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48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48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48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48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48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48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48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48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48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48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48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48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48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48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48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48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48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48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48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48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48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48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48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48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48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48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48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48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48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48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49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49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49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49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49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49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49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49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49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49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49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49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49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49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49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49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49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49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49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49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</row>
    <row r="132" spans="1:33" ht="15.75" customHeight="1" x14ac:dyDescent="0.2"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</row>
    <row r="133" spans="1:33" ht="15.75" customHeight="1" x14ac:dyDescent="0.2"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</row>
    <row r="134" spans="1:33" ht="15.75" customHeight="1" x14ac:dyDescent="0.2"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</row>
    <row r="135" spans="1:33" ht="15.75" customHeight="1" x14ac:dyDescent="0.2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</row>
    <row r="136" spans="1:33" ht="15.75" customHeight="1" x14ac:dyDescent="0.2"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</row>
    <row r="137" spans="1:33" ht="15.75" customHeight="1" x14ac:dyDescent="0.2"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</row>
    <row r="138" spans="1:33" ht="15.75" customHeight="1" x14ac:dyDescent="0.2"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</row>
    <row r="139" spans="1:33" ht="15.75" customHeight="1" x14ac:dyDescent="0.2"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</row>
    <row r="140" spans="1:33" ht="15.75" customHeight="1" x14ac:dyDescent="0.2"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</row>
    <row r="141" spans="1:33" ht="15.75" customHeight="1" x14ac:dyDescent="0.2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</row>
    <row r="142" spans="1:33" ht="15.75" customHeight="1" x14ac:dyDescent="0.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</row>
    <row r="143" spans="1:33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</row>
    <row r="144" spans="1:33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1000"/>
  <sheetViews>
    <sheetView tabSelected="1" workbookViewId="0">
      <pane xSplit="2" ySplit="3" topLeftCell="C4" activePane="bottomRight" state="frozen"/>
      <selection activeCell="R32" sqref="R32"/>
      <selection pane="topRight" activeCell="R32" sqref="R32"/>
      <selection pane="bottomLeft" activeCell="R32" sqref="R32"/>
      <selection pane="bottomRigh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1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32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8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Info!B1:BJ7000""),3,FALSE),"""")"),"LED Cornhole Board Lights, Blue - Corn Hole Edge Lighting Kit for Playing at Night")</f>
        <v>LED Cornhole Board Lights, Blue - Corn Hole Edge Lighting Kit for Playing at Night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Info!B1:BJ7000""),2,FALSE),"""")"),"B07V81DXD4")</f>
        <v>B07V81DXD4</v>
      </c>
      <c r="B2" s="3" t="s">
        <v>236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160.5" customHeight="1" x14ac:dyDescent="0.2">
      <c r="A3" s="75" t="s">
        <v>30</v>
      </c>
      <c r="B3" s="76"/>
      <c r="C3" s="4">
        <f>((AE32+AF32)/0.85)*-1</f>
        <v>14.543843737389707</v>
      </c>
      <c r="D3" s="5">
        <f>SUM(D4:D99765)</f>
        <v>9</v>
      </c>
      <c r="E3" s="5"/>
      <c r="F3" s="6">
        <f t="shared" ref="F3:G3" si="0">SUM(F4:F99765)</f>
        <v>102.92</v>
      </c>
      <c r="G3" s="6">
        <f t="shared" si="0"/>
        <v>0</v>
      </c>
      <c r="H3" s="7">
        <f t="shared" ref="H3:H32" si="1">G3/F3*-1</f>
        <v>0</v>
      </c>
      <c r="I3" s="8">
        <f t="shared" ref="I3:I32" si="2">J3/F3</f>
        <v>-0.2361981573948839</v>
      </c>
      <c r="J3" s="6">
        <f>SUM(J4:J99765)</f>
        <v>-24.309514359081451</v>
      </c>
      <c r="K3" s="6">
        <f t="shared" ref="K3:K32" si="3">J3/D3</f>
        <v>-2.7010571510090502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Sheet!a1:g5000""),2,FALSE),"""")"),"discontinue - March
discontinue - April
discontinue - May
discontinue - June
discontinue - July
discontinue - Aug
discontinue - Sept
discontinue - Oct
discontinue - Nov
discontinue - Dec
discontinue - Jan
discontinue - Feb")</f>
        <v>discontinue - March
discontinue - April
discontinue - May
discontinue - June
discontinue - July
discontinue - Aug
discontinue - Sept
discontinue - Oct
discontinue - Nov
discontinue - Dec
discontinue - Jan
discontinue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SUM(W4:W99765)</f>
        <v>0</v>
      </c>
      <c r="X3" s="7">
        <f>W3/D3</f>
        <v>0</v>
      </c>
      <c r="Y3" s="6"/>
      <c r="Z3" s="5"/>
      <c r="AA3" s="5"/>
      <c r="AB3" s="5"/>
      <c r="AC3" s="5"/>
      <c r="AD3" s="6">
        <f>SUM(AD4:AD99765)</f>
        <v>-0.72923541968749983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Info!B2:BZ7000""),36,FALSE)),"""")*-1"),-7.46226717678125)</f>
        <v>-7.4622671767812498</v>
      </c>
      <c r="AG3" s="6">
        <f>SUM(AG4:AG99765)</f>
        <v>0</v>
      </c>
    </row>
    <row r="4" spans="1:33" ht="15.75" customHeight="1" x14ac:dyDescent="0.2">
      <c r="A4" s="15" t="s">
        <v>31</v>
      </c>
      <c r="B4" s="15" t="s">
        <v>237</v>
      </c>
      <c r="C4" s="16">
        <f t="shared" ref="C4:C32" si="4">IFERROR(F4/D4," - ")</f>
        <v>10.4925</v>
      </c>
      <c r="D4" s="17">
        <v>4</v>
      </c>
      <c r="E4" s="17">
        <v>0</v>
      </c>
      <c r="F4" s="18">
        <v>41.97</v>
      </c>
      <c r="G4" s="18">
        <v>0</v>
      </c>
      <c r="H4" s="19">
        <f t="shared" si="1"/>
        <v>0</v>
      </c>
      <c r="I4" s="19">
        <f t="shared" si="2"/>
        <v>-0.3320579835684101</v>
      </c>
      <c r="J4" s="18">
        <f t="shared" ref="J4:J32" si="5">F4*0.85+G4+AF4*D4+D4*AE4+AG4+AD4</f>
        <v>-13.936473570366172</v>
      </c>
      <c r="K4" s="18">
        <f t="shared" si="3"/>
        <v>-3.4841183925915429</v>
      </c>
      <c r="L4" s="17">
        <v>4</v>
      </c>
      <c r="M4" s="20">
        <f t="shared" ref="M4:M32" si="6">IFERROR(D4/L4,"-")</f>
        <v>1</v>
      </c>
      <c r="N4" s="17">
        <v>5</v>
      </c>
      <c r="O4" s="21">
        <f t="shared" ref="O4:P4" si="7">D4/7</f>
        <v>0.5714285714285714</v>
      </c>
      <c r="P4" s="21">
        <f t="shared" si="7"/>
        <v>0</v>
      </c>
      <c r="Q4" s="17">
        <f t="shared" ref="Q4:Q32" si="8">ROUNDDOWN(N4/(O4+P4),0)</f>
        <v>8</v>
      </c>
      <c r="R4" s="17"/>
      <c r="S4" s="22">
        <v>1.2965517241379301</v>
      </c>
      <c r="T4" s="15">
        <v>100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s">
        <v>88</v>
      </c>
      <c r="AB4" s="27">
        <f t="shared" ref="AB4:AB32" si="11">IF(OR(AA4="UsLargeStandardSize",AA4="UsSmallStandardSize"),-0.69,-0.48)</f>
        <v>-0.69</v>
      </c>
      <c r="AC4" s="28">
        <v>5.8714607060185178E-2</v>
      </c>
      <c r="AD4" s="26">
        <f t="shared" ref="AD4:AD32" si="12">IFERROR(AB4*AC4*D4*2,0)</f>
        <v>-0.32410463097222214</v>
      </c>
      <c r="AE4" s="26">
        <v>-4.9000000000000004</v>
      </c>
      <c r="AF4" s="26">
        <v>-7.4217172348484857</v>
      </c>
      <c r="AG4" s="26">
        <v>0</v>
      </c>
    </row>
    <row r="5" spans="1:33" ht="15.75" customHeight="1" x14ac:dyDescent="0.2">
      <c r="A5" s="29" t="s">
        <v>34</v>
      </c>
      <c r="B5" s="29" t="s">
        <v>238</v>
      </c>
      <c r="C5" s="16" t="str">
        <f t="shared" si="4"/>
        <v xml:space="preserve"> - </v>
      </c>
      <c r="D5" s="30">
        <v>0</v>
      </c>
      <c r="E5" s="30">
        <v>0</v>
      </c>
      <c r="F5" s="31">
        <v>0</v>
      </c>
      <c r="G5" s="31">
        <v>0</v>
      </c>
      <c r="H5" s="32" t="e">
        <f t="shared" si="1"/>
        <v>#DIV/0!</v>
      </c>
      <c r="I5" s="32" t="e">
        <f t="shared" si="2"/>
        <v>#DIV/0!</v>
      </c>
      <c r="J5" s="33">
        <f t="shared" si="5"/>
        <v>0</v>
      </c>
      <c r="K5" s="33" t="e">
        <f t="shared" si="3"/>
        <v>#DIV/0!</v>
      </c>
      <c r="L5" s="30">
        <v>0</v>
      </c>
      <c r="M5" s="34" t="str">
        <f t="shared" si="6"/>
        <v>-</v>
      </c>
      <c r="N5" s="30">
        <v>5</v>
      </c>
      <c r="O5" s="35">
        <f t="shared" ref="O5:P5" si="13">D5/7</f>
        <v>0</v>
      </c>
      <c r="P5" s="35">
        <f t="shared" si="13"/>
        <v>0</v>
      </c>
      <c r="Q5" s="30" t="e">
        <f t="shared" si="8"/>
        <v>#DIV/0!</v>
      </c>
      <c r="R5" s="30"/>
      <c r="S5" s="36">
        <v>1.48837209302325</v>
      </c>
      <c r="T5" s="29">
        <v>100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s">
        <v>88</v>
      </c>
      <c r="AB5" s="41">
        <f t="shared" si="11"/>
        <v>-0.69</v>
      </c>
      <c r="AC5" s="42">
        <v>5.8782642526071835E-2</v>
      </c>
      <c r="AD5" s="40">
        <f t="shared" si="12"/>
        <v>0</v>
      </c>
      <c r="AE5" s="40">
        <v>-4.9000000000000004</v>
      </c>
      <c r="AF5" s="40">
        <v>-7.4217172348484857</v>
      </c>
      <c r="AG5" s="40">
        <v>0</v>
      </c>
    </row>
    <row r="6" spans="1:33" ht="15.75" customHeight="1" x14ac:dyDescent="0.2">
      <c r="A6" s="29" t="s">
        <v>35</v>
      </c>
      <c r="B6" s="29" t="s">
        <v>239</v>
      </c>
      <c r="C6" s="16" t="str">
        <f t="shared" si="4"/>
        <v xml:space="preserve"> - </v>
      </c>
      <c r="D6" s="30">
        <v>0</v>
      </c>
      <c r="E6" s="30">
        <v>0</v>
      </c>
      <c r="F6" s="31">
        <v>0</v>
      </c>
      <c r="G6" s="31">
        <v>0</v>
      </c>
      <c r="H6" s="32" t="e">
        <f t="shared" si="1"/>
        <v>#DIV/0!</v>
      </c>
      <c r="I6" s="32" t="e">
        <f t="shared" si="2"/>
        <v>#DIV/0!</v>
      </c>
      <c r="J6" s="33">
        <f t="shared" si="5"/>
        <v>0</v>
      </c>
      <c r="K6" s="33" t="e">
        <f t="shared" si="3"/>
        <v>#DIV/0!</v>
      </c>
      <c r="L6" s="30">
        <v>0</v>
      </c>
      <c r="M6" s="34" t="str">
        <f t="shared" si="6"/>
        <v>-</v>
      </c>
      <c r="N6" s="30">
        <v>5</v>
      </c>
      <c r="O6" s="35">
        <f t="shared" ref="O6:P6" si="14">D6/7</f>
        <v>0</v>
      </c>
      <c r="P6" s="35">
        <f t="shared" si="14"/>
        <v>0</v>
      </c>
      <c r="Q6" s="30" t="e">
        <f t="shared" si="8"/>
        <v>#DIV/0!</v>
      </c>
      <c r="R6" s="30"/>
      <c r="S6" s="36">
        <v>1.55172413793103</v>
      </c>
      <c r="T6" s="29">
        <v>100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s">
        <v>88</v>
      </c>
      <c r="AB6" s="41">
        <f t="shared" si="11"/>
        <v>-0.69</v>
      </c>
      <c r="AC6" s="42">
        <v>5.8714607060185178E-2</v>
      </c>
      <c r="AD6" s="40">
        <f t="shared" si="12"/>
        <v>0</v>
      </c>
      <c r="AE6" s="40">
        <v>-4.9000000000000004</v>
      </c>
      <c r="AF6" s="40">
        <v>-7.4217172348484857</v>
      </c>
      <c r="AG6" s="40">
        <v>0</v>
      </c>
    </row>
    <row r="7" spans="1:33" ht="15.75" customHeight="1" x14ac:dyDescent="0.2">
      <c r="A7" s="29" t="s">
        <v>37</v>
      </c>
      <c r="B7" s="29" t="s">
        <v>240</v>
      </c>
      <c r="C7" s="16" t="str">
        <f t="shared" si="4"/>
        <v xml:space="preserve"> - </v>
      </c>
      <c r="D7" s="30">
        <v>0</v>
      </c>
      <c r="E7" s="30">
        <v>0</v>
      </c>
      <c r="F7" s="31">
        <v>0</v>
      </c>
      <c r="G7" s="31">
        <v>0</v>
      </c>
      <c r="H7" s="32" t="e">
        <f t="shared" si="1"/>
        <v>#DIV/0!</v>
      </c>
      <c r="I7" s="32" t="e">
        <f t="shared" si="2"/>
        <v>#DIV/0!</v>
      </c>
      <c r="J7" s="33">
        <f t="shared" si="5"/>
        <v>0</v>
      </c>
      <c r="K7" s="33" t="e">
        <f t="shared" si="3"/>
        <v>#DIV/0!</v>
      </c>
      <c r="L7" s="30">
        <v>0</v>
      </c>
      <c r="M7" s="34" t="str">
        <f t="shared" si="6"/>
        <v>-</v>
      </c>
      <c r="N7" s="30">
        <v>4</v>
      </c>
      <c r="O7" s="35">
        <f t="shared" ref="O7:P7" si="15">D7/7</f>
        <v>0</v>
      </c>
      <c r="P7" s="35">
        <f t="shared" si="15"/>
        <v>0</v>
      </c>
      <c r="Q7" s="30" t="e">
        <f t="shared" si="8"/>
        <v>#DIV/0!</v>
      </c>
      <c r="R7" s="30"/>
      <c r="S7" s="36">
        <v>1.6923076923076901</v>
      </c>
      <c r="T7" s="29">
        <v>100</v>
      </c>
      <c r="U7" s="37" t="s">
        <v>33</v>
      </c>
      <c r="V7" s="38" t="s">
        <v>36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s">
        <v>88</v>
      </c>
      <c r="AB7" s="41">
        <f t="shared" si="11"/>
        <v>-0.69</v>
      </c>
      <c r="AC7" s="42">
        <v>5.8714607060185178E-2</v>
      </c>
      <c r="AD7" s="40">
        <f t="shared" si="12"/>
        <v>0</v>
      </c>
      <c r="AE7" s="40">
        <v>-4.9000000000000004</v>
      </c>
      <c r="AF7" s="40">
        <v>-7.4217172348484857</v>
      </c>
      <c r="AG7" s="40">
        <v>0</v>
      </c>
    </row>
    <row r="8" spans="1:33" ht="15.75" customHeight="1" x14ac:dyDescent="0.2">
      <c r="A8" s="29" t="s">
        <v>38</v>
      </c>
      <c r="B8" s="29" t="s">
        <v>100</v>
      </c>
      <c r="C8" s="16">
        <f t="shared" si="4"/>
        <v>12.24</v>
      </c>
      <c r="D8" s="30">
        <v>4</v>
      </c>
      <c r="E8" s="30">
        <v>0</v>
      </c>
      <c r="F8" s="31">
        <v>48.96</v>
      </c>
      <c r="G8" s="31">
        <v>0</v>
      </c>
      <c r="H8" s="32">
        <f t="shared" si="1"/>
        <v>0</v>
      </c>
      <c r="I8" s="32">
        <f t="shared" si="2"/>
        <v>-0.16315573184175294</v>
      </c>
      <c r="J8" s="33">
        <f t="shared" si="5"/>
        <v>-7.9881046309722237</v>
      </c>
      <c r="K8" s="33">
        <f t="shared" si="3"/>
        <v>-1.9970261577430559</v>
      </c>
      <c r="L8" s="30">
        <v>5</v>
      </c>
      <c r="M8" s="34">
        <f t="shared" si="6"/>
        <v>0.8</v>
      </c>
      <c r="N8" s="30">
        <v>0</v>
      </c>
      <c r="O8" s="35">
        <f t="shared" ref="O8:P8" si="16">D8/7</f>
        <v>0.5714285714285714</v>
      </c>
      <c r="P8" s="35">
        <f t="shared" si="16"/>
        <v>0</v>
      </c>
      <c r="Q8" s="30">
        <f t="shared" si="8"/>
        <v>0</v>
      </c>
      <c r="R8" s="30"/>
      <c r="S8" s="36" t="e">
        <v>#N/A</v>
      </c>
      <c r="T8" s="29">
        <v>100</v>
      </c>
      <c r="U8" s="37" t="s">
        <v>33</v>
      </c>
      <c r="V8" s="38" t="s">
        <v>33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s">
        <v>88</v>
      </c>
      <c r="AB8" s="41">
        <f t="shared" si="11"/>
        <v>-0.69</v>
      </c>
      <c r="AC8" s="42">
        <v>5.8714607060185178E-2</v>
      </c>
      <c r="AD8" s="40">
        <f t="shared" si="12"/>
        <v>-0.32410463097222214</v>
      </c>
      <c r="AE8" s="40">
        <v>-4.9000000000000004</v>
      </c>
      <c r="AF8" s="40">
        <v>-7.42</v>
      </c>
      <c r="AG8" s="40">
        <v>0</v>
      </c>
    </row>
    <row r="9" spans="1:33" ht="15.75" customHeight="1" x14ac:dyDescent="0.2">
      <c r="A9" s="29" t="s">
        <v>40</v>
      </c>
      <c r="B9" s="29"/>
      <c r="C9" s="16" t="str">
        <f t="shared" si="4"/>
        <v xml:space="preserve"> - </v>
      </c>
      <c r="D9" s="30">
        <v>0</v>
      </c>
      <c r="E9" s="30">
        <v>0</v>
      </c>
      <c r="F9" s="31">
        <v>0</v>
      </c>
      <c r="G9" s="31">
        <v>0</v>
      </c>
      <c r="H9" s="32" t="e">
        <f t="shared" si="1"/>
        <v>#DIV/0!</v>
      </c>
      <c r="I9" s="32" t="e">
        <f t="shared" si="2"/>
        <v>#DIV/0!</v>
      </c>
      <c r="J9" s="33">
        <f t="shared" si="5"/>
        <v>0</v>
      </c>
      <c r="K9" s="33" t="e">
        <f t="shared" si="3"/>
        <v>#DIV/0!</v>
      </c>
      <c r="L9" s="30">
        <v>0</v>
      </c>
      <c r="M9" s="34" t="str">
        <f t="shared" si="6"/>
        <v>-</v>
      </c>
      <c r="N9" s="30">
        <v>0</v>
      </c>
      <c r="O9" s="35">
        <f t="shared" ref="O9:P9" si="17">D9/7</f>
        <v>0</v>
      </c>
      <c r="P9" s="35">
        <f t="shared" si="17"/>
        <v>0</v>
      </c>
      <c r="Q9" s="30" t="e">
        <f t="shared" si="8"/>
        <v>#DIV/0!</v>
      </c>
      <c r="R9" s="30"/>
      <c r="S9" s="36" t="e">
        <v>#N/A</v>
      </c>
      <c r="T9" s="29">
        <v>100</v>
      </c>
      <c r="U9" s="37" t="s">
        <v>33</v>
      </c>
      <c r="V9" s="38" t="s">
        <v>33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-7.4745710606060598</v>
      </c>
      <c r="AG9" s="40">
        <v>0</v>
      </c>
    </row>
    <row r="10" spans="1:33" ht="15.75" customHeight="1" x14ac:dyDescent="0.2">
      <c r="A10" s="29" t="s">
        <v>42</v>
      </c>
      <c r="B10" s="29"/>
      <c r="C10" s="16" t="str">
        <f t="shared" si="4"/>
        <v xml:space="preserve"> - </v>
      </c>
      <c r="D10" s="30">
        <v>0</v>
      </c>
      <c r="E10" s="30">
        <v>0</v>
      </c>
      <c r="F10" s="31">
        <v>0</v>
      </c>
      <c r="G10" s="31">
        <v>0</v>
      </c>
      <c r="H10" s="32" t="e">
        <f t="shared" si="1"/>
        <v>#DIV/0!</v>
      </c>
      <c r="I10" s="32" t="e">
        <f t="shared" si="2"/>
        <v>#DIV/0!</v>
      </c>
      <c r="J10" s="33">
        <f t="shared" si="5"/>
        <v>0</v>
      </c>
      <c r="K10" s="33" t="e">
        <f t="shared" si="3"/>
        <v>#DIV/0!</v>
      </c>
      <c r="L10" s="30">
        <v>0</v>
      </c>
      <c r="M10" s="34" t="str">
        <f t="shared" si="6"/>
        <v>-</v>
      </c>
      <c r="N10" s="30">
        <v>0</v>
      </c>
      <c r="O10" s="35">
        <f t="shared" ref="O10:P10" si="18">D10/7</f>
        <v>0</v>
      </c>
      <c r="P10" s="35">
        <f t="shared" si="18"/>
        <v>0</v>
      </c>
      <c r="Q10" s="30" t="e">
        <f t="shared" si="8"/>
        <v>#DIV/0!</v>
      </c>
      <c r="R10" s="30"/>
      <c r="S10" s="36" t="e">
        <v>#N/A</v>
      </c>
      <c r="T10" s="29">
        <v>100</v>
      </c>
      <c r="U10" s="37" t="s">
        <v>33</v>
      </c>
      <c r="V10" s="38" t="s">
        <v>33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-7.4745710606060598</v>
      </c>
      <c r="AG10" s="40">
        <v>0</v>
      </c>
    </row>
    <row r="11" spans="1:33" ht="15.75" customHeight="1" x14ac:dyDescent="0.2">
      <c r="A11" s="29" t="s">
        <v>44</v>
      </c>
      <c r="B11" s="29"/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0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 t="e">
        <v>#N/A</v>
      </c>
      <c r="T11" s="29">
        <v>100</v>
      </c>
      <c r="U11" s="37" t="s">
        <v>33</v>
      </c>
      <c r="V11" s="38" t="s">
        <v>33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-7.4745710606060598</v>
      </c>
      <c r="AG11" s="40">
        <v>0</v>
      </c>
    </row>
    <row r="12" spans="1:33" ht="15.75" customHeight="1" x14ac:dyDescent="0.2">
      <c r="A12" s="29" t="s">
        <v>46</v>
      </c>
      <c r="B12" s="29"/>
      <c r="C12" s="16" t="str">
        <f t="shared" si="4"/>
        <v xml:space="preserve"> - </v>
      </c>
      <c r="D12" s="30">
        <v>0</v>
      </c>
      <c r="E12" s="30">
        <v>0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1</v>
      </c>
      <c r="O12" s="35">
        <f t="shared" ref="O12:P12" si="20">D12/7</f>
        <v>0</v>
      </c>
      <c r="P12" s="35">
        <f t="shared" si="20"/>
        <v>0</v>
      </c>
      <c r="Q12" s="30" t="e">
        <f t="shared" si="8"/>
        <v>#DIV/0!</v>
      </c>
      <c r="R12" s="30"/>
      <c r="S12" s="36">
        <v>2.6938775510204001</v>
      </c>
      <c r="T12" s="29">
        <v>0</v>
      </c>
      <c r="U12" s="37" t="s">
        <v>33</v>
      </c>
      <c r="V12" s="38" t="s">
        <v>33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-7.5556664102564097</v>
      </c>
      <c r="AG12" s="40">
        <v>0</v>
      </c>
    </row>
    <row r="13" spans="1:33" ht="15.75" customHeight="1" x14ac:dyDescent="0.2">
      <c r="A13" s="29" t="s">
        <v>48</v>
      </c>
      <c r="B13" s="29" t="s">
        <v>100</v>
      </c>
      <c r="C13" s="16">
        <f t="shared" si="4"/>
        <v>11.99</v>
      </c>
      <c r="D13" s="30">
        <v>1</v>
      </c>
      <c r="E13" s="30">
        <v>0</v>
      </c>
      <c r="F13" s="33">
        <v>11.99</v>
      </c>
      <c r="G13" s="31">
        <v>0</v>
      </c>
      <c r="H13" s="32">
        <f t="shared" si="1"/>
        <v>0</v>
      </c>
      <c r="I13" s="32">
        <f t="shared" si="2"/>
        <v>-0.19891043851068027</v>
      </c>
      <c r="J13" s="33">
        <f t="shared" si="5"/>
        <v>-2.3849361577430566</v>
      </c>
      <c r="K13" s="33">
        <f t="shared" si="3"/>
        <v>-2.3849361577430566</v>
      </c>
      <c r="L13" s="30">
        <v>1</v>
      </c>
      <c r="M13" s="34">
        <f t="shared" si="6"/>
        <v>1</v>
      </c>
      <c r="N13" s="30">
        <v>0</v>
      </c>
      <c r="O13" s="35">
        <f t="shared" ref="O13:P13" si="21">D13/7</f>
        <v>0.14285714285714285</v>
      </c>
      <c r="P13" s="35">
        <f t="shared" si="21"/>
        <v>0</v>
      </c>
      <c r="Q13" s="30">
        <f t="shared" si="8"/>
        <v>0</v>
      </c>
      <c r="R13" s="30"/>
      <c r="S13" s="36" t="e">
        <v>#N/A</v>
      </c>
      <c r="T13" s="29">
        <v>0</v>
      </c>
      <c r="U13" s="37" t="s">
        <v>33</v>
      </c>
      <c r="V13" s="38" t="s">
        <v>33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s">
        <v>88</v>
      </c>
      <c r="AB13" s="41">
        <f t="shared" si="11"/>
        <v>-0.69</v>
      </c>
      <c r="AC13" s="42">
        <v>5.8714607060185178E-2</v>
      </c>
      <c r="AD13" s="40">
        <f t="shared" si="12"/>
        <v>-8.1026157743055535E-2</v>
      </c>
      <c r="AE13" s="40">
        <v>-4.9000000000000004</v>
      </c>
      <c r="AF13" s="40">
        <v>-7.5954100000000002</v>
      </c>
      <c r="AG13" s="40">
        <v>0</v>
      </c>
    </row>
    <row r="14" spans="1:33" ht="15.75" customHeight="1" x14ac:dyDescent="0.2">
      <c r="A14" s="29" t="s">
        <v>51</v>
      </c>
      <c r="B14" s="29"/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>
        <v>0</v>
      </c>
      <c r="U14" s="37" t="s">
        <v>33</v>
      </c>
      <c r="V14" s="38" t="s">
        <v>33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-7.5954100000000002</v>
      </c>
      <c r="AG14" s="40">
        <v>0</v>
      </c>
    </row>
    <row r="15" spans="1:33" ht="15.75" customHeight="1" x14ac:dyDescent="0.2">
      <c r="A15" s="29" t="s">
        <v>54</v>
      </c>
      <c r="B15" s="29"/>
      <c r="C15" s="16" t="str">
        <f t="shared" si="4"/>
        <v xml:space="preserve"> - </v>
      </c>
      <c r="D15" s="30">
        <v>0</v>
      </c>
      <c r="E15" s="30">
        <v>0</v>
      </c>
      <c r="F15" s="33">
        <v>0</v>
      </c>
      <c r="G15" s="31">
        <v>0</v>
      </c>
      <c r="H15" s="32" t="e">
        <f t="shared" si="1"/>
        <v>#DIV/0!</v>
      </c>
      <c r="I15" s="32" t="e">
        <f t="shared" si="2"/>
        <v>#DIV/0!</v>
      </c>
      <c r="J15" s="33">
        <f t="shared" si="5"/>
        <v>0</v>
      </c>
      <c r="K15" s="33" t="e">
        <f t="shared" si="3"/>
        <v>#DIV/0!</v>
      </c>
      <c r="L15" s="30">
        <v>0</v>
      </c>
      <c r="M15" s="34" t="str">
        <f t="shared" si="6"/>
        <v>-</v>
      </c>
      <c r="N15" s="30">
        <v>0</v>
      </c>
      <c r="O15" s="35">
        <f t="shared" ref="O15:P15" si="23">D15/7</f>
        <v>0</v>
      </c>
      <c r="P15" s="35">
        <f t="shared" si="23"/>
        <v>0</v>
      </c>
      <c r="Q15" s="30" t="e">
        <f t="shared" si="8"/>
        <v>#DIV/0!</v>
      </c>
      <c r="R15" s="30"/>
      <c r="S15" s="36" t="e">
        <v>#N/A</v>
      </c>
      <c r="T15" s="29">
        <v>0</v>
      </c>
      <c r="U15" s="37" t="s">
        <v>33</v>
      </c>
      <c r="V15" s="38" t="s">
        <v>33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-7.5954100000000002</v>
      </c>
      <c r="AG15" s="40">
        <v>0</v>
      </c>
    </row>
    <row r="16" spans="1:33" ht="15.75" customHeight="1" x14ac:dyDescent="0.2">
      <c r="A16" s="29" t="s">
        <v>56</v>
      </c>
      <c r="B16" s="29"/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#DIV/0!</v>
      </c>
      <c r="J16" s="33">
        <f t="shared" si="5"/>
        <v>0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 t="e">
        <v>#N/A</v>
      </c>
      <c r="T16" s="29">
        <v>0</v>
      </c>
      <c r="U16" s="37" t="s">
        <v>33</v>
      </c>
      <c r="V16" s="38" t="s">
        <v>33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-7.5954100000000002</v>
      </c>
      <c r="AG16" s="40">
        <v>0</v>
      </c>
    </row>
    <row r="17" spans="1:33" ht="15.75" customHeight="1" x14ac:dyDescent="0.2">
      <c r="A17" s="29" t="s">
        <v>58</v>
      </c>
      <c r="B17" s="29"/>
      <c r="C17" s="16" t="str">
        <f t="shared" si="4"/>
        <v xml:space="preserve"> - </v>
      </c>
      <c r="D17" s="30">
        <v>0</v>
      </c>
      <c r="E17" s="30">
        <v>0</v>
      </c>
      <c r="F17" s="33">
        <v>0</v>
      </c>
      <c r="G17" s="31">
        <v>0</v>
      </c>
      <c r="H17" s="32" t="e">
        <f t="shared" si="1"/>
        <v>#DIV/0!</v>
      </c>
      <c r="I17" s="32" t="e">
        <f t="shared" si="2"/>
        <v>#DIV/0!</v>
      </c>
      <c r="J17" s="33">
        <f t="shared" si="5"/>
        <v>0</v>
      </c>
      <c r="K17" s="33" t="e">
        <f t="shared" si="3"/>
        <v>#DIV/0!</v>
      </c>
      <c r="L17" s="30">
        <v>0</v>
      </c>
      <c r="M17" s="34" t="str">
        <f t="shared" si="6"/>
        <v>-</v>
      </c>
      <c r="N17" s="30">
        <v>0</v>
      </c>
      <c r="O17" s="35">
        <f t="shared" ref="O17:P17" si="25">D17/7</f>
        <v>0</v>
      </c>
      <c r="P17" s="35">
        <f t="shared" si="25"/>
        <v>0</v>
      </c>
      <c r="Q17" s="30" t="e">
        <f t="shared" si="8"/>
        <v>#DIV/0!</v>
      </c>
      <c r="R17" s="30"/>
      <c r="S17" s="36" t="e">
        <v>#N/A</v>
      </c>
      <c r="T17" s="29">
        <v>0</v>
      </c>
      <c r="U17" s="37" t="s">
        <v>33</v>
      </c>
      <c r="V17" s="38" t="s">
        <v>33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e">
        <v>#N/A</v>
      </c>
      <c r="AB17" s="41" t="e">
        <f t="shared" si="11"/>
        <v>#N/A</v>
      </c>
      <c r="AC17" s="42" t="e">
        <v>#N/A</v>
      </c>
      <c r="AD17" s="40">
        <f t="shared" si="12"/>
        <v>0</v>
      </c>
      <c r="AE17" s="40">
        <v>0</v>
      </c>
      <c r="AF17" s="40">
        <v>-7.5954100000000002</v>
      </c>
      <c r="AG17" s="40">
        <v>0</v>
      </c>
    </row>
    <row r="18" spans="1:33" ht="15.75" customHeight="1" x14ac:dyDescent="0.2">
      <c r="A18" s="29" t="s">
        <v>60</v>
      </c>
      <c r="B18" s="29"/>
      <c r="C18" s="16" t="str">
        <f t="shared" si="4"/>
        <v xml:space="preserve"> - </v>
      </c>
      <c r="D18" s="30">
        <v>0</v>
      </c>
      <c r="E18" s="30">
        <v>0</v>
      </c>
      <c r="F18" s="33">
        <v>0</v>
      </c>
      <c r="G18" s="31">
        <v>0</v>
      </c>
      <c r="H18" s="32" t="e">
        <f t="shared" si="1"/>
        <v>#DIV/0!</v>
      </c>
      <c r="I18" s="32" t="e">
        <f t="shared" si="2"/>
        <v>#DIV/0!</v>
      </c>
      <c r="J18" s="33">
        <f t="shared" si="5"/>
        <v>0</v>
      </c>
      <c r="K18" s="33" t="e">
        <f t="shared" si="3"/>
        <v>#DIV/0!</v>
      </c>
      <c r="L18" s="30">
        <v>0</v>
      </c>
      <c r="M18" s="34" t="str">
        <f t="shared" si="6"/>
        <v>-</v>
      </c>
      <c r="N18" s="30">
        <v>0</v>
      </c>
      <c r="O18" s="35">
        <f t="shared" ref="O18:P18" si="26">D18/7</f>
        <v>0</v>
      </c>
      <c r="P18" s="35">
        <f t="shared" si="26"/>
        <v>0</v>
      </c>
      <c r="Q18" s="30" t="e">
        <f t="shared" si="8"/>
        <v>#DIV/0!</v>
      </c>
      <c r="R18" s="30"/>
      <c r="S18" s="36" t="e">
        <v>#N/A</v>
      </c>
      <c r="T18" s="29">
        <v>100</v>
      </c>
      <c r="U18" s="37" t="s">
        <v>33</v>
      </c>
      <c r="V18" s="38" t="s">
        <v>33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e">
        <v>#N/A</v>
      </c>
      <c r="AB18" s="41" t="e">
        <f t="shared" si="11"/>
        <v>#N/A</v>
      </c>
      <c r="AC18" s="42" t="e">
        <v>#N/A</v>
      </c>
      <c r="AD18" s="40">
        <f t="shared" si="12"/>
        <v>0</v>
      </c>
      <c r="AE18" s="40">
        <v>0</v>
      </c>
      <c r="AF18" s="40">
        <v>-7.5954100000000002</v>
      </c>
      <c r="AG18" s="40">
        <v>0</v>
      </c>
    </row>
    <row r="19" spans="1:33" ht="15.75" customHeight="1" x14ac:dyDescent="0.2">
      <c r="A19" s="29" t="s">
        <v>62</v>
      </c>
      <c r="B19" s="29"/>
      <c r="C19" s="16" t="str">
        <f t="shared" si="4"/>
        <v xml:space="preserve"> - </v>
      </c>
      <c r="D19" s="30">
        <v>0</v>
      </c>
      <c r="E19" s="30">
        <v>0</v>
      </c>
      <c r="F19" s="33">
        <v>0</v>
      </c>
      <c r="G19" s="31">
        <v>0</v>
      </c>
      <c r="H19" s="32" t="e">
        <f t="shared" si="1"/>
        <v>#DIV/0!</v>
      </c>
      <c r="I19" s="32" t="e">
        <f t="shared" si="2"/>
        <v>#DIV/0!</v>
      </c>
      <c r="J19" s="33">
        <f t="shared" si="5"/>
        <v>0</v>
      </c>
      <c r="K19" s="33" t="e">
        <f t="shared" si="3"/>
        <v>#DIV/0!</v>
      </c>
      <c r="L19" s="30">
        <v>0</v>
      </c>
      <c r="M19" s="34" t="str">
        <f t="shared" si="6"/>
        <v>-</v>
      </c>
      <c r="N19" s="30">
        <v>0</v>
      </c>
      <c r="O19" s="35">
        <f t="shared" ref="O19:P19" si="27">D19/7</f>
        <v>0</v>
      </c>
      <c r="P19" s="35">
        <f t="shared" si="27"/>
        <v>0</v>
      </c>
      <c r="Q19" s="30" t="e">
        <f t="shared" si="8"/>
        <v>#DIV/0!</v>
      </c>
      <c r="R19" s="30"/>
      <c r="S19" s="36" t="e">
        <v>#N/A</v>
      </c>
      <c r="T19" s="29">
        <v>100</v>
      </c>
      <c r="U19" s="37" t="s">
        <v>33</v>
      </c>
      <c r="V19" s="38" t="s">
        <v>33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e">
        <v>#N/A</v>
      </c>
      <c r="AB19" s="41" t="e">
        <f t="shared" si="11"/>
        <v>#N/A</v>
      </c>
      <c r="AC19" s="42" t="e">
        <v>#N/A</v>
      </c>
      <c r="AD19" s="40">
        <f t="shared" si="12"/>
        <v>0</v>
      </c>
      <c r="AE19" s="40">
        <v>0</v>
      </c>
      <c r="AF19" s="40">
        <v>-7.5954100000000002</v>
      </c>
      <c r="AG19" s="40">
        <v>0</v>
      </c>
    </row>
    <row r="20" spans="1:33" ht="15.75" customHeight="1" x14ac:dyDescent="0.2">
      <c r="A20" s="29" t="s">
        <v>64</v>
      </c>
      <c r="B20" s="29"/>
      <c r="C20" s="16" t="str">
        <f t="shared" si="4"/>
        <v xml:space="preserve"> - </v>
      </c>
      <c r="D20" s="30">
        <v>0</v>
      </c>
      <c r="E20" s="30">
        <v>0</v>
      </c>
      <c r="F20" s="33">
        <v>0</v>
      </c>
      <c r="G20" s="31">
        <v>0</v>
      </c>
      <c r="H20" s="32" t="e">
        <f t="shared" si="1"/>
        <v>#DIV/0!</v>
      </c>
      <c r="I20" s="32" t="e">
        <f t="shared" si="2"/>
        <v>#DIV/0!</v>
      </c>
      <c r="J20" s="33">
        <f t="shared" si="5"/>
        <v>0</v>
      </c>
      <c r="K20" s="33" t="e">
        <f t="shared" si="3"/>
        <v>#DIV/0!</v>
      </c>
      <c r="L20" s="30">
        <v>0</v>
      </c>
      <c r="M20" s="34" t="str">
        <f t="shared" si="6"/>
        <v>-</v>
      </c>
      <c r="N20" s="30">
        <v>0</v>
      </c>
      <c r="O20" s="35">
        <f t="shared" ref="O20:P20" si="28">D20/7</f>
        <v>0</v>
      </c>
      <c r="P20" s="35">
        <f t="shared" si="28"/>
        <v>0</v>
      </c>
      <c r="Q20" s="30" t="e">
        <f t="shared" si="8"/>
        <v>#DIV/0!</v>
      </c>
      <c r="R20" s="30"/>
      <c r="S20" s="36" t="e">
        <v>#N/A</v>
      </c>
      <c r="T20" s="29">
        <v>100</v>
      </c>
      <c r="U20" s="37" t="s">
        <v>33</v>
      </c>
      <c r="V20" s="38" t="s">
        <v>33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e">
        <v>#N/A</v>
      </c>
      <c r="AB20" s="41" t="e">
        <f t="shared" si="11"/>
        <v>#N/A</v>
      </c>
      <c r="AC20" s="42" t="e">
        <v>#N/A</v>
      </c>
      <c r="AD20" s="40">
        <f t="shared" si="12"/>
        <v>0</v>
      </c>
      <c r="AE20" s="40">
        <v>0</v>
      </c>
      <c r="AF20" s="40">
        <v>-7.5954100000000002</v>
      </c>
      <c r="AG20" s="40">
        <v>0</v>
      </c>
    </row>
    <row r="21" spans="1:33" ht="15.75" customHeight="1" x14ac:dyDescent="0.2">
      <c r="A21" s="29" t="s">
        <v>66</v>
      </c>
      <c r="B21" s="29"/>
      <c r="C21" s="16" t="str">
        <f t="shared" si="4"/>
        <v xml:space="preserve"> - </v>
      </c>
      <c r="D21" s="30">
        <v>0</v>
      </c>
      <c r="E21" s="30">
        <v>0</v>
      </c>
      <c r="F21" s="33">
        <v>0</v>
      </c>
      <c r="G21" s="31">
        <v>0</v>
      </c>
      <c r="H21" s="32" t="e">
        <f t="shared" si="1"/>
        <v>#DIV/0!</v>
      </c>
      <c r="I21" s="32" t="e">
        <f t="shared" si="2"/>
        <v>#DIV/0!</v>
      </c>
      <c r="J21" s="33">
        <f t="shared" si="5"/>
        <v>0</v>
      </c>
      <c r="K21" s="33" t="e">
        <f t="shared" si="3"/>
        <v>#DIV/0!</v>
      </c>
      <c r="L21" s="30">
        <v>0</v>
      </c>
      <c r="M21" s="34" t="str">
        <f t="shared" si="6"/>
        <v>-</v>
      </c>
      <c r="N21" s="30">
        <v>0</v>
      </c>
      <c r="O21" s="35">
        <f t="shared" ref="O21:P21" si="29">D21/7</f>
        <v>0</v>
      </c>
      <c r="P21" s="35">
        <f t="shared" si="29"/>
        <v>0</v>
      </c>
      <c r="Q21" s="30" t="e">
        <f t="shared" si="8"/>
        <v>#DIV/0!</v>
      </c>
      <c r="R21" s="30"/>
      <c r="S21" s="36" t="e">
        <v>#N/A</v>
      </c>
      <c r="T21" s="29">
        <v>100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e">
        <v>#N/A</v>
      </c>
      <c r="AB21" s="41" t="e">
        <f t="shared" si="11"/>
        <v>#N/A</v>
      </c>
      <c r="AC21" s="42" t="e">
        <v>#N/A</v>
      </c>
      <c r="AD21" s="40">
        <f t="shared" si="12"/>
        <v>0</v>
      </c>
      <c r="AE21" s="40">
        <v>0</v>
      </c>
      <c r="AF21" s="40">
        <v>-7.5954100000000002</v>
      </c>
      <c r="AG21" s="40">
        <v>0</v>
      </c>
    </row>
    <row r="22" spans="1:33" ht="15.75" customHeight="1" x14ac:dyDescent="0.2">
      <c r="A22" s="29" t="s">
        <v>68</v>
      </c>
      <c r="B22" s="29"/>
      <c r="C22" s="16" t="str">
        <f t="shared" si="4"/>
        <v xml:space="preserve"> - </v>
      </c>
      <c r="D22" s="30">
        <v>0</v>
      </c>
      <c r="E22" s="30">
        <v>0</v>
      </c>
      <c r="F22" s="31">
        <v>0</v>
      </c>
      <c r="G22" s="31">
        <v>0</v>
      </c>
      <c r="H22" s="32" t="e">
        <f t="shared" si="1"/>
        <v>#DIV/0!</v>
      </c>
      <c r="I22" s="32" t="e">
        <f t="shared" si="2"/>
        <v>#DIV/0!</v>
      </c>
      <c r="J22" s="33">
        <f t="shared" si="5"/>
        <v>0</v>
      </c>
      <c r="K22" s="33" t="e">
        <f t="shared" si="3"/>
        <v>#DIV/0!</v>
      </c>
      <c r="L22" s="30">
        <v>0</v>
      </c>
      <c r="M22" s="34" t="str">
        <f t="shared" si="6"/>
        <v>-</v>
      </c>
      <c r="N22" s="30">
        <v>0</v>
      </c>
      <c r="O22" s="35">
        <f t="shared" ref="O22:P22" si="30">D22/7</f>
        <v>0</v>
      </c>
      <c r="P22" s="35">
        <f t="shared" si="30"/>
        <v>0</v>
      </c>
      <c r="Q22" s="30" t="e">
        <f t="shared" si="8"/>
        <v>#DIV/0!</v>
      </c>
      <c r="R22" s="30"/>
      <c r="S22" s="36" t="e">
        <v>#N/A</v>
      </c>
      <c r="T22" s="29">
        <v>100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e">
        <v>#N/A</v>
      </c>
      <c r="AB22" s="41" t="e">
        <f t="shared" si="11"/>
        <v>#N/A</v>
      </c>
      <c r="AC22" s="42" t="e">
        <v>#N/A</v>
      </c>
      <c r="AD22" s="40">
        <f t="shared" si="12"/>
        <v>0</v>
      </c>
      <c r="AE22" s="40">
        <v>0</v>
      </c>
      <c r="AF22" s="40">
        <v>-7.5954100000000002</v>
      </c>
      <c r="AG22" s="40">
        <v>0</v>
      </c>
    </row>
    <row r="23" spans="1:33" ht="15.75" customHeight="1" x14ac:dyDescent="0.2">
      <c r="A23" s="29" t="s">
        <v>71</v>
      </c>
      <c r="B23" s="29"/>
      <c r="C23" s="16" t="str">
        <f t="shared" si="4"/>
        <v xml:space="preserve"> - </v>
      </c>
      <c r="D23" s="30">
        <v>0</v>
      </c>
      <c r="E23" s="30">
        <v>0</v>
      </c>
      <c r="F23" s="33">
        <v>0</v>
      </c>
      <c r="G23" s="31">
        <v>0</v>
      </c>
      <c r="H23" s="32" t="e">
        <f t="shared" si="1"/>
        <v>#DIV/0!</v>
      </c>
      <c r="I23" s="32" t="e">
        <f t="shared" si="2"/>
        <v>#DIV/0!</v>
      </c>
      <c r="J23" s="33">
        <f t="shared" si="5"/>
        <v>0</v>
      </c>
      <c r="K23" s="33" t="e">
        <f t="shared" si="3"/>
        <v>#DIV/0!</v>
      </c>
      <c r="L23" s="30">
        <v>0</v>
      </c>
      <c r="M23" s="34" t="str">
        <f t="shared" si="6"/>
        <v>-</v>
      </c>
      <c r="N23" s="30">
        <v>0</v>
      </c>
      <c r="O23" s="35">
        <f t="shared" ref="O23:P23" si="31">D23/7</f>
        <v>0</v>
      </c>
      <c r="P23" s="35">
        <f t="shared" si="31"/>
        <v>0</v>
      </c>
      <c r="Q23" s="30" t="e">
        <f t="shared" si="8"/>
        <v>#DIV/0!</v>
      </c>
      <c r="R23" s="30"/>
      <c r="S23" s="36" t="e">
        <v>#N/A</v>
      </c>
      <c r="T23" s="29">
        <v>100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e">
        <v>#N/A</v>
      </c>
      <c r="AB23" s="41" t="e">
        <f t="shared" si="11"/>
        <v>#N/A</v>
      </c>
      <c r="AC23" s="42" t="e">
        <v>#N/A</v>
      </c>
      <c r="AD23" s="40">
        <f t="shared" si="12"/>
        <v>0</v>
      </c>
      <c r="AE23" s="40">
        <v>0</v>
      </c>
      <c r="AF23" s="40">
        <v>-7.5954100000000002</v>
      </c>
      <c r="AG23" s="40">
        <v>0</v>
      </c>
    </row>
    <row r="24" spans="1:33" ht="15.75" customHeight="1" x14ac:dyDescent="0.2">
      <c r="A24" s="29" t="s">
        <v>74</v>
      </c>
      <c r="B24" s="29"/>
      <c r="C24" s="16" t="str">
        <f t="shared" si="4"/>
        <v xml:space="preserve"> - </v>
      </c>
      <c r="D24" s="30">
        <v>0</v>
      </c>
      <c r="E24" s="30">
        <v>0</v>
      </c>
      <c r="F24" s="33">
        <v>0</v>
      </c>
      <c r="G24" s="33">
        <v>0</v>
      </c>
      <c r="H24" s="32" t="e">
        <f t="shared" si="1"/>
        <v>#DIV/0!</v>
      </c>
      <c r="I24" s="32" t="e">
        <f t="shared" si="2"/>
        <v>#DIV/0!</v>
      </c>
      <c r="J24" s="33">
        <f t="shared" si="5"/>
        <v>0</v>
      </c>
      <c r="K24" s="33" t="e">
        <f t="shared" si="3"/>
        <v>#DIV/0!</v>
      </c>
      <c r="L24" s="30">
        <v>0</v>
      </c>
      <c r="M24" s="34" t="str">
        <f t="shared" si="6"/>
        <v>-</v>
      </c>
      <c r="N24" s="30">
        <v>0</v>
      </c>
      <c r="O24" s="35">
        <f t="shared" ref="O24:P24" si="32">D24/7</f>
        <v>0</v>
      </c>
      <c r="P24" s="35">
        <f t="shared" si="32"/>
        <v>0</v>
      </c>
      <c r="Q24" s="30" t="e">
        <f t="shared" si="8"/>
        <v>#DIV/0!</v>
      </c>
      <c r="R24" s="30"/>
      <c r="S24" s="36" t="e">
        <v>#N/A</v>
      </c>
      <c r="T24" s="29">
        <v>100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s">
        <v>88</v>
      </c>
      <c r="AB24" s="41">
        <f t="shared" si="11"/>
        <v>-0.69</v>
      </c>
      <c r="AC24" s="42">
        <v>5.8714607060185178E-2</v>
      </c>
      <c r="AD24" s="40">
        <f t="shared" si="12"/>
        <v>0</v>
      </c>
      <c r="AE24" s="40">
        <v>-4.9000000000000004</v>
      </c>
      <c r="AF24" s="40">
        <v>-7.5954100000000002</v>
      </c>
      <c r="AG24" s="40">
        <v>0</v>
      </c>
    </row>
    <row r="25" spans="1:33" ht="15.75" customHeight="1" x14ac:dyDescent="0.2">
      <c r="A25" s="29" t="s">
        <v>76</v>
      </c>
      <c r="B25" s="15"/>
      <c r="C25" s="16" t="str">
        <f t="shared" si="4"/>
        <v xml:space="preserve"> - </v>
      </c>
      <c r="D25" s="30">
        <v>0</v>
      </c>
      <c r="E25" s="30">
        <v>0</v>
      </c>
      <c r="F25" s="33">
        <v>0</v>
      </c>
      <c r="G25" s="33">
        <v>0</v>
      </c>
      <c r="H25" s="32" t="e">
        <f t="shared" si="1"/>
        <v>#DIV/0!</v>
      </c>
      <c r="I25" s="32" t="e">
        <f t="shared" si="2"/>
        <v>#DIV/0!</v>
      </c>
      <c r="J25" s="33">
        <f t="shared" si="5"/>
        <v>0</v>
      </c>
      <c r="K25" s="33" t="e">
        <f t="shared" si="3"/>
        <v>#DIV/0!</v>
      </c>
      <c r="L25" s="30">
        <v>0</v>
      </c>
      <c r="M25" s="34" t="str">
        <f t="shared" si="6"/>
        <v>-</v>
      </c>
      <c r="N25" s="30">
        <v>0</v>
      </c>
      <c r="O25" s="35">
        <f t="shared" ref="O25:P25" si="33">D25/7</f>
        <v>0</v>
      </c>
      <c r="P25" s="35">
        <f t="shared" si="33"/>
        <v>0</v>
      </c>
      <c r="Q25" s="30" t="e">
        <f t="shared" si="8"/>
        <v>#DIV/0!</v>
      </c>
      <c r="R25" s="30"/>
      <c r="S25" s="36">
        <v>0</v>
      </c>
      <c r="T25" s="15"/>
      <c r="U25" s="23"/>
      <c r="V25" s="48"/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88</v>
      </c>
      <c r="AB25" s="41">
        <f t="shared" si="11"/>
        <v>-0.69</v>
      </c>
      <c r="AC25" s="42">
        <v>5.8714607060185178E-2</v>
      </c>
      <c r="AD25" s="40">
        <f t="shared" si="12"/>
        <v>0</v>
      </c>
      <c r="AE25" s="40">
        <v>-4.9000000000000004</v>
      </c>
      <c r="AF25" s="40">
        <v>-7.6</v>
      </c>
      <c r="AG25" s="40">
        <v>0</v>
      </c>
    </row>
    <row r="26" spans="1:33" ht="15.75" customHeight="1" x14ac:dyDescent="0.2">
      <c r="A26" s="15" t="s">
        <v>78</v>
      </c>
      <c r="B26" s="15"/>
      <c r="C26" s="16" t="str">
        <f t="shared" si="4"/>
        <v xml:space="preserve"> - </v>
      </c>
      <c r="D26" s="17">
        <v>0</v>
      </c>
      <c r="E26" s="17">
        <v>0</v>
      </c>
      <c r="F26" s="18">
        <v>0</v>
      </c>
      <c r="G26" s="18">
        <v>0</v>
      </c>
      <c r="H26" s="32" t="e">
        <f t="shared" si="1"/>
        <v>#DIV/0!</v>
      </c>
      <c r="I26" s="32" t="e">
        <f t="shared" si="2"/>
        <v>#DIV/0!</v>
      </c>
      <c r="J26" s="33">
        <f t="shared" si="5"/>
        <v>0</v>
      </c>
      <c r="K26" s="33" t="e">
        <f t="shared" si="3"/>
        <v>#DIV/0!</v>
      </c>
      <c r="L26" s="17">
        <v>0</v>
      </c>
      <c r="M26" s="34" t="str">
        <f t="shared" si="6"/>
        <v>-</v>
      </c>
      <c r="N26" s="17">
        <v>0</v>
      </c>
      <c r="O26" s="35">
        <f t="shared" ref="O26:P26" si="34">D26/7</f>
        <v>0</v>
      </c>
      <c r="P26" s="35">
        <f t="shared" si="34"/>
        <v>0</v>
      </c>
      <c r="Q26" s="30" t="e">
        <f t="shared" si="8"/>
        <v>#DIV/0!</v>
      </c>
      <c r="R26" s="30"/>
      <c r="S26" s="22">
        <v>0</v>
      </c>
      <c r="T26" s="15">
        <v>100</v>
      </c>
      <c r="U26" s="23" t="s">
        <v>33</v>
      </c>
      <c r="V26" s="48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88</v>
      </c>
      <c r="AB26" s="41">
        <f t="shared" si="11"/>
        <v>-0.69</v>
      </c>
      <c r="AC26" s="42">
        <v>5.8714607060185178E-2</v>
      </c>
      <c r="AD26" s="40">
        <f t="shared" si="12"/>
        <v>0</v>
      </c>
      <c r="AE26" s="26">
        <v>-4.9000000000000004</v>
      </c>
      <c r="AF26" s="26">
        <v>-7.5954100000000002</v>
      </c>
      <c r="AG26" s="26">
        <v>0</v>
      </c>
    </row>
    <row r="27" spans="1:33" ht="15.75" customHeight="1" x14ac:dyDescent="0.2">
      <c r="A27" s="15" t="s">
        <v>80</v>
      </c>
      <c r="B27" s="15"/>
      <c r="C27" s="16" t="str">
        <f t="shared" si="4"/>
        <v xml:space="preserve"> - </v>
      </c>
      <c r="D27" s="17">
        <v>0</v>
      </c>
      <c r="E27" s="17">
        <v>0</v>
      </c>
      <c r="F27" s="18">
        <v>0</v>
      </c>
      <c r="G27" s="18">
        <v>0</v>
      </c>
      <c r="H27" s="32" t="e">
        <f t="shared" si="1"/>
        <v>#DIV/0!</v>
      </c>
      <c r="I27" s="32" t="e">
        <f t="shared" si="2"/>
        <v>#DIV/0!</v>
      </c>
      <c r="J27" s="33">
        <f t="shared" si="5"/>
        <v>0</v>
      </c>
      <c r="K27" s="33" t="e">
        <f t="shared" si="3"/>
        <v>#DIV/0!</v>
      </c>
      <c r="L27" s="17">
        <v>0</v>
      </c>
      <c r="M27" s="34" t="str">
        <f t="shared" si="6"/>
        <v>-</v>
      </c>
      <c r="N27" s="17">
        <v>0</v>
      </c>
      <c r="O27" s="35">
        <f t="shared" ref="O27:P27" si="35">D27/7</f>
        <v>0</v>
      </c>
      <c r="P27" s="35">
        <f t="shared" si="35"/>
        <v>0</v>
      </c>
      <c r="Q27" s="30" t="e">
        <f t="shared" si="8"/>
        <v>#DIV/0!</v>
      </c>
      <c r="R27" s="30"/>
      <c r="S27" s="22">
        <v>0</v>
      </c>
      <c r="T27" s="15">
        <v>100</v>
      </c>
      <c r="U27" s="23" t="s">
        <v>33</v>
      </c>
      <c r="V27" s="48" t="s">
        <v>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88</v>
      </c>
      <c r="AB27" s="41">
        <f t="shared" si="11"/>
        <v>-0.69</v>
      </c>
      <c r="AC27" s="42">
        <v>5.8714607060185178E-2</v>
      </c>
      <c r="AD27" s="40">
        <f t="shared" si="12"/>
        <v>0</v>
      </c>
      <c r="AE27" s="26">
        <v>-4.9000000000000004</v>
      </c>
      <c r="AF27" s="26">
        <v>-7.5954100000000002</v>
      </c>
      <c r="AG27" s="26">
        <v>0</v>
      </c>
    </row>
    <row r="28" spans="1:33" ht="15.75" customHeight="1" x14ac:dyDescent="0.2">
      <c r="A28" s="15" t="s">
        <v>82</v>
      </c>
      <c r="B28" s="15"/>
      <c r="C28" s="16" t="str">
        <f t="shared" si="4"/>
        <v xml:space="preserve"> - </v>
      </c>
      <c r="D28" s="17">
        <v>0</v>
      </c>
      <c r="E28" s="17">
        <v>0</v>
      </c>
      <c r="F28" s="18">
        <v>0</v>
      </c>
      <c r="G28" s="18">
        <v>0</v>
      </c>
      <c r="H28" s="32" t="e">
        <f t="shared" si="1"/>
        <v>#DIV/0!</v>
      </c>
      <c r="I28" s="32" t="e">
        <f t="shared" si="2"/>
        <v>#DIV/0!</v>
      </c>
      <c r="J28" s="33">
        <f t="shared" si="5"/>
        <v>0</v>
      </c>
      <c r="K28" s="33" t="e">
        <f t="shared" si="3"/>
        <v>#DIV/0!</v>
      </c>
      <c r="L28" s="17">
        <v>0</v>
      </c>
      <c r="M28" s="34" t="str">
        <f t="shared" si="6"/>
        <v>-</v>
      </c>
      <c r="N28" s="17">
        <v>0</v>
      </c>
      <c r="O28" s="35">
        <f t="shared" ref="O28:P28" si="36">D28/7</f>
        <v>0</v>
      </c>
      <c r="P28" s="35">
        <f t="shared" si="36"/>
        <v>0</v>
      </c>
      <c r="Q28" s="30" t="e">
        <f t="shared" si="8"/>
        <v>#DIV/0!</v>
      </c>
      <c r="R28" s="30"/>
      <c r="S28" s="22">
        <v>0</v>
      </c>
      <c r="T28" s="15">
        <v>100</v>
      </c>
      <c r="U28" s="23" t="s">
        <v>33</v>
      </c>
      <c r="V28" s="48" t="s">
        <v>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88</v>
      </c>
      <c r="AB28" s="41">
        <f t="shared" si="11"/>
        <v>-0.69</v>
      </c>
      <c r="AC28" s="42">
        <v>5.8714607060185178E-2</v>
      </c>
      <c r="AD28" s="40">
        <f t="shared" si="12"/>
        <v>0</v>
      </c>
      <c r="AE28" s="26">
        <v>-4.9000000000000004</v>
      </c>
      <c r="AF28" s="26">
        <v>-7.5954100000000002</v>
      </c>
      <c r="AG28" s="26">
        <v>0</v>
      </c>
    </row>
    <row r="29" spans="1:33" ht="15.75" customHeight="1" x14ac:dyDescent="0.2">
      <c r="A29" s="15" t="s">
        <v>83</v>
      </c>
      <c r="B29" s="15"/>
      <c r="C29" s="16" t="str">
        <f t="shared" si="4"/>
        <v xml:space="preserve"> - </v>
      </c>
      <c r="D29" s="17">
        <v>0</v>
      </c>
      <c r="E29" s="17">
        <v>0</v>
      </c>
      <c r="F29" s="18">
        <v>0</v>
      </c>
      <c r="G29" s="18">
        <v>0</v>
      </c>
      <c r="H29" s="32" t="e">
        <f t="shared" si="1"/>
        <v>#DIV/0!</v>
      </c>
      <c r="I29" s="32" t="e">
        <f t="shared" si="2"/>
        <v>#DIV/0!</v>
      </c>
      <c r="J29" s="33">
        <f t="shared" si="5"/>
        <v>0</v>
      </c>
      <c r="K29" s="33" t="e">
        <f t="shared" si="3"/>
        <v>#DIV/0!</v>
      </c>
      <c r="L29" s="17">
        <v>0</v>
      </c>
      <c r="M29" s="34" t="str">
        <f t="shared" si="6"/>
        <v>-</v>
      </c>
      <c r="N29" s="17">
        <v>0</v>
      </c>
      <c r="O29" s="35">
        <f t="shared" ref="O29:P29" si="37">D29/7</f>
        <v>0</v>
      </c>
      <c r="P29" s="35">
        <f t="shared" si="37"/>
        <v>0</v>
      </c>
      <c r="Q29" s="30" t="e">
        <f t="shared" si="8"/>
        <v>#DIV/0!</v>
      </c>
      <c r="R29" s="30"/>
      <c r="S29" s="22">
        <v>0</v>
      </c>
      <c r="T29" s="15" t="s">
        <v>33</v>
      </c>
      <c r="U29" s="23" t="s">
        <v>33</v>
      </c>
      <c r="V29" s="48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88</v>
      </c>
      <c r="AB29" s="41">
        <f t="shared" si="11"/>
        <v>-0.69</v>
      </c>
      <c r="AC29" s="42">
        <v>5.8714607060185178E-2</v>
      </c>
      <c r="AD29" s="40">
        <f t="shared" si="12"/>
        <v>0</v>
      </c>
      <c r="AE29" s="26">
        <v>-4.9000000000000004</v>
      </c>
      <c r="AF29" s="26">
        <v>-7.5954100000000002</v>
      </c>
      <c r="AG29" s="26">
        <v>0</v>
      </c>
    </row>
    <row r="30" spans="1:33" ht="15.75" customHeight="1" x14ac:dyDescent="0.2">
      <c r="A30" s="15" t="s">
        <v>84</v>
      </c>
      <c r="B30" s="15"/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32" t="e">
        <f t="shared" si="1"/>
        <v>#DIV/0!</v>
      </c>
      <c r="I30" s="32" t="e">
        <f t="shared" si="2"/>
        <v>#DIV/0!</v>
      </c>
      <c r="J30" s="33">
        <f t="shared" si="5"/>
        <v>0</v>
      </c>
      <c r="K30" s="33" t="e">
        <f t="shared" si="3"/>
        <v>#DIV/0!</v>
      </c>
      <c r="L30" s="17">
        <v>0</v>
      </c>
      <c r="M30" s="34" t="str">
        <f t="shared" si="6"/>
        <v>-</v>
      </c>
      <c r="N30" s="17">
        <v>0</v>
      </c>
      <c r="O30" s="35">
        <f t="shared" ref="O30:P30" si="38">D30/7</f>
        <v>0</v>
      </c>
      <c r="P30" s="35">
        <f t="shared" si="38"/>
        <v>0</v>
      </c>
      <c r="Q30" s="30" t="e">
        <f t="shared" si="8"/>
        <v>#DIV/0!</v>
      </c>
      <c r="R30" s="30"/>
      <c r="S30" s="22">
        <v>0</v>
      </c>
      <c r="T30" s="29">
        <v>100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88</v>
      </c>
      <c r="AB30" s="41">
        <f t="shared" si="11"/>
        <v>-0.69</v>
      </c>
      <c r="AC30" s="42">
        <v>5.8714607060185178E-2</v>
      </c>
      <c r="AD30" s="40">
        <f t="shared" si="12"/>
        <v>0</v>
      </c>
      <c r="AE30" s="26">
        <v>-4.9000000000000004</v>
      </c>
      <c r="AF30" s="26">
        <v>-7.4622671767812498</v>
      </c>
      <c r="AG30" s="26">
        <v>0</v>
      </c>
    </row>
    <row r="31" spans="1:33" ht="15.75" customHeight="1" x14ac:dyDescent="0.2">
      <c r="A31" s="15" t="s">
        <v>85</v>
      </c>
      <c r="B31" s="15"/>
      <c r="C31" s="16" t="str">
        <f t="shared" si="4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1"/>
        <v>#DIV/0!</v>
      </c>
      <c r="I31" s="32" t="e">
        <f t="shared" si="2"/>
        <v>#DIV/0!</v>
      </c>
      <c r="J31" s="33">
        <f t="shared" si="5"/>
        <v>0</v>
      </c>
      <c r="K31" s="33" t="e">
        <f t="shared" si="3"/>
        <v>#DIV/0!</v>
      </c>
      <c r="L31" s="17">
        <v>0</v>
      </c>
      <c r="M31" s="34" t="str">
        <f t="shared" si="6"/>
        <v>-</v>
      </c>
      <c r="N31" s="17">
        <v>0</v>
      </c>
      <c r="O31" s="35">
        <f t="shared" ref="O31:P32" si="39">D31/7</f>
        <v>0</v>
      </c>
      <c r="P31" s="35">
        <f t="shared" si="39"/>
        <v>0</v>
      </c>
      <c r="Q31" s="30" t="e">
        <f t="shared" si="8"/>
        <v>#DIV/0!</v>
      </c>
      <c r="R31" s="30"/>
      <c r="S31" s="22" t="e">
        <v>#N/A</v>
      </c>
      <c r="T31" s="15">
        <v>100</v>
      </c>
      <c r="U31" s="23" t="s">
        <v>33</v>
      </c>
      <c r="V31" s="1" t="s">
        <v>409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88</v>
      </c>
      <c r="AB31" s="41">
        <f t="shared" si="11"/>
        <v>-0.69</v>
      </c>
      <c r="AC31" s="28">
        <v>5.8714607060185178E-2</v>
      </c>
      <c r="AD31" s="40">
        <f t="shared" si="12"/>
        <v>0</v>
      </c>
      <c r="AE31" s="44">
        <v>-4.9000000000000004</v>
      </c>
      <c r="AF31" s="44">
        <v>-7.4622671767812507</v>
      </c>
      <c r="AG31" s="26">
        <v>0</v>
      </c>
    </row>
    <row r="32" spans="1:33" s="51" customFormat="1" ht="15.75" customHeight="1" x14ac:dyDescent="0.2">
      <c r="A32" s="51" t="s">
        <v>400</v>
      </c>
      <c r="C32" s="16" t="str">
        <f t="shared" si="4"/>
        <v xml:space="preserve"> - </v>
      </c>
      <c r="D32" s="52">
        <v>0</v>
      </c>
      <c r="E32" s="52">
        <v>0</v>
      </c>
      <c r="F32" s="53">
        <v>0</v>
      </c>
      <c r="G32" s="53">
        <v>0</v>
      </c>
      <c r="H32" s="32" t="e">
        <f t="shared" si="1"/>
        <v>#DIV/0!</v>
      </c>
      <c r="I32" s="32" t="e">
        <f t="shared" si="2"/>
        <v>#DIV/0!</v>
      </c>
      <c r="J32" s="33">
        <f t="shared" si="5"/>
        <v>0</v>
      </c>
      <c r="K32" s="33" t="e">
        <f t="shared" si="3"/>
        <v>#DIV/0!</v>
      </c>
      <c r="L32" s="52">
        <v>0</v>
      </c>
      <c r="M32" s="34" t="str">
        <f t="shared" si="6"/>
        <v>-</v>
      </c>
      <c r="N32" s="52">
        <v>0</v>
      </c>
      <c r="O32" s="35">
        <f t="shared" si="39"/>
        <v>0</v>
      </c>
      <c r="P32" s="35">
        <f t="shared" si="39"/>
        <v>0</v>
      </c>
      <c r="Q32" s="30" t="e">
        <f t="shared" si="8"/>
        <v>#DIV/0!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0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0</v>
      </c>
      <c r="X32" s="39">
        <f t="shared" si="9"/>
        <v>0</v>
      </c>
      <c r="Y32" s="40">
        <f t="shared" si="10"/>
        <v>0</v>
      </c>
      <c r="Z32" s="51">
        <v>0</v>
      </c>
      <c r="AA32" s="51" t="s">
        <v>88</v>
      </c>
      <c r="AB32" s="41">
        <f t="shared" si="11"/>
        <v>-0.69</v>
      </c>
      <c r="AC32" s="57">
        <v>5.8714607060185178E-2</v>
      </c>
      <c r="AD32" s="40">
        <f t="shared" si="12"/>
        <v>0</v>
      </c>
      <c r="AE32" s="58">
        <v>-4.9000000000000004</v>
      </c>
      <c r="AF32" s="58">
        <v>-7.4622671767812498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48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48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48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48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48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48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48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48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48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48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48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48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48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48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48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48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48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48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48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48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48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48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48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48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48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48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48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48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48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48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48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48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48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48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48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48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48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48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48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48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48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48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48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48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48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48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48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48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48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48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48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48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48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48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48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48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48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48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48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48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48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48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48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48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49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49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49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49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49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49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49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49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49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49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49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49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49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49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49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49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49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49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49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49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</row>
    <row r="142" spans="1:33" ht="15.75" customHeight="1" x14ac:dyDescent="0.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</row>
    <row r="143" spans="1:33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</row>
    <row r="144" spans="1:33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1000"/>
  <sheetViews>
    <sheetView tabSelected="1" workbookViewId="0">
      <pane xSplit="2" ySplit="3" topLeftCell="C4" activePane="bottomRight" state="frozen"/>
      <selection activeCell="R32" sqref="R32"/>
      <selection pane="topRight" activeCell="R32" sqref="R32"/>
      <selection pane="bottomLeft" activeCell="R32" sqref="R32"/>
      <selection pane="bottomRigh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1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32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8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Info!B1:BJ7000""),3,FALSE),"""")"),"LED Cornhole Board Lights, Red &amp; Blue - Corn Hole Edge Lighting Kit for Playing at Night")</f>
        <v>LED Cornhole Board Lights, Red &amp; Blue - Corn Hole Edge Lighting Kit for Playing at Night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Info!B1:BJ7000""),2,FALSE),"""")"),"B07V5W4Z31")</f>
        <v>B07V5W4Z31</v>
      </c>
      <c r="B2" s="3" t="s">
        <v>241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160.5" customHeight="1" x14ac:dyDescent="0.2">
      <c r="A3" s="75" t="s">
        <v>30</v>
      </c>
      <c r="B3" s="76"/>
      <c r="C3" s="4">
        <f>((AE32+AF32)/0.85)*-1</f>
        <v>14.543843737389707</v>
      </c>
      <c r="D3" s="5">
        <f>SUM(D4:D99765)</f>
        <v>1</v>
      </c>
      <c r="E3" s="5"/>
      <c r="F3" s="6">
        <f t="shared" ref="F3:G3" si="0">SUM(F4:F99765)</f>
        <v>10.99</v>
      </c>
      <c r="G3" s="6">
        <f t="shared" si="0"/>
        <v>0</v>
      </c>
      <c r="H3" s="7">
        <f t="shared" ref="H3:H32" si="1">G3/F3*-1</f>
        <v>0</v>
      </c>
      <c r="I3" s="8">
        <f t="shared" ref="I3:I32" si="2">J3/F3</f>
        <v>-0.27218743612765517</v>
      </c>
      <c r="J3" s="6">
        <f>SUM(J4:J99765)</f>
        <v>-2.9913399230429305</v>
      </c>
      <c r="K3" s="6">
        <f t="shared" ref="K3:K32" si="3">J3/D3</f>
        <v>-2.9913399230429305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Sheet!a1:g5000""),2,FALSE),"""")"),"discontinue - March
discontinue - April
discontinue - May
discontinue - June
discontinue - July
discontinue - Aug
discontinue - Sept
discontinue - Oct
discontinue - Nov
discontinue - Dec
discontinue - Jan
discontinue - Feb")</f>
        <v>discontinue - March
discontinue - April
discontinue - May
discontinue - June
discontinue - July
discontinue - Aug
discontinue - Sept
discontinue - Oct
discontinue - Nov
discontinue - Dec
discontinue - Jan
discontinue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SUM(W4:W99765)</f>
        <v>0</v>
      </c>
      <c r="X3" s="7">
        <f>W3/D3</f>
        <v>0</v>
      </c>
      <c r="Y3" s="6"/>
      <c r="Z3" s="5"/>
      <c r="AA3" s="5"/>
      <c r="AB3" s="5"/>
      <c r="AC3" s="5"/>
      <c r="AD3" s="6">
        <f>SUM(AD4:AD99765)</f>
        <v>-1.1122688194444445E-2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Info!B2:BZ7000""),36,FALSE)),"""")*-1"),-7.46226717678125)</f>
        <v>-7.4622671767812498</v>
      </c>
      <c r="AG3" s="6">
        <f>SUM(AG4:AG99765)</f>
        <v>0</v>
      </c>
    </row>
    <row r="4" spans="1:33" ht="15.75" customHeight="1" x14ac:dyDescent="0.2">
      <c r="A4" s="15" t="s">
        <v>31</v>
      </c>
      <c r="B4" s="15" t="s">
        <v>242</v>
      </c>
      <c r="C4" s="16" t="str">
        <f t="shared" ref="C4:C32" si="4">IFERROR(F4/D4," - ")</f>
        <v xml:space="preserve"> - </v>
      </c>
      <c r="D4" s="17">
        <v>0</v>
      </c>
      <c r="E4" s="17">
        <v>0</v>
      </c>
      <c r="F4" s="18">
        <v>0</v>
      </c>
      <c r="G4" s="18">
        <v>0</v>
      </c>
      <c r="H4" s="19" t="e">
        <f t="shared" si="1"/>
        <v>#DIV/0!</v>
      </c>
      <c r="I4" s="19" t="e">
        <f t="shared" si="2"/>
        <v>#DIV/0!</v>
      </c>
      <c r="J4" s="18">
        <f t="shared" ref="J4:J32" si="5">F4*0.85+G4+AF4*D4+D4*AE4+AG4+AD4</f>
        <v>0</v>
      </c>
      <c r="K4" s="18" t="e">
        <f t="shared" si="3"/>
        <v>#DIV/0!</v>
      </c>
      <c r="L4" s="17">
        <v>1</v>
      </c>
      <c r="M4" s="20">
        <f t="shared" ref="M4:M32" si="6">IFERROR(D4/L4,"-")</f>
        <v>0</v>
      </c>
      <c r="N4" s="17">
        <v>1</v>
      </c>
      <c r="O4" s="21">
        <f t="shared" ref="O4:P4" si="7">D4/7</f>
        <v>0</v>
      </c>
      <c r="P4" s="21">
        <f t="shared" si="7"/>
        <v>0</v>
      </c>
      <c r="Q4" s="17" t="e">
        <f t="shared" ref="Q4:Q32" si="8">ROUNDDOWN(N4/(O4+P4),0)</f>
        <v>#DIV/0!</v>
      </c>
      <c r="R4" s="17"/>
      <c r="S4" s="22">
        <v>1.86206896551724</v>
      </c>
      <c r="T4" s="15">
        <v>0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e">
        <v>#N/A</v>
      </c>
      <c r="AB4" s="27" t="e">
        <f t="shared" ref="AB4:AB32" si="11">IF(OR(AA4="UsLargeStandardSize",AA4="UsSmallStandardSize"),-0.69,-0.48)</f>
        <v>#N/A</v>
      </c>
      <c r="AC4" s="28" t="e">
        <v>#N/A</v>
      </c>
      <c r="AD4" s="26">
        <f t="shared" ref="AD4:AD32" si="12">IFERROR(AB4*AC4*D4*2,0)</f>
        <v>0</v>
      </c>
      <c r="AE4" s="26">
        <v>0</v>
      </c>
      <c r="AF4" s="26">
        <v>-7.4217172348484857</v>
      </c>
      <c r="AG4" s="26">
        <v>0</v>
      </c>
    </row>
    <row r="5" spans="1:33" ht="15.75" customHeight="1" x14ac:dyDescent="0.2">
      <c r="A5" s="29" t="s">
        <v>34</v>
      </c>
      <c r="B5" s="29" t="s">
        <v>240</v>
      </c>
      <c r="C5" s="16" t="str">
        <f t="shared" si="4"/>
        <v xml:space="preserve"> - </v>
      </c>
      <c r="D5" s="30">
        <v>0</v>
      </c>
      <c r="E5" s="30">
        <v>0</v>
      </c>
      <c r="F5" s="31">
        <v>0</v>
      </c>
      <c r="G5" s="31">
        <v>0</v>
      </c>
      <c r="H5" s="32" t="e">
        <f t="shared" si="1"/>
        <v>#DIV/0!</v>
      </c>
      <c r="I5" s="32" t="e">
        <f t="shared" si="2"/>
        <v>#DIV/0!</v>
      </c>
      <c r="J5" s="33">
        <f t="shared" si="5"/>
        <v>0</v>
      </c>
      <c r="K5" s="33" t="e">
        <f t="shared" si="3"/>
        <v>#DIV/0!</v>
      </c>
      <c r="L5" s="30">
        <v>0</v>
      </c>
      <c r="M5" s="34" t="str">
        <f t="shared" si="6"/>
        <v>-</v>
      </c>
      <c r="N5" s="30">
        <v>1</v>
      </c>
      <c r="O5" s="35">
        <f t="shared" ref="O5:P5" si="13">D5/7</f>
        <v>0</v>
      </c>
      <c r="P5" s="35">
        <f t="shared" si="13"/>
        <v>0</v>
      </c>
      <c r="Q5" s="30" t="e">
        <f t="shared" si="8"/>
        <v>#DIV/0!</v>
      </c>
      <c r="R5" s="30"/>
      <c r="S5" s="36">
        <v>1.9615384615384599</v>
      </c>
      <c r="T5" s="29">
        <v>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s">
        <v>88</v>
      </c>
      <c r="AB5" s="41">
        <f t="shared" si="11"/>
        <v>-0.69</v>
      </c>
      <c r="AC5" s="42">
        <v>8.0692584009269992E-3</v>
      </c>
      <c r="AD5" s="40">
        <f t="shared" si="12"/>
        <v>0</v>
      </c>
      <c r="AE5" s="40">
        <v>-4.9000000000000004</v>
      </c>
      <c r="AF5" s="40">
        <v>-7.4217172348484857</v>
      </c>
      <c r="AG5" s="40">
        <v>0</v>
      </c>
    </row>
    <row r="6" spans="1:33" ht="15.75" customHeight="1" x14ac:dyDescent="0.2">
      <c r="A6" s="29" t="s">
        <v>35</v>
      </c>
      <c r="B6" s="29" t="s">
        <v>243</v>
      </c>
      <c r="C6" s="16" t="str">
        <f t="shared" si="4"/>
        <v xml:space="preserve"> - </v>
      </c>
      <c r="D6" s="30">
        <v>0</v>
      </c>
      <c r="E6" s="30">
        <v>0</v>
      </c>
      <c r="F6" s="31">
        <v>0</v>
      </c>
      <c r="G6" s="31">
        <v>0</v>
      </c>
      <c r="H6" s="32" t="e">
        <f t="shared" si="1"/>
        <v>#DIV/0!</v>
      </c>
      <c r="I6" s="32" t="e">
        <f t="shared" si="2"/>
        <v>#DIV/0!</v>
      </c>
      <c r="J6" s="33">
        <f t="shared" si="5"/>
        <v>0</v>
      </c>
      <c r="K6" s="33" t="e">
        <f t="shared" si="3"/>
        <v>#DIV/0!</v>
      </c>
      <c r="L6" s="30">
        <v>0</v>
      </c>
      <c r="M6" s="34" t="str">
        <f t="shared" si="6"/>
        <v>-</v>
      </c>
      <c r="N6" s="30">
        <v>1</v>
      </c>
      <c r="O6" s="35">
        <f t="shared" ref="O6:P6" si="14">D6/7</f>
        <v>0</v>
      </c>
      <c r="P6" s="35">
        <f t="shared" si="14"/>
        <v>0</v>
      </c>
      <c r="Q6" s="30" t="e">
        <f t="shared" si="8"/>
        <v>#DIV/0!</v>
      </c>
      <c r="R6" s="30"/>
      <c r="S6" s="36">
        <v>1.97752808988764</v>
      </c>
      <c r="T6" s="29">
        <v>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s">
        <v>88</v>
      </c>
      <c r="AB6" s="41">
        <f t="shared" si="11"/>
        <v>-0.69</v>
      </c>
      <c r="AC6" s="42">
        <v>8.0599189814814821E-3</v>
      </c>
      <c r="AD6" s="40">
        <f t="shared" si="12"/>
        <v>0</v>
      </c>
      <c r="AE6" s="40">
        <v>-4.9000000000000004</v>
      </c>
      <c r="AF6" s="40">
        <v>-7.4217172348484857</v>
      </c>
      <c r="AG6" s="40">
        <v>0</v>
      </c>
    </row>
    <row r="7" spans="1:33" ht="15.75" customHeight="1" x14ac:dyDescent="0.2">
      <c r="A7" s="29" t="s">
        <v>37</v>
      </c>
      <c r="B7" s="29" t="s">
        <v>100</v>
      </c>
      <c r="C7" s="16">
        <f t="shared" si="4"/>
        <v>10.99</v>
      </c>
      <c r="D7" s="30">
        <v>1</v>
      </c>
      <c r="E7" s="30">
        <v>0</v>
      </c>
      <c r="F7" s="31">
        <v>10.99</v>
      </c>
      <c r="G7" s="31">
        <v>0</v>
      </c>
      <c r="H7" s="32">
        <f t="shared" si="1"/>
        <v>0</v>
      </c>
      <c r="I7" s="32">
        <f t="shared" si="2"/>
        <v>-0.27218743612765517</v>
      </c>
      <c r="J7" s="33">
        <f t="shared" si="5"/>
        <v>-2.9913399230429305</v>
      </c>
      <c r="K7" s="33">
        <f t="shared" si="3"/>
        <v>-2.9913399230429305</v>
      </c>
      <c r="L7" s="30">
        <v>3</v>
      </c>
      <c r="M7" s="34">
        <f t="shared" si="6"/>
        <v>0.33333333333333331</v>
      </c>
      <c r="N7" s="30">
        <v>0</v>
      </c>
      <c r="O7" s="35">
        <f t="shared" ref="O7:P7" si="15">D7/7</f>
        <v>0.14285714285714285</v>
      </c>
      <c r="P7" s="35">
        <f t="shared" si="15"/>
        <v>0</v>
      </c>
      <c r="Q7" s="30">
        <f t="shared" si="8"/>
        <v>0</v>
      </c>
      <c r="R7" s="30"/>
      <c r="S7" s="36" t="e">
        <v>#N/A</v>
      </c>
      <c r="T7" s="29">
        <v>0</v>
      </c>
      <c r="U7" s="37" t="s">
        <v>33</v>
      </c>
      <c r="V7" s="38" t="s">
        <v>36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s">
        <v>88</v>
      </c>
      <c r="AB7" s="41">
        <f t="shared" si="11"/>
        <v>-0.69</v>
      </c>
      <c r="AC7" s="42">
        <v>8.0599189814814821E-3</v>
      </c>
      <c r="AD7" s="40">
        <f t="shared" si="12"/>
        <v>-1.1122688194444445E-2</v>
      </c>
      <c r="AE7" s="40">
        <v>-4.9000000000000004</v>
      </c>
      <c r="AF7" s="40">
        <v>-7.4217172348484857</v>
      </c>
      <c r="AG7" s="40">
        <v>0</v>
      </c>
    </row>
    <row r="8" spans="1:33" ht="15.75" customHeight="1" x14ac:dyDescent="0.2">
      <c r="A8" s="29" t="s">
        <v>38</v>
      </c>
      <c r="B8" s="29"/>
      <c r="C8" s="16" t="str">
        <f t="shared" si="4"/>
        <v xml:space="preserve"> - </v>
      </c>
      <c r="D8" s="30">
        <v>0</v>
      </c>
      <c r="E8" s="30">
        <v>0</v>
      </c>
      <c r="F8" s="31">
        <v>0</v>
      </c>
      <c r="G8" s="31">
        <v>0</v>
      </c>
      <c r="H8" s="32" t="e">
        <f t="shared" si="1"/>
        <v>#DIV/0!</v>
      </c>
      <c r="I8" s="32" t="e">
        <f t="shared" si="2"/>
        <v>#DIV/0!</v>
      </c>
      <c r="J8" s="33">
        <f t="shared" si="5"/>
        <v>0</v>
      </c>
      <c r="K8" s="33" t="e">
        <f t="shared" si="3"/>
        <v>#DIV/0!</v>
      </c>
      <c r="L8" s="30">
        <v>0</v>
      </c>
      <c r="M8" s="34" t="str">
        <f t="shared" si="6"/>
        <v>-</v>
      </c>
      <c r="N8" s="30">
        <v>0</v>
      </c>
      <c r="O8" s="35">
        <f t="shared" ref="O8:P8" si="16">D8/7</f>
        <v>0</v>
      </c>
      <c r="P8" s="35">
        <f t="shared" si="16"/>
        <v>0</v>
      </c>
      <c r="Q8" s="30" t="e">
        <f t="shared" si="8"/>
        <v>#DIV/0!</v>
      </c>
      <c r="R8" s="30"/>
      <c r="S8" s="36" t="e">
        <v>#N/A</v>
      </c>
      <c r="T8" s="29">
        <v>0</v>
      </c>
      <c r="U8" s="37" t="s">
        <v>33</v>
      </c>
      <c r="V8" s="38" t="s">
        <v>33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-7.42</v>
      </c>
      <c r="AG8" s="40">
        <v>0</v>
      </c>
    </row>
    <row r="9" spans="1:33" ht="15.75" customHeight="1" x14ac:dyDescent="0.2">
      <c r="A9" s="29" t="s">
        <v>40</v>
      </c>
      <c r="B9" s="29"/>
      <c r="C9" s="16" t="str">
        <f t="shared" si="4"/>
        <v xml:space="preserve"> - </v>
      </c>
      <c r="D9" s="30">
        <v>0</v>
      </c>
      <c r="E9" s="30">
        <v>0</v>
      </c>
      <c r="F9" s="31">
        <v>0</v>
      </c>
      <c r="G9" s="31">
        <v>0</v>
      </c>
      <c r="H9" s="32" t="e">
        <f t="shared" si="1"/>
        <v>#DIV/0!</v>
      </c>
      <c r="I9" s="32" t="e">
        <f t="shared" si="2"/>
        <v>#DIV/0!</v>
      </c>
      <c r="J9" s="33">
        <f t="shared" si="5"/>
        <v>0</v>
      </c>
      <c r="K9" s="33" t="e">
        <f t="shared" si="3"/>
        <v>#DIV/0!</v>
      </c>
      <c r="L9" s="30">
        <v>0</v>
      </c>
      <c r="M9" s="34" t="str">
        <f t="shared" si="6"/>
        <v>-</v>
      </c>
      <c r="N9" s="30">
        <v>0</v>
      </c>
      <c r="O9" s="35">
        <f t="shared" ref="O9:P9" si="17">D9/7</f>
        <v>0</v>
      </c>
      <c r="P9" s="35">
        <f t="shared" si="17"/>
        <v>0</v>
      </c>
      <c r="Q9" s="30" t="e">
        <f t="shared" si="8"/>
        <v>#DIV/0!</v>
      </c>
      <c r="R9" s="30"/>
      <c r="S9" s="36" t="e">
        <v>#N/A</v>
      </c>
      <c r="T9" s="29">
        <v>0</v>
      </c>
      <c r="U9" s="37" t="s">
        <v>33</v>
      </c>
      <c r="V9" s="38" t="s">
        <v>33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-7.4745710606060598</v>
      </c>
      <c r="AG9" s="40">
        <v>0</v>
      </c>
    </row>
    <row r="10" spans="1:33" ht="15.75" customHeight="1" x14ac:dyDescent="0.2">
      <c r="A10" s="29" t="s">
        <v>42</v>
      </c>
      <c r="B10" s="29"/>
      <c r="C10" s="16" t="str">
        <f t="shared" si="4"/>
        <v xml:space="preserve"> - </v>
      </c>
      <c r="D10" s="30">
        <v>0</v>
      </c>
      <c r="E10" s="30">
        <v>0</v>
      </c>
      <c r="F10" s="31">
        <v>0</v>
      </c>
      <c r="G10" s="31">
        <v>0</v>
      </c>
      <c r="H10" s="32" t="e">
        <f t="shared" si="1"/>
        <v>#DIV/0!</v>
      </c>
      <c r="I10" s="32" t="e">
        <f t="shared" si="2"/>
        <v>#DIV/0!</v>
      </c>
      <c r="J10" s="33">
        <f t="shared" si="5"/>
        <v>0</v>
      </c>
      <c r="K10" s="33" t="e">
        <f t="shared" si="3"/>
        <v>#DIV/0!</v>
      </c>
      <c r="L10" s="30">
        <v>0</v>
      </c>
      <c r="M10" s="34" t="str">
        <f t="shared" si="6"/>
        <v>-</v>
      </c>
      <c r="N10" s="30">
        <v>0</v>
      </c>
      <c r="O10" s="35">
        <f t="shared" ref="O10:P10" si="18">D10/7</f>
        <v>0</v>
      </c>
      <c r="P10" s="35">
        <f t="shared" si="18"/>
        <v>0</v>
      </c>
      <c r="Q10" s="30" t="e">
        <f t="shared" si="8"/>
        <v>#DIV/0!</v>
      </c>
      <c r="R10" s="30"/>
      <c r="S10" s="36" t="e">
        <v>#N/A</v>
      </c>
      <c r="T10" s="29">
        <v>0</v>
      </c>
      <c r="U10" s="37" t="s">
        <v>33</v>
      </c>
      <c r="V10" s="38" t="s">
        <v>33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-7.4745710606060598</v>
      </c>
      <c r="AG10" s="40">
        <v>0</v>
      </c>
    </row>
    <row r="11" spans="1:33" ht="15.75" customHeight="1" x14ac:dyDescent="0.2">
      <c r="A11" s="29" t="s">
        <v>44</v>
      </c>
      <c r="B11" s="29"/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0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 t="e">
        <v>#N/A</v>
      </c>
      <c r="T11" s="29">
        <v>0</v>
      </c>
      <c r="U11" s="37" t="s">
        <v>33</v>
      </c>
      <c r="V11" s="38" t="s">
        <v>33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-7.4745710606060598</v>
      </c>
      <c r="AG11" s="40">
        <v>0</v>
      </c>
    </row>
    <row r="12" spans="1:33" ht="15.75" customHeight="1" x14ac:dyDescent="0.2">
      <c r="A12" s="29" t="s">
        <v>46</v>
      </c>
      <c r="B12" s="29"/>
      <c r="C12" s="16" t="str">
        <f t="shared" si="4"/>
        <v xml:space="preserve"> - </v>
      </c>
      <c r="D12" s="30">
        <v>0</v>
      </c>
      <c r="E12" s="30">
        <v>0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0</v>
      </c>
      <c r="O12" s="35">
        <f t="shared" ref="O12:P12" si="20">D12/7</f>
        <v>0</v>
      </c>
      <c r="P12" s="35">
        <f t="shared" si="20"/>
        <v>0</v>
      </c>
      <c r="Q12" s="30" t="e">
        <f t="shared" si="8"/>
        <v>#DIV/0!</v>
      </c>
      <c r="R12" s="30"/>
      <c r="S12" s="36" t="e">
        <v>#N/A</v>
      </c>
      <c r="T12" s="29">
        <v>0</v>
      </c>
      <c r="U12" s="37" t="s">
        <v>33</v>
      </c>
      <c r="V12" s="38" t="s">
        <v>33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-7.5556664102564097</v>
      </c>
      <c r="AG12" s="40">
        <v>0</v>
      </c>
    </row>
    <row r="13" spans="1:33" ht="15.75" customHeight="1" x14ac:dyDescent="0.2">
      <c r="A13" s="29" t="s">
        <v>48</v>
      </c>
      <c r="B13" s="29"/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>
        <v>0</v>
      </c>
      <c r="U13" s="37" t="s">
        <v>33</v>
      </c>
      <c r="V13" s="38" t="s">
        <v>33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-7.5954100000000002</v>
      </c>
      <c r="AG13" s="40">
        <v>0</v>
      </c>
    </row>
    <row r="14" spans="1:33" ht="15.75" customHeight="1" x14ac:dyDescent="0.2">
      <c r="A14" s="29" t="s">
        <v>51</v>
      </c>
      <c r="B14" s="29"/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>
        <v>0</v>
      </c>
      <c r="U14" s="37" t="s">
        <v>33</v>
      </c>
      <c r="V14" s="38" t="s">
        <v>33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-7.5954100000000002</v>
      </c>
      <c r="AG14" s="40">
        <v>0</v>
      </c>
    </row>
    <row r="15" spans="1:33" ht="15.75" customHeight="1" x14ac:dyDescent="0.2">
      <c r="A15" s="29" t="s">
        <v>54</v>
      </c>
      <c r="B15" s="29"/>
      <c r="C15" s="16" t="str">
        <f t="shared" si="4"/>
        <v xml:space="preserve"> - </v>
      </c>
      <c r="D15" s="30">
        <v>0</v>
      </c>
      <c r="E15" s="30">
        <v>0</v>
      </c>
      <c r="F15" s="33">
        <v>0</v>
      </c>
      <c r="G15" s="31">
        <v>0</v>
      </c>
      <c r="H15" s="32" t="e">
        <f t="shared" si="1"/>
        <v>#DIV/0!</v>
      </c>
      <c r="I15" s="32" t="e">
        <f t="shared" si="2"/>
        <v>#DIV/0!</v>
      </c>
      <c r="J15" s="33">
        <f t="shared" si="5"/>
        <v>0</v>
      </c>
      <c r="K15" s="33" t="e">
        <f t="shared" si="3"/>
        <v>#DIV/0!</v>
      </c>
      <c r="L15" s="30">
        <v>0</v>
      </c>
      <c r="M15" s="34" t="str">
        <f t="shared" si="6"/>
        <v>-</v>
      </c>
      <c r="N15" s="30">
        <v>0</v>
      </c>
      <c r="O15" s="35">
        <f t="shared" ref="O15:P15" si="23">D15/7</f>
        <v>0</v>
      </c>
      <c r="P15" s="35">
        <f t="shared" si="23"/>
        <v>0</v>
      </c>
      <c r="Q15" s="30" t="e">
        <f t="shared" si="8"/>
        <v>#DIV/0!</v>
      </c>
      <c r="R15" s="30"/>
      <c r="S15" s="36" t="e">
        <v>#N/A</v>
      </c>
      <c r="T15" s="29">
        <v>0</v>
      </c>
      <c r="U15" s="37" t="s">
        <v>33</v>
      </c>
      <c r="V15" s="38" t="s">
        <v>33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-7.5954100000000002</v>
      </c>
      <c r="AG15" s="40">
        <v>0</v>
      </c>
    </row>
    <row r="16" spans="1:33" ht="15.75" customHeight="1" x14ac:dyDescent="0.2">
      <c r="A16" s="29" t="s">
        <v>56</v>
      </c>
      <c r="B16" s="29"/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#DIV/0!</v>
      </c>
      <c r="J16" s="33">
        <f t="shared" si="5"/>
        <v>0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 t="e">
        <v>#N/A</v>
      </c>
      <c r="T16" s="29">
        <v>0</v>
      </c>
      <c r="U16" s="37" t="s">
        <v>33</v>
      </c>
      <c r="V16" s="38" t="s">
        <v>33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-7.5954100000000002</v>
      </c>
      <c r="AG16" s="40">
        <v>0</v>
      </c>
    </row>
    <row r="17" spans="1:33" ht="15.75" customHeight="1" x14ac:dyDescent="0.2">
      <c r="A17" s="29" t="s">
        <v>58</v>
      </c>
      <c r="B17" s="29"/>
      <c r="C17" s="16" t="str">
        <f t="shared" si="4"/>
        <v xml:space="preserve"> - </v>
      </c>
      <c r="D17" s="30">
        <v>0</v>
      </c>
      <c r="E17" s="30">
        <v>0</v>
      </c>
      <c r="F17" s="33">
        <v>0</v>
      </c>
      <c r="G17" s="31">
        <v>0</v>
      </c>
      <c r="H17" s="32" t="e">
        <f t="shared" si="1"/>
        <v>#DIV/0!</v>
      </c>
      <c r="I17" s="32" t="e">
        <f t="shared" si="2"/>
        <v>#DIV/0!</v>
      </c>
      <c r="J17" s="33">
        <f t="shared" si="5"/>
        <v>0</v>
      </c>
      <c r="K17" s="33" t="e">
        <f t="shared" si="3"/>
        <v>#DIV/0!</v>
      </c>
      <c r="L17" s="30">
        <v>0</v>
      </c>
      <c r="M17" s="34" t="str">
        <f t="shared" si="6"/>
        <v>-</v>
      </c>
      <c r="N17" s="30">
        <v>0</v>
      </c>
      <c r="O17" s="35">
        <f t="shared" ref="O17:P17" si="25">D17/7</f>
        <v>0</v>
      </c>
      <c r="P17" s="35">
        <f t="shared" si="25"/>
        <v>0</v>
      </c>
      <c r="Q17" s="30" t="e">
        <f t="shared" si="8"/>
        <v>#DIV/0!</v>
      </c>
      <c r="R17" s="30"/>
      <c r="S17" s="36" t="e">
        <v>#N/A</v>
      </c>
      <c r="T17" s="29">
        <v>0</v>
      </c>
      <c r="U17" s="37" t="s">
        <v>33</v>
      </c>
      <c r="V17" s="38" t="s">
        <v>33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e">
        <v>#N/A</v>
      </c>
      <c r="AB17" s="41" t="e">
        <f t="shared" si="11"/>
        <v>#N/A</v>
      </c>
      <c r="AC17" s="42" t="e">
        <v>#N/A</v>
      </c>
      <c r="AD17" s="40">
        <f t="shared" si="12"/>
        <v>0</v>
      </c>
      <c r="AE17" s="40">
        <v>0</v>
      </c>
      <c r="AF17" s="40">
        <v>-7.5954100000000002</v>
      </c>
      <c r="AG17" s="40">
        <v>0</v>
      </c>
    </row>
    <row r="18" spans="1:33" ht="15.75" customHeight="1" x14ac:dyDescent="0.2">
      <c r="A18" s="29" t="s">
        <v>60</v>
      </c>
      <c r="B18" s="29"/>
      <c r="C18" s="16" t="str">
        <f t="shared" si="4"/>
        <v xml:space="preserve"> - </v>
      </c>
      <c r="D18" s="30">
        <v>0</v>
      </c>
      <c r="E18" s="30">
        <v>0</v>
      </c>
      <c r="F18" s="33">
        <v>0</v>
      </c>
      <c r="G18" s="31">
        <v>0</v>
      </c>
      <c r="H18" s="32" t="e">
        <f t="shared" si="1"/>
        <v>#DIV/0!</v>
      </c>
      <c r="I18" s="32" t="e">
        <f t="shared" si="2"/>
        <v>#DIV/0!</v>
      </c>
      <c r="J18" s="33">
        <f t="shared" si="5"/>
        <v>0</v>
      </c>
      <c r="K18" s="33" t="e">
        <f t="shared" si="3"/>
        <v>#DIV/0!</v>
      </c>
      <c r="L18" s="30">
        <v>0</v>
      </c>
      <c r="M18" s="34" t="str">
        <f t="shared" si="6"/>
        <v>-</v>
      </c>
      <c r="N18" s="30">
        <v>0</v>
      </c>
      <c r="O18" s="35">
        <f t="shared" ref="O18:P18" si="26">D18/7</f>
        <v>0</v>
      </c>
      <c r="P18" s="35">
        <f t="shared" si="26"/>
        <v>0</v>
      </c>
      <c r="Q18" s="30" t="e">
        <f t="shared" si="8"/>
        <v>#DIV/0!</v>
      </c>
      <c r="R18" s="30"/>
      <c r="S18" s="36" t="e">
        <v>#N/A</v>
      </c>
      <c r="T18" s="29">
        <v>0</v>
      </c>
      <c r="U18" s="37" t="s">
        <v>33</v>
      </c>
      <c r="V18" s="38" t="s">
        <v>33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e">
        <v>#N/A</v>
      </c>
      <c r="AB18" s="41" t="e">
        <f t="shared" si="11"/>
        <v>#N/A</v>
      </c>
      <c r="AC18" s="42" t="e">
        <v>#N/A</v>
      </c>
      <c r="AD18" s="40">
        <f t="shared" si="12"/>
        <v>0</v>
      </c>
      <c r="AE18" s="40">
        <v>0</v>
      </c>
      <c r="AF18" s="40">
        <v>-7.5954100000000002</v>
      </c>
      <c r="AG18" s="40">
        <v>0</v>
      </c>
    </row>
    <row r="19" spans="1:33" ht="15.75" customHeight="1" x14ac:dyDescent="0.2">
      <c r="A19" s="29" t="s">
        <v>62</v>
      </c>
      <c r="B19" s="29"/>
      <c r="C19" s="16" t="str">
        <f t="shared" si="4"/>
        <v xml:space="preserve"> - </v>
      </c>
      <c r="D19" s="30">
        <v>0</v>
      </c>
      <c r="E19" s="30">
        <v>0</v>
      </c>
      <c r="F19" s="33">
        <v>0</v>
      </c>
      <c r="G19" s="31">
        <v>0</v>
      </c>
      <c r="H19" s="32" t="e">
        <f t="shared" si="1"/>
        <v>#DIV/0!</v>
      </c>
      <c r="I19" s="32" t="e">
        <f t="shared" si="2"/>
        <v>#DIV/0!</v>
      </c>
      <c r="J19" s="33">
        <f t="shared" si="5"/>
        <v>0</v>
      </c>
      <c r="K19" s="33" t="e">
        <f t="shared" si="3"/>
        <v>#DIV/0!</v>
      </c>
      <c r="L19" s="30">
        <v>0</v>
      </c>
      <c r="M19" s="34" t="str">
        <f t="shared" si="6"/>
        <v>-</v>
      </c>
      <c r="N19" s="30">
        <v>0</v>
      </c>
      <c r="O19" s="35">
        <f t="shared" ref="O19:P19" si="27">D19/7</f>
        <v>0</v>
      </c>
      <c r="P19" s="35">
        <f t="shared" si="27"/>
        <v>0</v>
      </c>
      <c r="Q19" s="30" t="e">
        <f t="shared" si="8"/>
        <v>#DIV/0!</v>
      </c>
      <c r="R19" s="30"/>
      <c r="S19" s="36" t="e">
        <v>#N/A</v>
      </c>
      <c r="T19" s="29">
        <v>0</v>
      </c>
      <c r="U19" s="37" t="s">
        <v>33</v>
      </c>
      <c r="V19" s="38" t="s">
        <v>33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e">
        <v>#N/A</v>
      </c>
      <c r="AB19" s="41" t="e">
        <f t="shared" si="11"/>
        <v>#N/A</v>
      </c>
      <c r="AC19" s="42" t="e">
        <v>#N/A</v>
      </c>
      <c r="AD19" s="40">
        <f t="shared" si="12"/>
        <v>0</v>
      </c>
      <c r="AE19" s="40">
        <v>0</v>
      </c>
      <c r="AF19" s="40">
        <v>-7.5954100000000002</v>
      </c>
      <c r="AG19" s="40">
        <v>0</v>
      </c>
    </row>
    <row r="20" spans="1:33" ht="15.75" customHeight="1" x14ac:dyDescent="0.2">
      <c r="A20" s="29" t="s">
        <v>64</v>
      </c>
      <c r="B20" s="29"/>
      <c r="C20" s="16" t="str">
        <f t="shared" si="4"/>
        <v xml:space="preserve"> - </v>
      </c>
      <c r="D20" s="30">
        <v>0</v>
      </c>
      <c r="E20" s="30">
        <v>0</v>
      </c>
      <c r="F20" s="33">
        <v>0</v>
      </c>
      <c r="G20" s="31">
        <v>0</v>
      </c>
      <c r="H20" s="32" t="e">
        <f t="shared" si="1"/>
        <v>#DIV/0!</v>
      </c>
      <c r="I20" s="32" t="e">
        <f t="shared" si="2"/>
        <v>#DIV/0!</v>
      </c>
      <c r="J20" s="33">
        <f t="shared" si="5"/>
        <v>0</v>
      </c>
      <c r="K20" s="33" t="e">
        <f t="shared" si="3"/>
        <v>#DIV/0!</v>
      </c>
      <c r="L20" s="30">
        <v>0</v>
      </c>
      <c r="M20" s="34" t="str">
        <f t="shared" si="6"/>
        <v>-</v>
      </c>
      <c r="N20" s="30">
        <v>0</v>
      </c>
      <c r="O20" s="35">
        <f t="shared" ref="O20:P20" si="28">D20/7</f>
        <v>0</v>
      </c>
      <c r="P20" s="35">
        <f t="shared" si="28"/>
        <v>0</v>
      </c>
      <c r="Q20" s="30" t="e">
        <f t="shared" si="8"/>
        <v>#DIV/0!</v>
      </c>
      <c r="R20" s="30"/>
      <c r="S20" s="36" t="e">
        <v>#N/A</v>
      </c>
      <c r="T20" s="29">
        <v>0</v>
      </c>
      <c r="U20" s="37" t="s">
        <v>33</v>
      </c>
      <c r="V20" s="38" t="s">
        <v>33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e">
        <v>#N/A</v>
      </c>
      <c r="AB20" s="41" t="e">
        <f t="shared" si="11"/>
        <v>#N/A</v>
      </c>
      <c r="AC20" s="42" t="e">
        <v>#N/A</v>
      </c>
      <c r="AD20" s="40">
        <f t="shared" si="12"/>
        <v>0</v>
      </c>
      <c r="AE20" s="40">
        <v>0</v>
      </c>
      <c r="AF20" s="40">
        <v>-7.5954100000000002</v>
      </c>
      <c r="AG20" s="40">
        <v>0</v>
      </c>
    </row>
    <row r="21" spans="1:33" ht="15.75" customHeight="1" x14ac:dyDescent="0.2">
      <c r="A21" s="29" t="s">
        <v>66</v>
      </c>
      <c r="B21" s="29"/>
      <c r="C21" s="16" t="str">
        <f t="shared" si="4"/>
        <v xml:space="preserve"> - </v>
      </c>
      <c r="D21" s="30">
        <v>0</v>
      </c>
      <c r="E21" s="30">
        <v>0</v>
      </c>
      <c r="F21" s="33">
        <v>0</v>
      </c>
      <c r="G21" s="31">
        <v>0</v>
      </c>
      <c r="H21" s="32" t="e">
        <f t="shared" si="1"/>
        <v>#DIV/0!</v>
      </c>
      <c r="I21" s="32" t="e">
        <f t="shared" si="2"/>
        <v>#DIV/0!</v>
      </c>
      <c r="J21" s="33">
        <f t="shared" si="5"/>
        <v>0</v>
      </c>
      <c r="K21" s="33" t="e">
        <f t="shared" si="3"/>
        <v>#DIV/0!</v>
      </c>
      <c r="L21" s="30">
        <v>0</v>
      </c>
      <c r="M21" s="34" t="str">
        <f t="shared" si="6"/>
        <v>-</v>
      </c>
      <c r="N21" s="30">
        <v>0</v>
      </c>
      <c r="O21" s="35">
        <f t="shared" ref="O21:P21" si="29">D21/7</f>
        <v>0</v>
      </c>
      <c r="P21" s="35">
        <f t="shared" si="29"/>
        <v>0</v>
      </c>
      <c r="Q21" s="30" t="e">
        <f t="shared" si="8"/>
        <v>#DIV/0!</v>
      </c>
      <c r="R21" s="30"/>
      <c r="S21" s="36" t="e">
        <v>#N/A</v>
      </c>
      <c r="T21" s="29">
        <v>0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e">
        <v>#N/A</v>
      </c>
      <c r="AB21" s="41" t="e">
        <f t="shared" si="11"/>
        <v>#N/A</v>
      </c>
      <c r="AC21" s="42" t="e">
        <v>#N/A</v>
      </c>
      <c r="AD21" s="40">
        <f t="shared" si="12"/>
        <v>0</v>
      </c>
      <c r="AE21" s="40">
        <v>0</v>
      </c>
      <c r="AF21" s="40">
        <v>-7.5954100000000002</v>
      </c>
      <c r="AG21" s="40">
        <v>0</v>
      </c>
    </row>
    <row r="22" spans="1:33" ht="15.75" customHeight="1" x14ac:dyDescent="0.2">
      <c r="A22" s="29" t="s">
        <v>68</v>
      </c>
      <c r="B22" s="29"/>
      <c r="C22" s="16" t="str">
        <f t="shared" si="4"/>
        <v xml:space="preserve"> - </v>
      </c>
      <c r="D22" s="30">
        <v>0</v>
      </c>
      <c r="E22" s="30">
        <v>0</v>
      </c>
      <c r="F22" s="31">
        <v>0</v>
      </c>
      <c r="G22" s="31">
        <v>0</v>
      </c>
      <c r="H22" s="32" t="e">
        <f t="shared" si="1"/>
        <v>#DIV/0!</v>
      </c>
      <c r="I22" s="32" t="e">
        <f t="shared" si="2"/>
        <v>#DIV/0!</v>
      </c>
      <c r="J22" s="33">
        <f t="shared" si="5"/>
        <v>0</v>
      </c>
      <c r="K22" s="33" t="e">
        <f t="shared" si="3"/>
        <v>#DIV/0!</v>
      </c>
      <c r="L22" s="30">
        <v>0</v>
      </c>
      <c r="M22" s="34" t="str">
        <f t="shared" si="6"/>
        <v>-</v>
      </c>
      <c r="N22" s="30">
        <v>0</v>
      </c>
      <c r="O22" s="35">
        <f t="shared" ref="O22:P22" si="30">D22/7</f>
        <v>0</v>
      </c>
      <c r="P22" s="35">
        <f t="shared" si="30"/>
        <v>0</v>
      </c>
      <c r="Q22" s="30" t="e">
        <f t="shared" si="8"/>
        <v>#DIV/0!</v>
      </c>
      <c r="R22" s="30"/>
      <c r="S22" s="36" t="e">
        <v>#N/A</v>
      </c>
      <c r="T22" s="29">
        <v>0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e">
        <v>#N/A</v>
      </c>
      <c r="AB22" s="41" t="e">
        <f t="shared" si="11"/>
        <v>#N/A</v>
      </c>
      <c r="AC22" s="42" t="e">
        <v>#N/A</v>
      </c>
      <c r="AD22" s="40">
        <f t="shared" si="12"/>
        <v>0</v>
      </c>
      <c r="AE22" s="40">
        <v>0</v>
      </c>
      <c r="AF22" s="40">
        <v>-7.5954100000000002</v>
      </c>
      <c r="AG22" s="40">
        <v>0</v>
      </c>
    </row>
    <row r="23" spans="1:33" ht="15.75" customHeight="1" x14ac:dyDescent="0.2">
      <c r="A23" s="29" t="s">
        <v>71</v>
      </c>
      <c r="B23" s="29"/>
      <c r="C23" s="16" t="str">
        <f t="shared" si="4"/>
        <v xml:space="preserve"> - </v>
      </c>
      <c r="D23" s="30">
        <v>0</v>
      </c>
      <c r="E23" s="30">
        <v>0</v>
      </c>
      <c r="F23" s="33">
        <v>0</v>
      </c>
      <c r="G23" s="31">
        <v>0</v>
      </c>
      <c r="H23" s="32" t="e">
        <f t="shared" si="1"/>
        <v>#DIV/0!</v>
      </c>
      <c r="I23" s="32" t="e">
        <f t="shared" si="2"/>
        <v>#DIV/0!</v>
      </c>
      <c r="J23" s="33">
        <f t="shared" si="5"/>
        <v>0</v>
      </c>
      <c r="K23" s="33" t="e">
        <f t="shared" si="3"/>
        <v>#DIV/0!</v>
      </c>
      <c r="L23" s="30">
        <v>0</v>
      </c>
      <c r="M23" s="34" t="str">
        <f t="shared" si="6"/>
        <v>-</v>
      </c>
      <c r="N23" s="30">
        <v>0</v>
      </c>
      <c r="O23" s="35">
        <f t="shared" ref="O23:P23" si="31">D23/7</f>
        <v>0</v>
      </c>
      <c r="P23" s="35">
        <f t="shared" si="31"/>
        <v>0</v>
      </c>
      <c r="Q23" s="30" t="e">
        <f t="shared" si="8"/>
        <v>#DIV/0!</v>
      </c>
      <c r="R23" s="30"/>
      <c r="S23" s="36" t="e">
        <v>#N/A</v>
      </c>
      <c r="T23" s="29">
        <v>0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e">
        <v>#N/A</v>
      </c>
      <c r="AB23" s="41" t="e">
        <f t="shared" si="11"/>
        <v>#N/A</v>
      </c>
      <c r="AC23" s="42" t="e">
        <v>#N/A</v>
      </c>
      <c r="AD23" s="40">
        <f t="shared" si="12"/>
        <v>0</v>
      </c>
      <c r="AE23" s="40">
        <v>0</v>
      </c>
      <c r="AF23" s="40">
        <v>-7.5954100000000002</v>
      </c>
      <c r="AG23" s="40">
        <v>0</v>
      </c>
    </row>
    <row r="24" spans="1:33" ht="15.75" customHeight="1" x14ac:dyDescent="0.2">
      <c r="A24" s="29" t="s">
        <v>74</v>
      </c>
      <c r="B24" s="29"/>
      <c r="C24" s="16" t="str">
        <f t="shared" si="4"/>
        <v xml:space="preserve"> - </v>
      </c>
      <c r="D24" s="30">
        <v>0</v>
      </c>
      <c r="E24" s="30">
        <v>0</v>
      </c>
      <c r="F24" s="33">
        <v>0</v>
      </c>
      <c r="G24" s="33">
        <v>0</v>
      </c>
      <c r="H24" s="32" t="e">
        <f t="shared" si="1"/>
        <v>#DIV/0!</v>
      </c>
      <c r="I24" s="32" t="e">
        <f t="shared" si="2"/>
        <v>#DIV/0!</v>
      </c>
      <c r="J24" s="33">
        <f t="shared" si="5"/>
        <v>0</v>
      </c>
      <c r="K24" s="33" t="e">
        <f t="shared" si="3"/>
        <v>#DIV/0!</v>
      </c>
      <c r="L24" s="30">
        <v>0</v>
      </c>
      <c r="M24" s="34" t="str">
        <f t="shared" si="6"/>
        <v>-</v>
      </c>
      <c r="N24" s="30">
        <v>0</v>
      </c>
      <c r="O24" s="35">
        <f t="shared" ref="O24:P24" si="32">D24/7</f>
        <v>0</v>
      </c>
      <c r="P24" s="35">
        <f t="shared" si="32"/>
        <v>0</v>
      </c>
      <c r="Q24" s="30" t="e">
        <f t="shared" si="8"/>
        <v>#DIV/0!</v>
      </c>
      <c r="R24" s="30"/>
      <c r="S24" s="36" t="e">
        <v>#N/A</v>
      </c>
      <c r="T24" s="29">
        <v>0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s">
        <v>88</v>
      </c>
      <c r="AB24" s="41">
        <f t="shared" si="11"/>
        <v>-0.69</v>
      </c>
      <c r="AC24" s="42">
        <v>8.0599189814814821E-3</v>
      </c>
      <c r="AD24" s="40">
        <f t="shared" si="12"/>
        <v>0</v>
      </c>
      <c r="AE24" s="40">
        <v>-4.9000000000000004</v>
      </c>
      <c r="AF24" s="40">
        <v>-7.5954100000000002</v>
      </c>
      <c r="AG24" s="40">
        <v>0</v>
      </c>
    </row>
    <row r="25" spans="1:33" ht="15.75" customHeight="1" x14ac:dyDescent="0.2">
      <c r="A25" s="29" t="s">
        <v>76</v>
      </c>
      <c r="B25" s="15"/>
      <c r="C25" s="16" t="str">
        <f t="shared" si="4"/>
        <v xml:space="preserve"> - </v>
      </c>
      <c r="D25" s="30">
        <v>0</v>
      </c>
      <c r="E25" s="30">
        <v>0</v>
      </c>
      <c r="F25" s="33">
        <v>0</v>
      </c>
      <c r="G25" s="33">
        <v>0</v>
      </c>
      <c r="H25" s="32" t="e">
        <f t="shared" si="1"/>
        <v>#DIV/0!</v>
      </c>
      <c r="I25" s="32" t="e">
        <f t="shared" si="2"/>
        <v>#DIV/0!</v>
      </c>
      <c r="J25" s="33">
        <f t="shared" si="5"/>
        <v>0</v>
      </c>
      <c r="K25" s="33" t="e">
        <f t="shared" si="3"/>
        <v>#DIV/0!</v>
      </c>
      <c r="L25" s="30">
        <v>0</v>
      </c>
      <c r="M25" s="34" t="str">
        <f t="shared" si="6"/>
        <v>-</v>
      </c>
      <c r="N25" s="30">
        <v>0</v>
      </c>
      <c r="O25" s="35">
        <f t="shared" ref="O25:P25" si="33">D25/7</f>
        <v>0</v>
      </c>
      <c r="P25" s="35">
        <f t="shared" si="33"/>
        <v>0</v>
      </c>
      <c r="Q25" s="30" t="e">
        <f t="shared" si="8"/>
        <v>#DIV/0!</v>
      </c>
      <c r="R25" s="30"/>
      <c r="S25" s="36">
        <v>0</v>
      </c>
      <c r="T25" s="15"/>
      <c r="U25" s="23"/>
      <c r="V25" s="48"/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88</v>
      </c>
      <c r="AB25" s="41">
        <f t="shared" si="11"/>
        <v>-0.69</v>
      </c>
      <c r="AC25" s="42">
        <v>8.0599189814814821E-3</v>
      </c>
      <c r="AD25" s="40">
        <f t="shared" si="12"/>
        <v>0</v>
      </c>
      <c r="AE25" s="40">
        <v>-4.9000000000000004</v>
      </c>
      <c r="AF25" s="40">
        <v>-7.6</v>
      </c>
      <c r="AG25" s="40">
        <v>0</v>
      </c>
    </row>
    <row r="26" spans="1:33" ht="15.75" customHeight="1" x14ac:dyDescent="0.2">
      <c r="A26" s="15" t="s">
        <v>78</v>
      </c>
      <c r="B26" s="15"/>
      <c r="C26" s="16" t="str">
        <f t="shared" si="4"/>
        <v xml:space="preserve"> - </v>
      </c>
      <c r="D26" s="17">
        <v>0</v>
      </c>
      <c r="E26" s="17">
        <v>0</v>
      </c>
      <c r="F26" s="18">
        <v>0</v>
      </c>
      <c r="G26" s="18">
        <v>0</v>
      </c>
      <c r="H26" s="32" t="e">
        <f t="shared" si="1"/>
        <v>#DIV/0!</v>
      </c>
      <c r="I26" s="32" t="e">
        <f t="shared" si="2"/>
        <v>#DIV/0!</v>
      </c>
      <c r="J26" s="33">
        <f t="shared" si="5"/>
        <v>0</v>
      </c>
      <c r="K26" s="33" t="e">
        <f t="shared" si="3"/>
        <v>#DIV/0!</v>
      </c>
      <c r="L26" s="17">
        <v>0</v>
      </c>
      <c r="M26" s="34" t="str">
        <f t="shared" si="6"/>
        <v>-</v>
      </c>
      <c r="N26" s="17">
        <v>0</v>
      </c>
      <c r="O26" s="35">
        <f t="shared" ref="O26:P26" si="34">D26/7</f>
        <v>0</v>
      </c>
      <c r="P26" s="35">
        <f t="shared" si="34"/>
        <v>0</v>
      </c>
      <c r="Q26" s="30" t="e">
        <f t="shared" si="8"/>
        <v>#DIV/0!</v>
      </c>
      <c r="R26" s="30"/>
      <c r="S26" s="22">
        <v>0</v>
      </c>
      <c r="T26" s="15">
        <v>0</v>
      </c>
      <c r="U26" s="23" t="s">
        <v>33</v>
      </c>
      <c r="V26" s="48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88</v>
      </c>
      <c r="AB26" s="41">
        <f t="shared" si="11"/>
        <v>-0.69</v>
      </c>
      <c r="AC26" s="42">
        <v>8.0599189814814821E-3</v>
      </c>
      <c r="AD26" s="40">
        <f t="shared" si="12"/>
        <v>0</v>
      </c>
      <c r="AE26" s="26">
        <v>-4.9000000000000004</v>
      </c>
      <c r="AF26" s="26">
        <v>-7.5954100000000002</v>
      </c>
      <c r="AG26" s="26">
        <v>0</v>
      </c>
    </row>
    <row r="27" spans="1:33" ht="15.75" customHeight="1" x14ac:dyDescent="0.2">
      <c r="A27" s="15" t="s">
        <v>80</v>
      </c>
      <c r="B27" s="15"/>
      <c r="C27" s="16" t="str">
        <f t="shared" si="4"/>
        <v xml:space="preserve"> - </v>
      </c>
      <c r="D27" s="17">
        <v>0</v>
      </c>
      <c r="E27" s="17">
        <v>0</v>
      </c>
      <c r="F27" s="18">
        <v>0</v>
      </c>
      <c r="G27" s="18">
        <v>0</v>
      </c>
      <c r="H27" s="32" t="e">
        <f t="shared" si="1"/>
        <v>#DIV/0!</v>
      </c>
      <c r="I27" s="32" t="e">
        <f t="shared" si="2"/>
        <v>#DIV/0!</v>
      </c>
      <c r="J27" s="33">
        <f t="shared" si="5"/>
        <v>0</v>
      </c>
      <c r="K27" s="33" t="e">
        <f t="shared" si="3"/>
        <v>#DIV/0!</v>
      </c>
      <c r="L27" s="17">
        <v>0</v>
      </c>
      <c r="M27" s="34" t="str">
        <f t="shared" si="6"/>
        <v>-</v>
      </c>
      <c r="N27" s="17">
        <v>0</v>
      </c>
      <c r="O27" s="35">
        <f t="shared" ref="O27:P27" si="35">D27/7</f>
        <v>0</v>
      </c>
      <c r="P27" s="35">
        <f t="shared" si="35"/>
        <v>0</v>
      </c>
      <c r="Q27" s="30" t="e">
        <f t="shared" si="8"/>
        <v>#DIV/0!</v>
      </c>
      <c r="R27" s="30"/>
      <c r="S27" s="22">
        <v>0</v>
      </c>
      <c r="T27" s="15">
        <v>0</v>
      </c>
      <c r="U27" s="23" t="s">
        <v>33</v>
      </c>
      <c r="V27" s="48" t="s">
        <v>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88</v>
      </c>
      <c r="AB27" s="41">
        <f t="shared" si="11"/>
        <v>-0.69</v>
      </c>
      <c r="AC27" s="42">
        <v>8.0599189814814821E-3</v>
      </c>
      <c r="AD27" s="40">
        <f t="shared" si="12"/>
        <v>0</v>
      </c>
      <c r="AE27" s="26">
        <v>-4.9000000000000004</v>
      </c>
      <c r="AF27" s="26">
        <v>-7.5954100000000002</v>
      </c>
      <c r="AG27" s="26">
        <v>0</v>
      </c>
    </row>
    <row r="28" spans="1:33" ht="15.75" customHeight="1" x14ac:dyDescent="0.2">
      <c r="A28" s="15" t="s">
        <v>82</v>
      </c>
      <c r="B28" s="15"/>
      <c r="C28" s="16" t="str">
        <f t="shared" si="4"/>
        <v xml:space="preserve"> - </v>
      </c>
      <c r="D28" s="17">
        <v>0</v>
      </c>
      <c r="E28" s="17">
        <v>0</v>
      </c>
      <c r="F28" s="18">
        <v>0</v>
      </c>
      <c r="G28" s="18">
        <v>0</v>
      </c>
      <c r="H28" s="32" t="e">
        <f t="shared" si="1"/>
        <v>#DIV/0!</v>
      </c>
      <c r="I28" s="32" t="e">
        <f t="shared" si="2"/>
        <v>#DIV/0!</v>
      </c>
      <c r="J28" s="33">
        <f t="shared" si="5"/>
        <v>0</v>
      </c>
      <c r="K28" s="33" t="e">
        <f t="shared" si="3"/>
        <v>#DIV/0!</v>
      </c>
      <c r="L28" s="17">
        <v>0</v>
      </c>
      <c r="M28" s="34" t="str">
        <f t="shared" si="6"/>
        <v>-</v>
      </c>
      <c r="N28" s="17">
        <v>0</v>
      </c>
      <c r="O28" s="35">
        <f t="shared" ref="O28:P28" si="36">D28/7</f>
        <v>0</v>
      </c>
      <c r="P28" s="35">
        <f t="shared" si="36"/>
        <v>0</v>
      </c>
      <c r="Q28" s="30" t="e">
        <f t="shared" si="8"/>
        <v>#DIV/0!</v>
      </c>
      <c r="R28" s="30"/>
      <c r="S28" s="22">
        <v>0</v>
      </c>
      <c r="T28" s="15">
        <v>0</v>
      </c>
      <c r="U28" s="23" t="s">
        <v>33</v>
      </c>
      <c r="V28" s="48" t="s">
        <v>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88</v>
      </c>
      <c r="AB28" s="41">
        <f t="shared" si="11"/>
        <v>-0.69</v>
      </c>
      <c r="AC28" s="42">
        <v>8.0599189814814821E-3</v>
      </c>
      <c r="AD28" s="40">
        <f t="shared" si="12"/>
        <v>0</v>
      </c>
      <c r="AE28" s="26">
        <v>-4.9000000000000004</v>
      </c>
      <c r="AF28" s="26">
        <v>-7.5954100000000002</v>
      </c>
      <c r="AG28" s="26">
        <v>0</v>
      </c>
    </row>
    <row r="29" spans="1:33" ht="15.75" customHeight="1" x14ac:dyDescent="0.2">
      <c r="A29" s="15" t="s">
        <v>83</v>
      </c>
      <c r="B29" s="15"/>
      <c r="C29" s="16" t="str">
        <f t="shared" si="4"/>
        <v xml:space="preserve"> - </v>
      </c>
      <c r="D29" s="17">
        <v>0</v>
      </c>
      <c r="E29" s="17">
        <v>0</v>
      </c>
      <c r="F29" s="18">
        <v>0</v>
      </c>
      <c r="G29" s="18">
        <v>0</v>
      </c>
      <c r="H29" s="32" t="e">
        <f t="shared" si="1"/>
        <v>#DIV/0!</v>
      </c>
      <c r="I29" s="32" t="e">
        <f t="shared" si="2"/>
        <v>#DIV/0!</v>
      </c>
      <c r="J29" s="33">
        <f t="shared" si="5"/>
        <v>0</v>
      </c>
      <c r="K29" s="33" t="e">
        <f t="shared" si="3"/>
        <v>#DIV/0!</v>
      </c>
      <c r="L29" s="17">
        <v>0</v>
      </c>
      <c r="M29" s="34" t="str">
        <f t="shared" si="6"/>
        <v>-</v>
      </c>
      <c r="N29" s="17">
        <v>0</v>
      </c>
      <c r="O29" s="35">
        <f t="shared" ref="O29:P29" si="37">D29/7</f>
        <v>0</v>
      </c>
      <c r="P29" s="35">
        <f t="shared" si="37"/>
        <v>0</v>
      </c>
      <c r="Q29" s="30" t="e">
        <f t="shared" si="8"/>
        <v>#DIV/0!</v>
      </c>
      <c r="R29" s="30"/>
      <c r="S29" s="22">
        <v>0</v>
      </c>
      <c r="T29" s="15" t="s">
        <v>33</v>
      </c>
      <c r="U29" s="23" t="s">
        <v>33</v>
      </c>
      <c r="V29" s="48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88</v>
      </c>
      <c r="AB29" s="41">
        <f t="shared" si="11"/>
        <v>-0.69</v>
      </c>
      <c r="AC29" s="42">
        <v>8.0599189814814821E-3</v>
      </c>
      <c r="AD29" s="40">
        <f t="shared" si="12"/>
        <v>0</v>
      </c>
      <c r="AE29" s="26">
        <v>-4.9000000000000004</v>
      </c>
      <c r="AF29" s="26">
        <v>-7.5954100000000002</v>
      </c>
      <c r="AG29" s="26">
        <v>0</v>
      </c>
    </row>
    <row r="30" spans="1:33" ht="15.75" customHeight="1" x14ac:dyDescent="0.2">
      <c r="A30" s="15" t="s">
        <v>84</v>
      </c>
      <c r="B30" s="15"/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32" t="e">
        <f t="shared" si="1"/>
        <v>#DIV/0!</v>
      </c>
      <c r="I30" s="32" t="e">
        <f t="shared" si="2"/>
        <v>#DIV/0!</v>
      </c>
      <c r="J30" s="33">
        <f t="shared" si="5"/>
        <v>0</v>
      </c>
      <c r="K30" s="33" t="e">
        <f t="shared" si="3"/>
        <v>#DIV/0!</v>
      </c>
      <c r="L30" s="17">
        <v>0</v>
      </c>
      <c r="M30" s="34" t="str">
        <f t="shared" si="6"/>
        <v>-</v>
      </c>
      <c r="N30" s="17">
        <v>0</v>
      </c>
      <c r="O30" s="35">
        <f t="shared" ref="O30:P30" si="38">D30/7</f>
        <v>0</v>
      </c>
      <c r="P30" s="35">
        <f t="shared" si="38"/>
        <v>0</v>
      </c>
      <c r="Q30" s="30" t="e">
        <f t="shared" si="8"/>
        <v>#DIV/0!</v>
      </c>
      <c r="R30" s="30"/>
      <c r="S30" s="22">
        <v>0</v>
      </c>
      <c r="T30" s="29">
        <v>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88</v>
      </c>
      <c r="AB30" s="41">
        <f t="shared" si="11"/>
        <v>-0.69</v>
      </c>
      <c r="AC30" s="42">
        <v>8.0599189814814821E-3</v>
      </c>
      <c r="AD30" s="40">
        <f t="shared" si="12"/>
        <v>0</v>
      </c>
      <c r="AE30" s="26">
        <v>-4.9000000000000004</v>
      </c>
      <c r="AF30" s="26">
        <v>-7.4622671767812498</v>
      </c>
      <c r="AG30" s="26">
        <v>0</v>
      </c>
    </row>
    <row r="31" spans="1:33" ht="15.75" customHeight="1" x14ac:dyDescent="0.2">
      <c r="A31" s="15" t="s">
        <v>85</v>
      </c>
      <c r="B31" s="15"/>
      <c r="C31" s="16" t="str">
        <f t="shared" si="4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1"/>
        <v>#DIV/0!</v>
      </c>
      <c r="I31" s="32" t="e">
        <f t="shared" si="2"/>
        <v>#DIV/0!</v>
      </c>
      <c r="J31" s="33">
        <f t="shared" si="5"/>
        <v>0</v>
      </c>
      <c r="K31" s="33" t="e">
        <f t="shared" si="3"/>
        <v>#DIV/0!</v>
      </c>
      <c r="L31" s="17">
        <v>0</v>
      </c>
      <c r="M31" s="34" t="str">
        <f t="shared" si="6"/>
        <v>-</v>
      </c>
      <c r="N31" s="17">
        <v>0</v>
      </c>
      <c r="O31" s="35">
        <f t="shared" ref="O31:P32" si="39">D31/7</f>
        <v>0</v>
      </c>
      <c r="P31" s="35">
        <f t="shared" si="39"/>
        <v>0</v>
      </c>
      <c r="Q31" s="30" t="e">
        <f t="shared" si="8"/>
        <v>#DIV/0!</v>
      </c>
      <c r="R31" s="30"/>
      <c r="S31" s="22" t="e">
        <v>#N/A</v>
      </c>
      <c r="T31" s="15" t="s">
        <v>33</v>
      </c>
      <c r="U31" s="23" t="s">
        <v>33</v>
      </c>
      <c r="V31" s="1" t="s">
        <v>33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88</v>
      </c>
      <c r="AB31" s="41">
        <f t="shared" si="11"/>
        <v>-0.69</v>
      </c>
      <c r="AC31" s="28">
        <v>8.0599189814814821E-3</v>
      </c>
      <c r="AD31" s="40">
        <f t="shared" si="12"/>
        <v>0</v>
      </c>
      <c r="AE31" s="44">
        <v>-4.9000000000000004</v>
      </c>
      <c r="AF31" s="44">
        <v>-7.4622671767812507</v>
      </c>
      <c r="AG31" s="26">
        <v>0</v>
      </c>
    </row>
    <row r="32" spans="1:33" s="51" customFormat="1" ht="15.75" customHeight="1" x14ac:dyDescent="0.2">
      <c r="A32" s="51" t="s">
        <v>400</v>
      </c>
      <c r="C32" s="16" t="str">
        <f t="shared" si="4"/>
        <v xml:space="preserve"> - </v>
      </c>
      <c r="D32" s="52">
        <v>0</v>
      </c>
      <c r="E32" s="52">
        <v>0</v>
      </c>
      <c r="F32" s="53">
        <v>0</v>
      </c>
      <c r="G32" s="53">
        <v>0</v>
      </c>
      <c r="H32" s="32" t="e">
        <f t="shared" si="1"/>
        <v>#DIV/0!</v>
      </c>
      <c r="I32" s="32" t="e">
        <f t="shared" si="2"/>
        <v>#DIV/0!</v>
      </c>
      <c r="J32" s="33">
        <f t="shared" si="5"/>
        <v>0</v>
      </c>
      <c r="K32" s="33" t="e">
        <f t="shared" si="3"/>
        <v>#DIV/0!</v>
      </c>
      <c r="L32" s="52">
        <v>0</v>
      </c>
      <c r="M32" s="34" t="str">
        <f t="shared" si="6"/>
        <v>-</v>
      </c>
      <c r="N32" s="52">
        <v>0</v>
      </c>
      <c r="O32" s="35">
        <f t="shared" si="39"/>
        <v>0</v>
      </c>
      <c r="P32" s="35">
        <f t="shared" si="39"/>
        <v>0</v>
      </c>
      <c r="Q32" s="30" t="e">
        <f t="shared" si="8"/>
        <v>#DIV/0!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0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0</v>
      </c>
      <c r="X32" s="39">
        <f t="shared" si="9"/>
        <v>0</v>
      </c>
      <c r="Y32" s="40">
        <f t="shared" si="10"/>
        <v>0</v>
      </c>
      <c r="Z32" s="51">
        <v>0</v>
      </c>
      <c r="AA32" s="51" t="s">
        <v>88</v>
      </c>
      <c r="AB32" s="41">
        <f t="shared" si="11"/>
        <v>-0.69</v>
      </c>
      <c r="AC32" s="57">
        <v>8.0599189814814821E-3</v>
      </c>
      <c r="AD32" s="40">
        <f t="shared" si="12"/>
        <v>0</v>
      </c>
      <c r="AE32" s="58">
        <v>-4.9000000000000004</v>
      </c>
      <c r="AF32" s="58">
        <v>-7.4622671767812498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48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48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48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48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48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48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48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48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48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48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48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48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48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48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48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48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48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48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48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48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48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48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48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48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48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48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48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48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48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48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48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48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48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48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48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48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48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48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48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48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48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48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48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48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48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48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48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48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48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48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48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48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48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48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48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48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48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48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48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48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48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48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48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48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49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49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49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49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49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49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49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49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49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49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49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49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49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49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49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49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49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49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49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49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</row>
    <row r="142" spans="1:33" ht="15.75" customHeight="1" x14ac:dyDescent="0.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</row>
    <row r="143" spans="1:33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</row>
    <row r="144" spans="1:33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1000"/>
  <sheetViews>
    <sheetView tabSelected="1" workbookViewId="0">
      <pane xSplit="2" ySplit="3" topLeftCell="C4" activePane="bottomRight" state="frozen"/>
      <selection activeCell="R32" sqref="R32"/>
      <selection pane="topRight" activeCell="R32" sqref="R32"/>
      <selection pane="bottomLeft" activeCell="R32" sqref="R32"/>
      <selection pane="bottomRigh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1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32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8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Info!B1:BJ7000""),3,FALSE),"""")"),"LED Cornhole Board Lights, Red - Corn Hole Edge Lighting Kit for Playing at Night")</f>
        <v>LED Cornhole Board Lights, Red - Corn Hole Edge Lighting Kit for Playing at Night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Info!B1:BJ7000""),2,FALSE),"""")"),"B07V6Z3DJ6")</f>
        <v>B07V6Z3DJ6</v>
      </c>
      <c r="B2" s="3" t="s">
        <v>244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160.5" customHeight="1" x14ac:dyDescent="0.2">
      <c r="A3" s="75" t="s">
        <v>30</v>
      </c>
      <c r="B3" s="76"/>
      <c r="C3" s="4">
        <f>((AE32+AF32)/0.85)*-1</f>
        <v>14.543843737389707</v>
      </c>
      <c r="D3" s="5">
        <f>SUM(D4:D99765)</f>
        <v>15</v>
      </c>
      <c r="E3" s="5"/>
      <c r="F3" s="6">
        <f t="shared" ref="F3:G3" si="0">SUM(F4:F99765)</f>
        <v>149.85</v>
      </c>
      <c r="G3" s="6">
        <f t="shared" si="0"/>
        <v>-43.36999999999999</v>
      </c>
      <c r="H3" s="7">
        <f t="shared" ref="H3:H32" si="1">G3/F3*-1</f>
        <v>0.28942275608942269</v>
      </c>
      <c r="I3" s="8">
        <f t="shared" ref="I3:I32" si="2">J3/F3</f>
        <v>-0.70810762919543069</v>
      </c>
      <c r="J3" s="6">
        <f>SUM(J4:J99765)</f>
        <v>-106.10992823493528</v>
      </c>
      <c r="K3" s="6">
        <f t="shared" ref="K3:K32" si="3">J3/D3</f>
        <v>-7.073995215662352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Sheet!a1:g5000""),2,FALSE),"""")"),"discontinue - March
discontinue - April
discontinue - May
discontinue - June
discontinue - July
discontinue - Aug
discontinue - Sept
discontinue - Oct
discontinue - Nov
discontinue - Dec
discontinue - Jan
discontinue - Feb")</f>
        <v>discontinue - March
discontinue - April
discontinue - May
discontinue - June
discontinue - July
discontinue - Aug
discontinue - Sept
discontinue - Oct
discontinue - Nov
discontinue - Dec
discontinue - Jan
discontinue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SUM(W4:W99765)</f>
        <v>2</v>
      </c>
      <c r="X3" s="7">
        <f>W3/D3</f>
        <v>0.13333333333333333</v>
      </c>
      <c r="Y3" s="6"/>
      <c r="Z3" s="5"/>
      <c r="AA3" s="5"/>
      <c r="AB3" s="5"/>
      <c r="AC3" s="5"/>
      <c r="AD3" s="6">
        <f>SUM(AD4:AD99765)</f>
        <v>-0.48790823493530311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Info!B2:BZ7000""),36,FALSE)),"""")*-1"),-7.46226717678125)</f>
        <v>-7.4622671767812498</v>
      </c>
      <c r="AG3" s="6">
        <f>SUM(AG4:AG99765)</f>
        <v>-4</v>
      </c>
    </row>
    <row r="4" spans="1:33" ht="15.75" customHeight="1" x14ac:dyDescent="0.2">
      <c r="A4" s="15" t="s">
        <v>31</v>
      </c>
      <c r="B4" s="15" t="s">
        <v>245</v>
      </c>
      <c r="C4" s="16">
        <f t="shared" ref="C4:C32" si="4">IFERROR(F4/D4," - ")</f>
        <v>9.99</v>
      </c>
      <c r="D4" s="17">
        <v>3</v>
      </c>
      <c r="E4" s="17">
        <v>0</v>
      </c>
      <c r="F4" s="18">
        <v>29.97</v>
      </c>
      <c r="G4" s="18">
        <v>0</v>
      </c>
      <c r="H4" s="19">
        <f t="shared" si="1"/>
        <v>0</v>
      </c>
      <c r="I4" s="19">
        <f t="shared" si="2"/>
        <v>-0.38666035176021996</v>
      </c>
      <c r="J4" s="18">
        <f t="shared" ref="J4:J32" si="5">F4*0.85+G4+AF4*D4+D4*AE4+AG4+AD4</f>
        <v>-11.588210742253791</v>
      </c>
      <c r="K4" s="18">
        <f t="shared" si="3"/>
        <v>-3.8627369140845969</v>
      </c>
      <c r="L4" s="17">
        <v>6</v>
      </c>
      <c r="M4" s="20">
        <f t="shared" ref="M4:M32" si="6">IFERROR(D4/L4,"-")</f>
        <v>0.5</v>
      </c>
      <c r="N4" s="17">
        <v>59</v>
      </c>
      <c r="O4" s="21">
        <f t="shared" ref="O4:P4" si="7">D4/7</f>
        <v>0.42857142857142855</v>
      </c>
      <c r="P4" s="21">
        <f t="shared" si="7"/>
        <v>0</v>
      </c>
      <c r="Q4" s="17">
        <f t="shared" ref="Q4:Q32" si="8">ROUNDDOWN(N4/(O4+P4),0)</f>
        <v>137</v>
      </c>
      <c r="R4" s="17"/>
      <c r="S4" s="22">
        <v>0.730964467005076</v>
      </c>
      <c r="T4" s="15">
        <v>0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s">
        <v>88</v>
      </c>
      <c r="AB4" s="27">
        <f t="shared" ref="AB4:AB32" si="11">IF(OR(AA4="UsLargeStandardSize",AA4="UsSmallStandardSize"),-0.69,-0.48)</f>
        <v>-0.69</v>
      </c>
      <c r="AC4" s="28">
        <v>2.3564984953703707E-2</v>
      </c>
      <c r="AD4" s="26">
        <f t="shared" ref="AD4:AD32" si="12">IFERROR(AB4*AC4*D4*2,0)</f>
        <v>-9.7559037708333338E-2</v>
      </c>
      <c r="AE4" s="26">
        <v>-4.9000000000000004</v>
      </c>
      <c r="AF4" s="26">
        <v>-7.4217172348484857</v>
      </c>
      <c r="AG4" s="26">
        <v>0</v>
      </c>
    </row>
    <row r="5" spans="1:33" ht="15.75" customHeight="1" x14ac:dyDescent="0.2">
      <c r="A5" s="29" t="s">
        <v>34</v>
      </c>
      <c r="B5" s="29" t="s">
        <v>246</v>
      </c>
      <c r="C5" s="16">
        <f t="shared" si="4"/>
        <v>9.99</v>
      </c>
      <c r="D5" s="30">
        <v>3</v>
      </c>
      <c r="E5" s="30">
        <v>0</v>
      </c>
      <c r="F5" s="31">
        <v>29.97</v>
      </c>
      <c r="G5" s="31">
        <v>-3.42</v>
      </c>
      <c r="H5" s="32">
        <f t="shared" si="1"/>
        <v>0.11411411411411411</v>
      </c>
      <c r="I5" s="32">
        <f t="shared" si="2"/>
        <v>-0.50077823785944042</v>
      </c>
      <c r="J5" s="33">
        <f t="shared" si="5"/>
        <v>-15.008323788647429</v>
      </c>
      <c r="K5" s="33">
        <f t="shared" si="3"/>
        <v>-5.0027745962158097</v>
      </c>
      <c r="L5" s="30">
        <v>11</v>
      </c>
      <c r="M5" s="34">
        <f t="shared" si="6"/>
        <v>0.27272727272727271</v>
      </c>
      <c r="N5" s="30">
        <v>56</v>
      </c>
      <c r="O5" s="35">
        <f t="shared" ref="O5:P5" si="13">D5/7</f>
        <v>0.42857142857142855</v>
      </c>
      <c r="P5" s="35">
        <f t="shared" si="13"/>
        <v>0</v>
      </c>
      <c r="Q5" s="30">
        <f t="shared" si="8"/>
        <v>130</v>
      </c>
      <c r="R5" s="30"/>
      <c r="S5" s="36">
        <v>0.69041095890410897</v>
      </c>
      <c r="T5" s="29">
        <v>0</v>
      </c>
      <c r="U5" s="37" t="s">
        <v>33</v>
      </c>
      <c r="V5" s="38" t="s">
        <v>33</v>
      </c>
      <c r="W5" s="29">
        <v>1</v>
      </c>
      <c r="X5" s="39">
        <f t="shared" si="9"/>
        <v>0.33333333333333331</v>
      </c>
      <c r="Y5" s="40">
        <f t="shared" si="10"/>
        <v>3.42</v>
      </c>
      <c r="Z5" s="29">
        <v>0</v>
      </c>
      <c r="AA5" s="29" t="s">
        <v>88</v>
      </c>
      <c r="AB5" s="41">
        <f t="shared" si="11"/>
        <v>-0.69</v>
      </c>
      <c r="AC5" s="42">
        <v>2.3592290845886443E-2</v>
      </c>
      <c r="AD5" s="40">
        <f t="shared" si="12"/>
        <v>-9.7672084101969869E-2</v>
      </c>
      <c r="AE5" s="40">
        <v>-4.9000000000000004</v>
      </c>
      <c r="AF5" s="40">
        <v>-7.4217172348484857</v>
      </c>
      <c r="AG5" s="40">
        <v>0</v>
      </c>
    </row>
    <row r="6" spans="1:33" ht="15.75" customHeight="1" x14ac:dyDescent="0.2">
      <c r="A6" s="29" t="s">
        <v>35</v>
      </c>
      <c r="B6" s="29" t="s">
        <v>247</v>
      </c>
      <c r="C6" s="16">
        <f t="shared" si="4"/>
        <v>9.99</v>
      </c>
      <c r="D6" s="30">
        <v>1</v>
      </c>
      <c r="E6" s="30">
        <v>0</v>
      </c>
      <c r="F6" s="31">
        <v>9.99</v>
      </c>
      <c r="G6" s="31">
        <v>-9.75</v>
      </c>
      <c r="H6" s="32">
        <f t="shared" si="1"/>
        <v>0.97597597597597596</v>
      </c>
      <c r="I6" s="32">
        <f t="shared" si="2"/>
        <v>-1.562836527936396</v>
      </c>
      <c r="J6" s="33">
        <f t="shared" si="5"/>
        <v>-15.612736914084596</v>
      </c>
      <c r="K6" s="33">
        <f t="shared" si="3"/>
        <v>-15.612736914084596</v>
      </c>
      <c r="L6" s="30">
        <v>12</v>
      </c>
      <c r="M6" s="34">
        <f t="shared" si="6"/>
        <v>8.3333333333333329E-2</v>
      </c>
      <c r="N6" s="30">
        <v>55</v>
      </c>
      <c r="O6" s="35">
        <f t="shared" ref="O6:P6" si="14">D6/7</f>
        <v>0.14285714285714285</v>
      </c>
      <c r="P6" s="35">
        <f t="shared" si="14"/>
        <v>0</v>
      </c>
      <c r="Q6" s="30">
        <f t="shared" si="8"/>
        <v>385</v>
      </c>
      <c r="R6" s="30"/>
      <c r="S6" s="36">
        <v>0.65306122448979498</v>
      </c>
      <c r="T6" s="29">
        <v>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s">
        <v>88</v>
      </c>
      <c r="AB6" s="41">
        <f t="shared" si="11"/>
        <v>-0.69</v>
      </c>
      <c r="AC6" s="42">
        <v>2.3564984953703707E-2</v>
      </c>
      <c r="AD6" s="40">
        <f t="shared" si="12"/>
        <v>-3.2519679236111113E-2</v>
      </c>
      <c r="AE6" s="40">
        <v>-4.9000000000000004</v>
      </c>
      <c r="AF6" s="40">
        <v>-7.4217172348484857</v>
      </c>
      <c r="AG6" s="40">
        <v>-2</v>
      </c>
    </row>
    <row r="7" spans="1:33" ht="15.75" customHeight="1" x14ac:dyDescent="0.2">
      <c r="A7" s="29" t="s">
        <v>37</v>
      </c>
      <c r="B7" s="29" t="s">
        <v>160</v>
      </c>
      <c r="C7" s="16">
        <f t="shared" si="4"/>
        <v>9.99</v>
      </c>
      <c r="D7" s="30">
        <v>1</v>
      </c>
      <c r="E7" s="30">
        <v>37</v>
      </c>
      <c r="F7" s="31">
        <v>9.99</v>
      </c>
      <c r="G7" s="31">
        <v>-6.34</v>
      </c>
      <c r="H7" s="32">
        <f t="shared" si="1"/>
        <v>0.63463463463463465</v>
      </c>
      <c r="I7" s="32">
        <f t="shared" si="2"/>
        <v>-1.0212949863948546</v>
      </c>
      <c r="J7" s="33">
        <f t="shared" si="5"/>
        <v>-10.202736914084598</v>
      </c>
      <c r="K7" s="33">
        <f t="shared" si="3"/>
        <v>-10.202736914084598</v>
      </c>
      <c r="L7" s="30">
        <v>7</v>
      </c>
      <c r="M7" s="34">
        <f t="shared" si="6"/>
        <v>0.14285714285714285</v>
      </c>
      <c r="N7" s="30">
        <v>29</v>
      </c>
      <c r="O7" s="35">
        <f t="shared" ref="O7:P7" si="15">D7/7</f>
        <v>0.14285714285714285</v>
      </c>
      <c r="P7" s="35">
        <f t="shared" si="15"/>
        <v>5.2857142857142856</v>
      </c>
      <c r="Q7" s="30">
        <f t="shared" si="8"/>
        <v>5</v>
      </c>
      <c r="R7" s="30"/>
      <c r="S7" s="36">
        <v>0.66881028938906695</v>
      </c>
      <c r="T7" s="29">
        <v>0</v>
      </c>
      <c r="U7" s="37" t="s">
        <v>33</v>
      </c>
      <c r="V7" s="38" t="s">
        <v>36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s">
        <v>88</v>
      </c>
      <c r="AB7" s="41">
        <f t="shared" si="11"/>
        <v>-0.69</v>
      </c>
      <c r="AC7" s="42">
        <v>2.3564984953703707E-2</v>
      </c>
      <c r="AD7" s="40">
        <f t="shared" si="12"/>
        <v>-3.2519679236111113E-2</v>
      </c>
      <c r="AE7" s="40">
        <v>-4.9000000000000004</v>
      </c>
      <c r="AF7" s="40">
        <v>-7.4217172348484857</v>
      </c>
      <c r="AG7" s="40">
        <v>0</v>
      </c>
    </row>
    <row r="8" spans="1:33" ht="15.75" customHeight="1" x14ac:dyDescent="0.2">
      <c r="A8" s="29" t="s">
        <v>38</v>
      </c>
      <c r="B8" s="29" t="s">
        <v>160</v>
      </c>
      <c r="C8" s="16">
        <f t="shared" si="4"/>
        <v>9.99</v>
      </c>
      <c r="D8" s="30">
        <v>1</v>
      </c>
      <c r="E8" s="30">
        <v>0</v>
      </c>
      <c r="F8" s="31">
        <v>9.99</v>
      </c>
      <c r="G8" s="31">
        <v>0</v>
      </c>
      <c r="H8" s="32">
        <f t="shared" si="1"/>
        <v>0</v>
      </c>
      <c r="I8" s="32">
        <f t="shared" si="2"/>
        <v>-0.38648845637999107</v>
      </c>
      <c r="J8" s="33">
        <f t="shared" si="5"/>
        <v>-3.8610196792361111</v>
      </c>
      <c r="K8" s="33">
        <f t="shared" si="3"/>
        <v>-3.8610196792361111</v>
      </c>
      <c r="L8" s="30">
        <v>5</v>
      </c>
      <c r="M8" s="34">
        <f t="shared" si="6"/>
        <v>0.2</v>
      </c>
      <c r="N8" s="30">
        <v>15</v>
      </c>
      <c r="O8" s="35">
        <f t="shared" ref="O8:P8" si="16">D8/7</f>
        <v>0.14285714285714285</v>
      </c>
      <c r="P8" s="35">
        <f t="shared" si="16"/>
        <v>0</v>
      </c>
      <c r="Q8" s="30">
        <f t="shared" si="8"/>
        <v>105</v>
      </c>
      <c r="R8" s="30"/>
      <c r="S8" s="36">
        <v>0.74181818181818104</v>
      </c>
      <c r="T8" s="29">
        <v>0</v>
      </c>
      <c r="U8" s="37" t="s">
        <v>33</v>
      </c>
      <c r="V8" s="38" t="s">
        <v>33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s">
        <v>88</v>
      </c>
      <c r="AB8" s="41">
        <f t="shared" si="11"/>
        <v>-0.69</v>
      </c>
      <c r="AC8" s="42">
        <v>2.3564984953703707E-2</v>
      </c>
      <c r="AD8" s="40">
        <f t="shared" si="12"/>
        <v>-3.2519679236111113E-2</v>
      </c>
      <c r="AE8" s="40">
        <v>-4.9000000000000004</v>
      </c>
      <c r="AF8" s="40">
        <v>-7.42</v>
      </c>
      <c r="AG8" s="40">
        <v>0</v>
      </c>
    </row>
    <row r="9" spans="1:33" ht="15.75" customHeight="1" x14ac:dyDescent="0.2">
      <c r="A9" s="29" t="s">
        <v>40</v>
      </c>
      <c r="B9" s="29" t="s">
        <v>114</v>
      </c>
      <c r="C9" s="16">
        <f t="shared" si="4"/>
        <v>9.99</v>
      </c>
      <c r="D9" s="30">
        <v>1</v>
      </c>
      <c r="E9" s="30">
        <v>1</v>
      </c>
      <c r="F9" s="31">
        <v>9.99</v>
      </c>
      <c r="G9" s="31">
        <v>-11.62</v>
      </c>
      <c r="H9" s="32">
        <f t="shared" si="1"/>
        <v>1.1631631631631631</v>
      </c>
      <c r="I9" s="32">
        <f t="shared" si="2"/>
        <v>-1.7553143883725897</v>
      </c>
      <c r="J9" s="33">
        <f t="shared" si="5"/>
        <v>-17.535590739842171</v>
      </c>
      <c r="K9" s="33">
        <f t="shared" si="3"/>
        <v>-17.535590739842171</v>
      </c>
      <c r="L9" s="30">
        <v>10</v>
      </c>
      <c r="M9" s="34">
        <f t="shared" si="6"/>
        <v>0.1</v>
      </c>
      <c r="N9" s="30">
        <v>14</v>
      </c>
      <c r="O9" s="35">
        <f t="shared" ref="O9:P9" si="17">D9/7</f>
        <v>0.14285714285714285</v>
      </c>
      <c r="P9" s="35">
        <f t="shared" si="17"/>
        <v>0.14285714285714285</v>
      </c>
      <c r="Q9" s="30">
        <f t="shared" si="8"/>
        <v>49</v>
      </c>
      <c r="R9" s="30"/>
      <c r="S9" s="36">
        <v>0.78764478764478696</v>
      </c>
      <c r="T9" s="29">
        <v>0</v>
      </c>
      <c r="U9" s="37" t="s">
        <v>33</v>
      </c>
      <c r="V9" s="38" t="s">
        <v>33</v>
      </c>
      <c r="W9" s="29">
        <v>0</v>
      </c>
      <c r="X9" s="39">
        <f t="shared" si="9"/>
        <v>0</v>
      </c>
      <c r="Y9" s="40">
        <f t="shared" si="10"/>
        <v>5.81</v>
      </c>
      <c r="Z9" s="29">
        <v>2</v>
      </c>
      <c r="AA9" s="29" t="s">
        <v>88</v>
      </c>
      <c r="AB9" s="41">
        <f t="shared" si="11"/>
        <v>-0.69</v>
      </c>
      <c r="AC9" s="42">
        <v>2.3564984953703707E-2</v>
      </c>
      <c r="AD9" s="40">
        <f t="shared" si="12"/>
        <v>-3.2519679236111113E-2</v>
      </c>
      <c r="AE9" s="40">
        <v>-4.9000000000000004</v>
      </c>
      <c r="AF9" s="40">
        <v>-7.4745710606060598</v>
      </c>
      <c r="AG9" s="40">
        <v>-2</v>
      </c>
    </row>
    <row r="10" spans="1:33" ht="15.75" customHeight="1" x14ac:dyDescent="0.2">
      <c r="A10" s="29" t="s">
        <v>42</v>
      </c>
      <c r="B10" s="29" t="s">
        <v>160</v>
      </c>
      <c r="C10" s="16">
        <f t="shared" si="4"/>
        <v>9.99</v>
      </c>
      <c r="D10" s="30">
        <v>1</v>
      </c>
      <c r="E10" s="30">
        <v>0</v>
      </c>
      <c r="F10" s="31">
        <v>9.99</v>
      </c>
      <c r="G10" s="31">
        <v>-2.0499999999999998</v>
      </c>
      <c r="H10" s="32">
        <f t="shared" si="1"/>
        <v>0.20520520520520519</v>
      </c>
      <c r="I10" s="32">
        <f t="shared" si="2"/>
        <v>-0.59715623021443154</v>
      </c>
      <c r="J10" s="33">
        <f t="shared" si="5"/>
        <v>-5.9655907398421713</v>
      </c>
      <c r="K10" s="33">
        <f t="shared" si="3"/>
        <v>-5.9655907398421713</v>
      </c>
      <c r="L10" s="30">
        <v>6</v>
      </c>
      <c r="M10" s="34">
        <f t="shared" si="6"/>
        <v>0.16666666666666666</v>
      </c>
      <c r="N10" s="30">
        <v>12</v>
      </c>
      <c r="O10" s="35">
        <f t="shared" ref="O10:P10" si="18">D10/7</f>
        <v>0.14285714285714285</v>
      </c>
      <c r="P10" s="35">
        <f t="shared" si="18"/>
        <v>0</v>
      </c>
      <c r="Q10" s="30">
        <f t="shared" si="8"/>
        <v>84</v>
      </c>
      <c r="R10" s="30"/>
      <c r="S10" s="36">
        <v>0.83606557377049096</v>
      </c>
      <c r="T10" s="29">
        <v>0</v>
      </c>
      <c r="U10" s="37" t="s">
        <v>33</v>
      </c>
      <c r="V10" s="38" t="s">
        <v>33</v>
      </c>
      <c r="W10" s="29">
        <v>1</v>
      </c>
      <c r="X10" s="39">
        <f t="shared" si="9"/>
        <v>1</v>
      </c>
      <c r="Y10" s="40">
        <f t="shared" si="10"/>
        <v>2.0499999999999998</v>
      </c>
      <c r="Z10" s="29">
        <v>0</v>
      </c>
      <c r="AA10" s="29" t="s">
        <v>88</v>
      </c>
      <c r="AB10" s="41">
        <f t="shared" si="11"/>
        <v>-0.69</v>
      </c>
      <c r="AC10" s="42">
        <v>2.3564984953703707E-2</v>
      </c>
      <c r="AD10" s="40">
        <f t="shared" si="12"/>
        <v>-3.2519679236111113E-2</v>
      </c>
      <c r="AE10" s="40">
        <v>-4.9000000000000004</v>
      </c>
      <c r="AF10" s="40">
        <v>-7.4745710606060598</v>
      </c>
      <c r="AG10" s="40">
        <v>0</v>
      </c>
    </row>
    <row r="11" spans="1:33" ht="15.75" customHeight="1" x14ac:dyDescent="0.2">
      <c r="A11" s="29" t="s">
        <v>44</v>
      </c>
      <c r="B11" s="29" t="s">
        <v>160</v>
      </c>
      <c r="C11" s="16" t="str">
        <f t="shared" si="4"/>
        <v xml:space="preserve"> - </v>
      </c>
      <c r="D11" s="30">
        <v>0</v>
      </c>
      <c r="E11" s="30">
        <v>1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11</v>
      </c>
      <c r="O11" s="35">
        <f t="shared" ref="O11:P11" si="19">D11/7</f>
        <v>0</v>
      </c>
      <c r="P11" s="35">
        <f t="shared" si="19"/>
        <v>0.14285714285714285</v>
      </c>
      <c r="Q11" s="30">
        <f t="shared" si="8"/>
        <v>77</v>
      </c>
      <c r="R11" s="30"/>
      <c r="S11" s="36">
        <v>0.89090909090908998</v>
      </c>
      <c r="T11" s="29">
        <v>0</v>
      </c>
      <c r="U11" s="37" t="s">
        <v>33</v>
      </c>
      <c r="V11" s="38" t="s">
        <v>33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s">
        <v>88</v>
      </c>
      <c r="AB11" s="41">
        <f t="shared" si="11"/>
        <v>-0.69</v>
      </c>
      <c r="AC11" s="42">
        <v>2.3564984953703707E-2</v>
      </c>
      <c r="AD11" s="40">
        <f t="shared" si="12"/>
        <v>0</v>
      </c>
      <c r="AE11" s="40">
        <v>-4.9000000000000004</v>
      </c>
      <c r="AF11" s="40">
        <v>-7.4745710606060598</v>
      </c>
      <c r="AG11" s="40">
        <v>0</v>
      </c>
    </row>
    <row r="12" spans="1:33" ht="15.75" customHeight="1" x14ac:dyDescent="0.2">
      <c r="A12" s="29" t="s">
        <v>46</v>
      </c>
      <c r="B12" s="29" t="s">
        <v>204</v>
      </c>
      <c r="C12" s="16" t="str">
        <f t="shared" si="4"/>
        <v xml:space="preserve"> - </v>
      </c>
      <c r="D12" s="30">
        <v>0</v>
      </c>
      <c r="E12" s="30">
        <v>0</v>
      </c>
      <c r="F12" s="31">
        <v>0</v>
      </c>
      <c r="G12" s="31">
        <v>-0.08</v>
      </c>
      <c r="H12" s="32" t="e">
        <f t="shared" si="1"/>
        <v>#DIV/0!</v>
      </c>
      <c r="I12" s="32" t="e">
        <f t="shared" si="2"/>
        <v>#DIV/0!</v>
      </c>
      <c r="J12" s="33">
        <f t="shared" si="5"/>
        <v>-0.08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11</v>
      </c>
      <c r="O12" s="35">
        <f t="shared" ref="O12:P12" si="20">D12/7</f>
        <v>0</v>
      </c>
      <c r="P12" s="35">
        <f t="shared" si="20"/>
        <v>0</v>
      </c>
      <c r="Q12" s="30" t="e">
        <f t="shared" si="8"/>
        <v>#DIV/0!</v>
      </c>
      <c r="R12" s="30"/>
      <c r="S12" s="36">
        <v>1.02173913043478</v>
      </c>
      <c r="T12" s="29">
        <v>0</v>
      </c>
      <c r="U12" s="37" t="s">
        <v>33</v>
      </c>
      <c r="V12" s="38" t="s">
        <v>33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s">
        <v>88</v>
      </c>
      <c r="AB12" s="41">
        <f t="shared" si="11"/>
        <v>-0.69</v>
      </c>
      <c r="AC12" s="42">
        <v>2.3564984953703707E-2</v>
      </c>
      <c r="AD12" s="40">
        <f t="shared" si="12"/>
        <v>0</v>
      </c>
      <c r="AE12" s="40">
        <v>-4.9000000000000004</v>
      </c>
      <c r="AF12" s="40">
        <v>-7.5556664102564097</v>
      </c>
      <c r="AG12" s="40">
        <v>0</v>
      </c>
    </row>
    <row r="13" spans="1:33" ht="15.75" customHeight="1" x14ac:dyDescent="0.2">
      <c r="A13" s="29" t="s">
        <v>48</v>
      </c>
      <c r="B13" s="29" t="s">
        <v>114</v>
      </c>
      <c r="C13" s="16">
        <f t="shared" si="4"/>
        <v>9.99</v>
      </c>
      <c r="D13" s="30">
        <v>1</v>
      </c>
      <c r="E13" s="30">
        <v>4</v>
      </c>
      <c r="F13" s="33">
        <v>9.99</v>
      </c>
      <c r="G13" s="31">
        <v>-8.4500000000000011</v>
      </c>
      <c r="H13" s="32">
        <f t="shared" si="1"/>
        <v>0.84584584584584599</v>
      </c>
      <c r="I13" s="32">
        <f t="shared" si="2"/>
        <v>-1.2498928607843955</v>
      </c>
      <c r="J13" s="33">
        <f t="shared" si="5"/>
        <v>-12.486429679236112</v>
      </c>
      <c r="K13" s="33">
        <f t="shared" si="3"/>
        <v>-12.486429679236112</v>
      </c>
      <c r="L13" s="30">
        <v>0</v>
      </c>
      <c r="M13" s="34" t="str">
        <f t="shared" si="6"/>
        <v>-</v>
      </c>
      <c r="N13" s="30">
        <v>8</v>
      </c>
      <c r="O13" s="35">
        <f t="shared" ref="O13:P13" si="21">D13/7</f>
        <v>0.14285714285714285</v>
      </c>
      <c r="P13" s="35">
        <f t="shared" si="21"/>
        <v>0.5714285714285714</v>
      </c>
      <c r="Q13" s="30">
        <f t="shared" si="8"/>
        <v>11</v>
      </c>
      <c r="R13" s="30"/>
      <c r="S13" s="36">
        <v>0.97777777777777697</v>
      </c>
      <c r="T13" s="29">
        <v>0</v>
      </c>
      <c r="U13" s="37" t="s">
        <v>33</v>
      </c>
      <c r="V13" s="38" t="s">
        <v>33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s">
        <v>88</v>
      </c>
      <c r="AB13" s="41">
        <f t="shared" si="11"/>
        <v>-0.69</v>
      </c>
      <c r="AC13" s="42">
        <v>2.3564984953703707E-2</v>
      </c>
      <c r="AD13" s="40">
        <f t="shared" si="12"/>
        <v>-3.2519679236111113E-2</v>
      </c>
      <c r="AE13" s="40">
        <v>-4.9000000000000004</v>
      </c>
      <c r="AF13" s="40">
        <v>-7.5954100000000002</v>
      </c>
      <c r="AG13" s="40">
        <v>0</v>
      </c>
    </row>
    <row r="14" spans="1:33" ht="15.75" customHeight="1" x14ac:dyDescent="0.2">
      <c r="A14" s="29" t="s">
        <v>51</v>
      </c>
      <c r="B14" s="29" t="s">
        <v>160</v>
      </c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-1.66</v>
      </c>
      <c r="H14" s="32" t="e">
        <f t="shared" si="1"/>
        <v>#DIV/0!</v>
      </c>
      <c r="I14" s="32" t="e">
        <f t="shared" si="2"/>
        <v>#DIV/0!</v>
      </c>
      <c r="J14" s="33">
        <f t="shared" si="5"/>
        <v>-1.66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5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>
        <v>0.94117647058823495</v>
      </c>
      <c r="T14" s="29">
        <v>0</v>
      </c>
      <c r="U14" s="37" t="s">
        <v>33</v>
      </c>
      <c r="V14" s="38" t="s">
        <v>33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s">
        <v>88</v>
      </c>
      <c r="AB14" s="41">
        <f t="shared" si="11"/>
        <v>-0.69</v>
      </c>
      <c r="AC14" s="42">
        <v>2.3564984953703707E-2</v>
      </c>
      <c r="AD14" s="40">
        <f t="shared" si="12"/>
        <v>0</v>
      </c>
      <c r="AE14" s="40">
        <v>-4.9000000000000004</v>
      </c>
      <c r="AF14" s="40">
        <v>-7.5954100000000002</v>
      </c>
      <c r="AG14" s="40">
        <v>0</v>
      </c>
    </row>
    <row r="15" spans="1:33" ht="15.75" customHeight="1" x14ac:dyDescent="0.2">
      <c r="A15" s="29" t="s">
        <v>54</v>
      </c>
      <c r="B15" s="29" t="s">
        <v>160</v>
      </c>
      <c r="C15" s="16">
        <f t="shared" si="4"/>
        <v>9.99</v>
      </c>
      <c r="D15" s="30">
        <v>1</v>
      </c>
      <c r="E15" s="30">
        <v>0</v>
      </c>
      <c r="F15" s="33">
        <v>9.99</v>
      </c>
      <c r="G15" s="31">
        <v>0</v>
      </c>
      <c r="H15" s="32">
        <f t="shared" si="1"/>
        <v>0</v>
      </c>
      <c r="I15" s="32">
        <f t="shared" si="2"/>
        <v>-0.40404701493854972</v>
      </c>
      <c r="J15" s="33">
        <f t="shared" si="5"/>
        <v>-4.0364296792361118</v>
      </c>
      <c r="K15" s="33">
        <f t="shared" si="3"/>
        <v>-4.0364296792361118</v>
      </c>
      <c r="L15" s="30">
        <v>15</v>
      </c>
      <c r="M15" s="34">
        <f t="shared" si="6"/>
        <v>6.6666666666666666E-2</v>
      </c>
      <c r="N15" s="30">
        <v>3</v>
      </c>
      <c r="O15" s="35">
        <f t="shared" ref="O15:P15" si="23">D15/7</f>
        <v>0.14285714285714285</v>
      </c>
      <c r="P15" s="35">
        <f t="shared" si="23"/>
        <v>0</v>
      </c>
      <c r="Q15" s="30">
        <f t="shared" si="8"/>
        <v>21</v>
      </c>
      <c r="R15" s="30"/>
      <c r="S15" s="36">
        <v>0.95522388059701402</v>
      </c>
      <c r="T15" s="29">
        <v>0</v>
      </c>
      <c r="U15" s="37" t="s">
        <v>33</v>
      </c>
      <c r="V15" s="38" t="s">
        <v>33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s">
        <v>88</v>
      </c>
      <c r="AB15" s="41">
        <f t="shared" si="11"/>
        <v>-0.69</v>
      </c>
      <c r="AC15" s="42">
        <v>2.3564984953703707E-2</v>
      </c>
      <c r="AD15" s="40">
        <f t="shared" si="12"/>
        <v>-3.2519679236111113E-2</v>
      </c>
      <c r="AE15" s="40">
        <v>-4.9000000000000004</v>
      </c>
      <c r="AF15" s="40">
        <v>-7.5954100000000002</v>
      </c>
      <c r="AG15" s="40">
        <v>0</v>
      </c>
    </row>
    <row r="16" spans="1:33" ht="15.75" customHeight="1" x14ac:dyDescent="0.2">
      <c r="A16" s="29" t="s">
        <v>56</v>
      </c>
      <c r="B16" s="29" t="s">
        <v>81</v>
      </c>
      <c r="C16" s="16">
        <f t="shared" si="4"/>
        <v>9.99</v>
      </c>
      <c r="D16" s="30">
        <v>1</v>
      </c>
      <c r="E16" s="30">
        <v>1</v>
      </c>
      <c r="F16" s="33">
        <v>9.99</v>
      </c>
      <c r="G16" s="31">
        <v>0</v>
      </c>
      <c r="H16" s="32">
        <f t="shared" si="1"/>
        <v>0</v>
      </c>
      <c r="I16" s="32">
        <f t="shared" si="2"/>
        <v>-0.40404701493854972</v>
      </c>
      <c r="J16" s="33">
        <f t="shared" si="5"/>
        <v>-4.0364296792361118</v>
      </c>
      <c r="K16" s="33">
        <f t="shared" si="3"/>
        <v>-4.0364296792361118</v>
      </c>
      <c r="L16" s="30">
        <v>13</v>
      </c>
      <c r="M16" s="34">
        <f t="shared" si="6"/>
        <v>7.6923076923076927E-2</v>
      </c>
      <c r="N16" s="30">
        <v>0</v>
      </c>
      <c r="O16" s="35">
        <f t="shared" ref="O16:P16" si="24">D16/7</f>
        <v>0.14285714285714285</v>
      </c>
      <c r="P16" s="35">
        <f t="shared" si="24"/>
        <v>0.14285714285714285</v>
      </c>
      <c r="Q16" s="30">
        <f t="shared" si="8"/>
        <v>0</v>
      </c>
      <c r="R16" s="30"/>
      <c r="S16" s="36">
        <v>0.82242990654205606</v>
      </c>
      <c r="T16" s="29">
        <v>0</v>
      </c>
      <c r="U16" s="37" t="s">
        <v>33</v>
      </c>
      <c r="V16" s="38" t="s">
        <v>33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s">
        <v>88</v>
      </c>
      <c r="AB16" s="41">
        <f t="shared" si="11"/>
        <v>-0.69</v>
      </c>
      <c r="AC16" s="42">
        <v>2.3564984953703707E-2</v>
      </c>
      <c r="AD16" s="40">
        <f t="shared" si="12"/>
        <v>-3.2519679236111113E-2</v>
      </c>
      <c r="AE16" s="40">
        <v>-4.9000000000000004</v>
      </c>
      <c r="AF16" s="40">
        <v>-7.5954100000000002</v>
      </c>
      <c r="AG16" s="40">
        <v>0</v>
      </c>
    </row>
    <row r="17" spans="1:33" ht="15.75" customHeight="1" x14ac:dyDescent="0.2">
      <c r="A17" s="29" t="s">
        <v>58</v>
      </c>
      <c r="B17" s="29"/>
      <c r="C17" s="16" t="str">
        <f t="shared" si="4"/>
        <v xml:space="preserve"> - </v>
      </c>
      <c r="D17" s="30">
        <v>0</v>
      </c>
      <c r="E17" s="30">
        <v>0</v>
      </c>
      <c r="F17" s="33">
        <v>0</v>
      </c>
      <c r="G17" s="31">
        <v>0</v>
      </c>
      <c r="H17" s="32" t="e">
        <f t="shared" si="1"/>
        <v>#DIV/0!</v>
      </c>
      <c r="I17" s="32" t="e">
        <f t="shared" si="2"/>
        <v>#DIV/0!</v>
      </c>
      <c r="J17" s="33">
        <f t="shared" si="5"/>
        <v>0</v>
      </c>
      <c r="K17" s="33" t="e">
        <f t="shared" si="3"/>
        <v>#DIV/0!</v>
      </c>
      <c r="L17" s="30">
        <v>0</v>
      </c>
      <c r="M17" s="34" t="str">
        <f t="shared" si="6"/>
        <v>-</v>
      </c>
      <c r="N17" s="30">
        <v>0</v>
      </c>
      <c r="O17" s="35">
        <f t="shared" ref="O17:P17" si="25">D17/7</f>
        <v>0</v>
      </c>
      <c r="P17" s="35">
        <f t="shared" si="25"/>
        <v>0</v>
      </c>
      <c r="Q17" s="30" t="e">
        <f t="shared" si="8"/>
        <v>#DIV/0!</v>
      </c>
      <c r="R17" s="30"/>
      <c r="S17" s="36" t="e">
        <v>#N/A</v>
      </c>
      <c r="T17" s="29">
        <v>0</v>
      </c>
      <c r="U17" s="37" t="s">
        <v>33</v>
      </c>
      <c r="V17" s="38" t="s">
        <v>33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e">
        <v>#N/A</v>
      </c>
      <c r="AB17" s="41" t="e">
        <f t="shared" si="11"/>
        <v>#N/A</v>
      </c>
      <c r="AC17" s="42" t="e">
        <v>#N/A</v>
      </c>
      <c r="AD17" s="40">
        <f t="shared" si="12"/>
        <v>0</v>
      </c>
      <c r="AE17" s="40">
        <v>0</v>
      </c>
      <c r="AF17" s="40">
        <v>-7.5954100000000002</v>
      </c>
      <c r="AG17" s="40">
        <v>0</v>
      </c>
    </row>
    <row r="18" spans="1:33" ht="15.75" customHeight="1" x14ac:dyDescent="0.2">
      <c r="A18" s="29" t="s">
        <v>60</v>
      </c>
      <c r="B18" s="29"/>
      <c r="C18" s="16" t="str">
        <f t="shared" si="4"/>
        <v xml:space="preserve"> - </v>
      </c>
      <c r="D18" s="30">
        <v>0</v>
      </c>
      <c r="E18" s="30">
        <v>0</v>
      </c>
      <c r="F18" s="33">
        <v>0</v>
      </c>
      <c r="G18" s="31">
        <v>0</v>
      </c>
      <c r="H18" s="32" t="e">
        <f t="shared" si="1"/>
        <v>#DIV/0!</v>
      </c>
      <c r="I18" s="32" t="e">
        <f t="shared" si="2"/>
        <v>#DIV/0!</v>
      </c>
      <c r="J18" s="33">
        <f t="shared" si="5"/>
        <v>0</v>
      </c>
      <c r="K18" s="33" t="e">
        <f t="shared" si="3"/>
        <v>#DIV/0!</v>
      </c>
      <c r="L18" s="30">
        <v>0</v>
      </c>
      <c r="M18" s="34" t="str">
        <f t="shared" si="6"/>
        <v>-</v>
      </c>
      <c r="N18" s="30">
        <v>1</v>
      </c>
      <c r="O18" s="35">
        <f t="shared" ref="O18:P18" si="26">D18/7</f>
        <v>0</v>
      </c>
      <c r="P18" s="35">
        <f t="shared" si="26"/>
        <v>0</v>
      </c>
      <c r="Q18" s="30" t="e">
        <f t="shared" si="8"/>
        <v>#DIV/0!</v>
      </c>
      <c r="R18" s="30"/>
      <c r="S18" s="36">
        <v>0.84210526315789402</v>
      </c>
      <c r="T18" s="29">
        <v>0</v>
      </c>
      <c r="U18" s="37" t="s">
        <v>33</v>
      </c>
      <c r="V18" s="38" t="s">
        <v>33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s">
        <v>88</v>
      </c>
      <c r="AB18" s="41">
        <f t="shared" si="11"/>
        <v>-0.69</v>
      </c>
      <c r="AC18" s="42">
        <v>2.3564984953703707E-2</v>
      </c>
      <c r="AD18" s="40">
        <f t="shared" si="12"/>
        <v>0</v>
      </c>
      <c r="AE18" s="40">
        <v>-4.9000000000000004</v>
      </c>
      <c r="AF18" s="40">
        <v>-7.5954100000000002</v>
      </c>
      <c r="AG18" s="40">
        <v>0</v>
      </c>
    </row>
    <row r="19" spans="1:33" ht="15.75" customHeight="1" x14ac:dyDescent="0.2">
      <c r="A19" s="29" t="s">
        <v>62</v>
      </c>
      <c r="B19" s="29" t="s">
        <v>81</v>
      </c>
      <c r="C19" s="16">
        <f t="shared" si="4"/>
        <v>9.99</v>
      </c>
      <c r="D19" s="30">
        <v>1</v>
      </c>
      <c r="E19" s="30">
        <v>0</v>
      </c>
      <c r="F19" s="33">
        <v>9.99</v>
      </c>
      <c r="G19" s="31">
        <v>0</v>
      </c>
      <c r="H19" s="32">
        <f t="shared" si="1"/>
        <v>0</v>
      </c>
      <c r="I19" s="32">
        <f t="shared" si="2"/>
        <v>-0.40404701493854972</v>
      </c>
      <c r="J19" s="33">
        <f t="shared" si="5"/>
        <v>-4.0364296792361118</v>
      </c>
      <c r="K19" s="33">
        <f t="shared" si="3"/>
        <v>-4.0364296792361118</v>
      </c>
      <c r="L19" s="30">
        <v>7</v>
      </c>
      <c r="M19" s="34">
        <f t="shared" si="6"/>
        <v>0.14285714285714285</v>
      </c>
      <c r="N19" s="30">
        <v>0</v>
      </c>
      <c r="O19" s="35">
        <f t="shared" ref="O19:P19" si="27">D19/7</f>
        <v>0.14285714285714285</v>
      </c>
      <c r="P19" s="35">
        <f t="shared" si="27"/>
        <v>0</v>
      </c>
      <c r="Q19" s="30">
        <f t="shared" si="8"/>
        <v>0</v>
      </c>
      <c r="R19" s="30"/>
      <c r="S19" s="36">
        <v>0.82191780821917804</v>
      </c>
      <c r="T19" s="29">
        <v>0</v>
      </c>
      <c r="U19" s="37" t="s">
        <v>33</v>
      </c>
      <c r="V19" s="38" t="s">
        <v>33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s">
        <v>88</v>
      </c>
      <c r="AB19" s="41">
        <f t="shared" si="11"/>
        <v>-0.69</v>
      </c>
      <c r="AC19" s="42">
        <v>2.3564984953703707E-2</v>
      </c>
      <c r="AD19" s="40">
        <f t="shared" si="12"/>
        <v>-3.2519679236111113E-2</v>
      </c>
      <c r="AE19" s="40">
        <v>-4.9000000000000004</v>
      </c>
      <c r="AF19" s="40">
        <v>-7.5954100000000002</v>
      </c>
      <c r="AG19" s="40">
        <v>0</v>
      </c>
    </row>
    <row r="20" spans="1:33" ht="15.75" customHeight="1" x14ac:dyDescent="0.2">
      <c r="A20" s="29" t="s">
        <v>64</v>
      </c>
      <c r="B20" s="29"/>
      <c r="C20" s="16" t="str">
        <f t="shared" si="4"/>
        <v xml:space="preserve"> - </v>
      </c>
      <c r="D20" s="30">
        <v>0</v>
      </c>
      <c r="E20" s="30">
        <v>0</v>
      </c>
      <c r="F20" s="33">
        <v>0</v>
      </c>
      <c r="G20" s="31">
        <v>0</v>
      </c>
      <c r="H20" s="32" t="e">
        <f t="shared" si="1"/>
        <v>#DIV/0!</v>
      </c>
      <c r="I20" s="32" t="e">
        <f t="shared" si="2"/>
        <v>#DIV/0!</v>
      </c>
      <c r="J20" s="33">
        <f t="shared" si="5"/>
        <v>0</v>
      </c>
      <c r="K20" s="33" t="e">
        <f t="shared" si="3"/>
        <v>#DIV/0!</v>
      </c>
      <c r="L20" s="30">
        <v>0</v>
      </c>
      <c r="M20" s="34" t="str">
        <f t="shared" si="6"/>
        <v>-</v>
      </c>
      <c r="N20" s="30">
        <v>0</v>
      </c>
      <c r="O20" s="35">
        <f t="shared" ref="O20:P20" si="28">D20/7</f>
        <v>0</v>
      </c>
      <c r="P20" s="35">
        <f t="shared" si="28"/>
        <v>0</v>
      </c>
      <c r="Q20" s="30" t="e">
        <f t="shared" si="8"/>
        <v>#DIV/0!</v>
      </c>
      <c r="R20" s="30"/>
      <c r="S20" s="36" t="e">
        <v>#N/A</v>
      </c>
      <c r="T20" s="29">
        <v>0</v>
      </c>
      <c r="U20" s="37" t="s">
        <v>33</v>
      </c>
      <c r="V20" s="38" t="s">
        <v>33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e">
        <v>#N/A</v>
      </c>
      <c r="AB20" s="41" t="e">
        <f t="shared" si="11"/>
        <v>#N/A</v>
      </c>
      <c r="AC20" s="42" t="e">
        <v>#N/A</v>
      </c>
      <c r="AD20" s="40">
        <f t="shared" si="12"/>
        <v>0</v>
      </c>
      <c r="AE20" s="40">
        <v>0</v>
      </c>
      <c r="AF20" s="40">
        <v>-7.5954100000000002</v>
      </c>
      <c r="AG20" s="40">
        <v>0</v>
      </c>
    </row>
    <row r="21" spans="1:33" ht="15.75" customHeight="1" x14ac:dyDescent="0.2">
      <c r="A21" s="29" t="s">
        <v>66</v>
      </c>
      <c r="B21" s="29"/>
      <c r="C21" s="16" t="str">
        <f t="shared" si="4"/>
        <v xml:space="preserve"> - </v>
      </c>
      <c r="D21" s="30">
        <v>0</v>
      </c>
      <c r="E21" s="30">
        <v>0</v>
      </c>
      <c r="F21" s="33">
        <v>0</v>
      </c>
      <c r="G21" s="31">
        <v>0</v>
      </c>
      <c r="H21" s="32" t="e">
        <f t="shared" si="1"/>
        <v>#DIV/0!</v>
      </c>
      <c r="I21" s="32" t="e">
        <f t="shared" si="2"/>
        <v>#DIV/0!</v>
      </c>
      <c r="J21" s="33">
        <f t="shared" si="5"/>
        <v>0</v>
      </c>
      <c r="K21" s="33" t="e">
        <f t="shared" si="3"/>
        <v>#DIV/0!</v>
      </c>
      <c r="L21" s="30">
        <v>0</v>
      </c>
      <c r="M21" s="34" t="str">
        <f t="shared" si="6"/>
        <v>-</v>
      </c>
      <c r="N21" s="30">
        <v>0</v>
      </c>
      <c r="O21" s="35">
        <f t="shared" ref="O21:P21" si="29">D21/7</f>
        <v>0</v>
      </c>
      <c r="P21" s="35">
        <f t="shared" si="29"/>
        <v>0</v>
      </c>
      <c r="Q21" s="30" t="e">
        <f t="shared" si="8"/>
        <v>#DIV/0!</v>
      </c>
      <c r="R21" s="30"/>
      <c r="S21" s="36" t="e">
        <v>#N/A</v>
      </c>
      <c r="T21" s="29">
        <v>0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e">
        <v>#N/A</v>
      </c>
      <c r="AB21" s="41" t="e">
        <f t="shared" si="11"/>
        <v>#N/A</v>
      </c>
      <c r="AC21" s="42" t="e">
        <v>#N/A</v>
      </c>
      <c r="AD21" s="40">
        <f t="shared" si="12"/>
        <v>0</v>
      </c>
      <c r="AE21" s="40">
        <v>0</v>
      </c>
      <c r="AF21" s="40">
        <v>-7.5954100000000002</v>
      </c>
      <c r="AG21" s="40">
        <v>0</v>
      </c>
    </row>
    <row r="22" spans="1:33" ht="15.75" customHeight="1" x14ac:dyDescent="0.2">
      <c r="A22" s="29" t="s">
        <v>68</v>
      </c>
      <c r="B22" s="29"/>
      <c r="C22" s="16" t="str">
        <f t="shared" si="4"/>
        <v xml:space="preserve"> - </v>
      </c>
      <c r="D22" s="30">
        <v>0</v>
      </c>
      <c r="E22" s="30">
        <v>0</v>
      </c>
      <c r="F22" s="31">
        <v>0</v>
      </c>
      <c r="G22" s="31">
        <v>0</v>
      </c>
      <c r="H22" s="32" t="e">
        <f t="shared" si="1"/>
        <v>#DIV/0!</v>
      </c>
      <c r="I22" s="32" t="e">
        <f t="shared" si="2"/>
        <v>#DIV/0!</v>
      </c>
      <c r="J22" s="33">
        <f t="shared" si="5"/>
        <v>0</v>
      </c>
      <c r="K22" s="33" t="e">
        <f t="shared" si="3"/>
        <v>#DIV/0!</v>
      </c>
      <c r="L22" s="30">
        <v>0</v>
      </c>
      <c r="M22" s="34" t="str">
        <f t="shared" si="6"/>
        <v>-</v>
      </c>
      <c r="N22" s="30">
        <v>0</v>
      </c>
      <c r="O22" s="35">
        <f t="shared" ref="O22:P22" si="30">D22/7</f>
        <v>0</v>
      </c>
      <c r="P22" s="35">
        <f t="shared" si="30"/>
        <v>0</v>
      </c>
      <c r="Q22" s="30" t="e">
        <f t="shared" si="8"/>
        <v>#DIV/0!</v>
      </c>
      <c r="R22" s="30"/>
      <c r="S22" s="36" t="e">
        <v>#N/A</v>
      </c>
      <c r="T22" s="29">
        <v>0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e">
        <v>#N/A</v>
      </c>
      <c r="AB22" s="41" t="e">
        <f t="shared" si="11"/>
        <v>#N/A</v>
      </c>
      <c r="AC22" s="42" t="e">
        <v>#N/A</v>
      </c>
      <c r="AD22" s="40">
        <f t="shared" si="12"/>
        <v>0</v>
      </c>
      <c r="AE22" s="40">
        <v>0</v>
      </c>
      <c r="AF22" s="40">
        <v>-7.5954100000000002</v>
      </c>
      <c r="AG22" s="40">
        <v>0</v>
      </c>
    </row>
    <row r="23" spans="1:33" ht="15.75" customHeight="1" x14ac:dyDescent="0.2">
      <c r="A23" s="29" t="s">
        <v>71</v>
      </c>
      <c r="B23" s="29"/>
      <c r="C23" s="16" t="str">
        <f t="shared" si="4"/>
        <v xml:space="preserve"> - </v>
      </c>
      <c r="D23" s="30">
        <v>0</v>
      </c>
      <c r="E23" s="30">
        <v>0</v>
      </c>
      <c r="F23" s="33">
        <v>0</v>
      </c>
      <c r="G23" s="31">
        <v>0</v>
      </c>
      <c r="H23" s="32" t="e">
        <f t="shared" si="1"/>
        <v>#DIV/0!</v>
      </c>
      <c r="I23" s="32" t="e">
        <f t="shared" si="2"/>
        <v>#DIV/0!</v>
      </c>
      <c r="J23" s="33">
        <f t="shared" si="5"/>
        <v>0</v>
      </c>
      <c r="K23" s="33" t="e">
        <f t="shared" si="3"/>
        <v>#DIV/0!</v>
      </c>
      <c r="L23" s="30">
        <v>0</v>
      </c>
      <c r="M23" s="34" t="str">
        <f t="shared" si="6"/>
        <v>-</v>
      </c>
      <c r="N23" s="30">
        <v>0</v>
      </c>
      <c r="O23" s="35">
        <f t="shared" ref="O23:P23" si="31">D23/7</f>
        <v>0</v>
      </c>
      <c r="P23" s="35">
        <f t="shared" si="31"/>
        <v>0</v>
      </c>
      <c r="Q23" s="30" t="e">
        <f t="shared" si="8"/>
        <v>#DIV/0!</v>
      </c>
      <c r="R23" s="30"/>
      <c r="S23" s="36" t="e">
        <v>#N/A</v>
      </c>
      <c r="T23" s="29">
        <v>0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e">
        <v>#N/A</v>
      </c>
      <c r="AB23" s="41" t="e">
        <f t="shared" si="11"/>
        <v>#N/A</v>
      </c>
      <c r="AC23" s="42" t="e">
        <v>#N/A</v>
      </c>
      <c r="AD23" s="40">
        <f t="shared" si="12"/>
        <v>0</v>
      </c>
      <c r="AE23" s="40">
        <v>0</v>
      </c>
      <c r="AF23" s="40">
        <v>-7.5954100000000002</v>
      </c>
      <c r="AG23" s="40">
        <v>0</v>
      </c>
    </row>
    <row r="24" spans="1:33" ht="15.75" customHeight="1" x14ac:dyDescent="0.2">
      <c r="A24" s="29" t="s">
        <v>74</v>
      </c>
      <c r="B24" s="29"/>
      <c r="C24" s="16" t="str">
        <f t="shared" si="4"/>
        <v xml:space="preserve"> - </v>
      </c>
      <c r="D24" s="30">
        <v>0</v>
      </c>
      <c r="E24" s="30">
        <v>0</v>
      </c>
      <c r="F24" s="33">
        <v>0</v>
      </c>
      <c r="G24" s="33">
        <v>0</v>
      </c>
      <c r="H24" s="32" t="e">
        <f t="shared" si="1"/>
        <v>#DIV/0!</v>
      </c>
      <c r="I24" s="32" t="e">
        <f t="shared" si="2"/>
        <v>#DIV/0!</v>
      </c>
      <c r="J24" s="33">
        <f t="shared" si="5"/>
        <v>0</v>
      </c>
      <c r="K24" s="33" t="e">
        <f t="shared" si="3"/>
        <v>#DIV/0!</v>
      </c>
      <c r="L24" s="30">
        <v>0</v>
      </c>
      <c r="M24" s="34" t="str">
        <f t="shared" si="6"/>
        <v>-</v>
      </c>
      <c r="N24" s="30">
        <v>0</v>
      </c>
      <c r="O24" s="35">
        <f t="shared" ref="O24:P24" si="32">D24/7</f>
        <v>0</v>
      </c>
      <c r="P24" s="35">
        <f t="shared" si="32"/>
        <v>0</v>
      </c>
      <c r="Q24" s="30" t="e">
        <f t="shared" si="8"/>
        <v>#DIV/0!</v>
      </c>
      <c r="R24" s="30"/>
      <c r="S24" s="36" t="e">
        <v>#N/A</v>
      </c>
      <c r="T24" s="29">
        <v>0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s">
        <v>88</v>
      </c>
      <c r="AB24" s="41">
        <f t="shared" si="11"/>
        <v>-0.69</v>
      </c>
      <c r="AC24" s="42">
        <v>2.3564984953703707E-2</v>
      </c>
      <c r="AD24" s="40">
        <f t="shared" si="12"/>
        <v>0</v>
      </c>
      <c r="AE24" s="40">
        <v>-4.9000000000000004</v>
      </c>
      <c r="AF24" s="40">
        <v>-7.5954100000000002</v>
      </c>
      <c r="AG24" s="40">
        <v>0</v>
      </c>
    </row>
    <row r="25" spans="1:33" ht="15.75" customHeight="1" x14ac:dyDescent="0.2">
      <c r="A25" s="29" t="s">
        <v>76</v>
      </c>
      <c r="B25" s="15"/>
      <c r="C25" s="16" t="str">
        <f t="shared" si="4"/>
        <v xml:space="preserve"> - </v>
      </c>
      <c r="D25" s="30">
        <v>0</v>
      </c>
      <c r="E25" s="30">
        <v>0</v>
      </c>
      <c r="F25" s="33">
        <v>0</v>
      </c>
      <c r="G25" s="33">
        <v>0</v>
      </c>
      <c r="H25" s="32" t="e">
        <f t="shared" si="1"/>
        <v>#DIV/0!</v>
      </c>
      <c r="I25" s="32" t="e">
        <f t="shared" si="2"/>
        <v>#DIV/0!</v>
      </c>
      <c r="J25" s="33">
        <f t="shared" si="5"/>
        <v>0</v>
      </c>
      <c r="K25" s="33" t="e">
        <f t="shared" si="3"/>
        <v>#DIV/0!</v>
      </c>
      <c r="L25" s="30">
        <v>0</v>
      </c>
      <c r="M25" s="34" t="str">
        <f t="shared" si="6"/>
        <v>-</v>
      </c>
      <c r="N25" s="30">
        <v>0</v>
      </c>
      <c r="O25" s="35">
        <f t="shared" ref="O25:P25" si="33">D25/7</f>
        <v>0</v>
      </c>
      <c r="P25" s="35">
        <f t="shared" si="33"/>
        <v>0</v>
      </c>
      <c r="Q25" s="30" t="e">
        <f t="shared" si="8"/>
        <v>#DIV/0!</v>
      </c>
      <c r="R25" s="30"/>
      <c r="S25" s="36">
        <v>0</v>
      </c>
      <c r="T25" s="15"/>
      <c r="U25" s="23"/>
      <c r="V25" s="48"/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88</v>
      </c>
      <c r="AB25" s="41">
        <f t="shared" si="11"/>
        <v>-0.69</v>
      </c>
      <c r="AC25" s="42">
        <v>2.3564984953703707E-2</v>
      </c>
      <c r="AD25" s="40">
        <f t="shared" si="12"/>
        <v>0</v>
      </c>
      <c r="AE25" s="40">
        <v>-4.9000000000000004</v>
      </c>
      <c r="AF25" s="40">
        <v>-7.6</v>
      </c>
      <c r="AG25" s="40">
        <v>0</v>
      </c>
    </row>
    <row r="26" spans="1:33" ht="15.75" customHeight="1" x14ac:dyDescent="0.2">
      <c r="A26" s="15" t="s">
        <v>78</v>
      </c>
      <c r="B26" s="15"/>
      <c r="C26" s="16" t="str">
        <f t="shared" si="4"/>
        <v xml:space="preserve"> - </v>
      </c>
      <c r="D26" s="17">
        <v>0</v>
      </c>
      <c r="E26" s="17">
        <v>0</v>
      </c>
      <c r="F26" s="18">
        <v>0</v>
      </c>
      <c r="G26" s="18">
        <v>0</v>
      </c>
      <c r="H26" s="32" t="e">
        <f t="shared" si="1"/>
        <v>#DIV/0!</v>
      </c>
      <c r="I26" s="32" t="e">
        <f t="shared" si="2"/>
        <v>#DIV/0!</v>
      </c>
      <c r="J26" s="33">
        <f t="shared" si="5"/>
        <v>0</v>
      </c>
      <c r="K26" s="33" t="e">
        <f t="shared" si="3"/>
        <v>#DIV/0!</v>
      </c>
      <c r="L26" s="17">
        <v>0</v>
      </c>
      <c r="M26" s="34" t="str">
        <f t="shared" si="6"/>
        <v>-</v>
      </c>
      <c r="N26" s="17">
        <v>0</v>
      </c>
      <c r="O26" s="35">
        <f t="shared" ref="O26:P26" si="34">D26/7</f>
        <v>0</v>
      </c>
      <c r="P26" s="35">
        <f t="shared" si="34"/>
        <v>0</v>
      </c>
      <c r="Q26" s="30" t="e">
        <f t="shared" si="8"/>
        <v>#DIV/0!</v>
      </c>
      <c r="R26" s="30"/>
      <c r="S26" s="22">
        <v>0</v>
      </c>
      <c r="T26" s="15">
        <v>0</v>
      </c>
      <c r="U26" s="23" t="s">
        <v>33</v>
      </c>
      <c r="V26" s="48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88</v>
      </c>
      <c r="AB26" s="41">
        <f t="shared" si="11"/>
        <v>-0.69</v>
      </c>
      <c r="AC26" s="42">
        <v>2.3564984953703707E-2</v>
      </c>
      <c r="AD26" s="40">
        <f t="shared" si="12"/>
        <v>0</v>
      </c>
      <c r="AE26" s="26">
        <v>-4.9000000000000004</v>
      </c>
      <c r="AF26" s="26">
        <v>-7.5954100000000002</v>
      </c>
      <c r="AG26" s="26">
        <v>0</v>
      </c>
    </row>
    <row r="27" spans="1:33" ht="15.75" customHeight="1" x14ac:dyDescent="0.2">
      <c r="A27" s="15" t="s">
        <v>80</v>
      </c>
      <c r="B27" s="15"/>
      <c r="C27" s="16" t="str">
        <f t="shared" si="4"/>
        <v xml:space="preserve"> - </v>
      </c>
      <c r="D27" s="17">
        <v>0</v>
      </c>
      <c r="E27" s="17">
        <v>0</v>
      </c>
      <c r="F27" s="18">
        <v>0</v>
      </c>
      <c r="G27" s="18">
        <v>0</v>
      </c>
      <c r="H27" s="32" t="e">
        <f t="shared" si="1"/>
        <v>#DIV/0!</v>
      </c>
      <c r="I27" s="32" t="e">
        <f t="shared" si="2"/>
        <v>#DIV/0!</v>
      </c>
      <c r="J27" s="33">
        <f t="shared" si="5"/>
        <v>0</v>
      </c>
      <c r="K27" s="33" t="e">
        <f t="shared" si="3"/>
        <v>#DIV/0!</v>
      </c>
      <c r="L27" s="17">
        <v>0</v>
      </c>
      <c r="M27" s="34" t="str">
        <f t="shared" si="6"/>
        <v>-</v>
      </c>
      <c r="N27" s="17">
        <v>0</v>
      </c>
      <c r="O27" s="35">
        <f t="shared" ref="O27:P27" si="35">D27/7</f>
        <v>0</v>
      </c>
      <c r="P27" s="35">
        <f t="shared" si="35"/>
        <v>0</v>
      </c>
      <c r="Q27" s="30" t="e">
        <f t="shared" si="8"/>
        <v>#DIV/0!</v>
      </c>
      <c r="R27" s="30"/>
      <c r="S27" s="22">
        <v>0</v>
      </c>
      <c r="T27" s="15">
        <v>0</v>
      </c>
      <c r="U27" s="23" t="s">
        <v>33</v>
      </c>
      <c r="V27" s="48" t="s">
        <v>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88</v>
      </c>
      <c r="AB27" s="41">
        <f t="shared" si="11"/>
        <v>-0.69</v>
      </c>
      <c r="AC27" s="42">
        <v>2.3564984953703707E-2</v>
      </c>
      <c r="AD27" s="40">
        <f t="shared" si="12"/>
        <v>0</v>
      </c>
      <c r="AE27" s="26">
        <v>-4.9000000000000004</v>
      </c>
      <c r="AF27" s="26">
        <v>-7.5954100000000002</v>
      </c>
      <c r="AG27" s="26">
        <v>0</v>
      </c>
    </row>
    <row r="28" spans="1:33" ht="15.75" customHeight="1" x14ac:dyDescent="0.2">
      <c r="A28" s="15" t="s">
        <v>82</v>
      </c>
      <c r="B28" s="15"/>
      <c r="C28" s="16" t="str">
        <f t="shared" si="4"/>
        <v xml:space="preserve"> - </v>
      </c>
      <c r="D28" s="17">
        <v>0</v>
      </c>
      <c r="E28" s="17">
        <v>0</v>
      </c>
      <c r="F28" s="18">
        <v>0</v>
      </c>
      <c r="G28" s="18">
        <v>0</v>
      </c>
      <c r="H28" s="32" t="e">
        <f t="shared" si="1"/>
        <v>#DIV/0!</v>
      </c>
      <c r="I28" s="32" t="e">
        <f t="shared" si="2"/>
        <v>#DIV/0!</v>
      </c>
      <c r="J28" s="33">
        <f t="shared" si="5"/>
        <v>0</v>
      </c>
      <c r="K28" s="33" t="e">
        <f t="shared" si="3"/>
        <v>#DIV/0!</v>
      </c>
      <c r="L28" s="17">
        <v>0</v>
      </c>
      <c r="M28" s="34" t="str">
        <f t="shared" si="6"/>
        <v>-</v>
      </c>
      <c r="N28" s="17">
        <v>0</v>
      </c>
      <c r="O28" s="35">
        <f t="shared" ref="O28:P28" si="36">D28/7</f>
        <v>0</v>
      </c>
      <c r="P28" s="35">
        <f t="shared" si="36"/>
        <v>0</v>
      </c>
      <c r="Q28" s="30" t="e">
        <f t="shared" si="8"/>
        <v>#DIV/0!</v>
      </c>
      <c r="R28" s="30"/>
      <c r="S28" s="22">
        <v>0</v>
      </c>
      <c r="T28" s="15">
        <v>0</v>
      </c>
      <c r="U28" s="23" t="s">
        <v>33</v>
      </c>
      <c r="V28" s="48" t="s">
        <v>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88</v>
      </c>
      <c r="AB28" s="41">
        <f t="shared" si="11"/>
        <v>-0.69</v>
      </c>
      <c r="AC28" s="42">
        <v>2.3564984953703707E-2</v>
      </c>
      <c r="AD28" s="40">
        <f t="shared" si="12"/>
        <v>0</v>
      </c>
      <c r="AE28" s="26">
        <v>-4.9000000000000004</v>
      </c>
      <c r="AF28" s="26">
        <v>-7.5954100000000002</v>
      </c>
      <c r="AG28" s="26">
        <v>0</v>
      </c>
    </row>
    <row r="29" spans="1:33" ht="15.75" customHeight="1" x14ac:dyDescent="0.2">
      <c r="A29" s="15" t="s">
        <v>83</v>
      </c>
      <c r="B29" s="15"/>
      <c r="C29" s="16" t="str">
        <f t="shared" si="4"/>
        <v xml:space="preserve"> - </v>
      </c>
      <c r="D29" s="17">
        <v>0</v>
      </c>
      <c r="E29" s="17">
        <v>0</v>
      </c>
      <c r="F29" s="18">
        <v>0</v>
      </c>
      <c r="G29" s="18">
        <v>0</v>
      </c>
      <c r="H29" s="32" t="e">
        <f t="shared" si="1"/>
        <v>#DIV/0!</v>
      </c>
      <c r="I29" s="32" t="e">
        <f t="shared" si="2"/>
        <v>#DIV/0!</v>
      </c>
      <c r="J29" s="33">
        <f t="shared" si="5"/>
        <v>0</v>
      </c>
      <c r="K29" s="33" t="e">
        <f t="shared" si="3"/>
        <v>#DIV/0!</v>
      </c>
      <c r="L29" s="17">
        <v>0</v>
      </c>
      <c r="M29" s="34" t="str">
        <f t="shared" si="6"/>
        <v>-</v>
      </c>
      <c r="N29" s="17">
        <v>0</v>
      </c>
      <c r="O29" s="35">
        <f t="shared" ref="O29:P29" si="37">D29/7</f>
        <v>0</v>
      </c>
      <c r="P29" s="35">
        <f t="shared" si="37"/>
        <v>0</v>
      </c>
      <c r="Q29" s="30" t="e">
        <f t="shared" si="8"/>
        <v>#DIV/0!</v>
      </c>
      <c r="R29" s="30"/>
      <c r="S29" s="22">
        <v>0</v>
      </c>
      <c r="T29" s="15" t="s">
        <v>33</v>
      </c>
      <c r="U29" s="23" t="s">
        <v>33</v>
      </c>
      <c r="V29" s="48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88</v>
      </c>
      <c r="AB29" s="41">
        <f t="shared" si="11"/>
        <v>-0.69</v>
      </c>
      <c r="AC29" s="42">
        <v>2.3564984953703707E-2</v>
      </c>
      <c r="AD29" s="40">
        <f t="shared" si="12"/>
        <v>0</v>
      </c>
      <c r="AE29" s="26">
        <v>-4.9000000000000004</v>
      </c>
      <c r="AF29" s="26">
        <v>-7.5954100000000002</v>
      </c>
      <c r="AG29" s="26">
        <v>0</v>
      </c>
    </row>
    <row r="30" spans="1:33" ht="15.75" customHeight="1" x14ac:dyDescent="0.2">
      <c r="A30" s="15" t="s">
        <v>84</v>
      </c>
      <c r="B30" s="15"/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32" t="e">
        <f t="shared" si="1"/>
        <v>#DIV/0!</v>
      </c>
      <c r="I30" s="32" t="e">
        <f t="shared" si="2"/>
        <v>#DIV/0!</v>
      </c>
      <c r="J30" s="33">
        <f t="shared" si="5"/>
        <v>0</v>
      </c>
      <c r="K30" s="33" t="e">
        <f t="shared" si="3"/>
        <v>#DIV/0!</v>
      </c>
      <c r="L30" s="17">
        <v>0</v>
      </c>
      <c r="M30" s="34" t="str">
        <f t="shared" si="6"/>
        <v>-</v>
      </c>
      <c r="N30" s="17">
        <v>0</v>
      </c>
      <c r="O30" s="35">
        <f t="shared" ref="O30:P30" si="38">D30/7</f>
        <v>0</v>
      </c>
      <c r="P30" s="35">
        <f t="shared" si="38"/>
        <v>0</v>
      </c>
      <c r="Q30" s="30" t="e">
        <f t="shared" si="8"/>
        <v>#DIV/0!</v>
      </c>
      <c r="R30" s="30"/>
      <c r="S30" s="22">
        <v>0</v>
      </c>
      <c r="T30" s="29">
        <v>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88</v>
      </c>
      <c r="AB30" s="41">
        <f t="shared" si="11"/>
        <v>-0.69</v>
      </c>
      <c r="AC30" s="42">
        <v>2.3564984953703707E-2</v>
      </c>
      <c r="AD30" s="40">
        <f t="shared" si="12"/>
        <v>0</v>
      </c>
      <c r="AE30" s="26">
        <v>-4.9000000000000004</v>
      </c>
      <c r="AF30" s="26">
        <v>-7.4622671767812498</v>
      </c>
      <c r="AG30" s="26">
        <v>0</v>
      </c>
    </row>
    <row r="31" spans="1:33" ht="15.75" customHeight="1" x14ac:dyDescent="0.2">
      <c r="A31" s="15" t="s">
        <v>85</v>
      </c>
      <c r="B31" s="15"/>
      <c r="C31" s="16" t="str">
        <f t="shared" si="4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1"/>
        <v>#DIV/0!</v>
      </c>
      <c r="I31" s="32" t="e">
        <f t="shared" si="2"/>
        <v>#DIV/0!</v>
      </c>
      <c r="J31" s="33">
        <f t="shared" si="5"/>
        <v>0</v>
      </c>
      <c r="K31" s="33" t="e">
        <f t="shared" si="3"/>
        <v>#DIV/0!</v>
      </c>
      <c r="L31" s="17">
        <v>0</v>
      </c>
      <c r="M31" s="34" t="str">
        <f t="shared" si="6"/>
        <v>-</v>
      </c>
      <c r="N31" s="17">
        <v>0</v>
      </c>
      <c r="O31" s="35">
        <f t="shared" ref="O31:P32" si="39">D31/7</f>
        <v>0</v>
      </c>
      <c r="P31" s="35">
        <f t="shared" si="39"/>
        <v>0</v>
      </c>
      <c r="Q31" s="30" t="e">
        <f t="shared" si="8"/>
        <v>#DIV/0!</v>
      </c>
      <c r="R31" s="30"/>
      <c r="S31" s="22" t="e">
        <v>#N/A</v>
      </c>
      <c r="T31" s="15" t="s">
        <v>33</v>
      </c>
      <c r="U31" s="23" t="s">
        <v>33</v>
      </c>
      <c r="V31" s="1" t="s">
        <v>33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88</v>
      </c>
      <c r="AB31" s="41">
        <f t="shared" si="11"/>
        <v>-0.69</v>
      </c>
      <c r="AC31" s="28">
        <v>2.3564984953703707E-2</v>
      </c>
      <c r="AD31" s="40">
        <f t="shared" si="12"/>
        <v>0</v>
      </c>
      <c r="AE31" s="44">
        <v>-4.9000000000000004</v>
      </c>
      <c r="AF31" s="44">
        <v>-7.4622671767812507</v>
      </c>
      <c r="AG31" s="26">
        <v>0</v>
      </c>
    </row>
    <row r="32" spans="1:33" s="51" customFormat="1" ht="15.75" customHeight="1" x14ac:dyDescent="0.2">
      <c r="A32" s="51" t="s">
        <v>400</v>
      </c>
      <c r="C32" s="16" t="str">
        <f t="shared" si="4"/>
        <v xml:space="preserve"> - </v>
      </c>
      <c r="D32" s="52">
        <v>0</v>
      </c>
      <c r="E32" s="52">
        <v>0</v>
      </c>
      <c r="F32" s="53">
        <v>0</v>
      </c>
      <c r="G32" s="53">
        <v>0</v>
      </c>
      <c r="H32" s="32" t="e">
        <f t="shared" si="1"/>
        <v>#DIV/0!</v>
      </c>
      <c r="I32" s="32" t="e">
        <f t="shared" si="2"/>
        <v>#DIV/0!</v>
      </c>
      <c r="J32" s="33">
        <f t="shared" si="5"/>
        <v>0</v>
      </c>
      <c r="K32" s="33" t="e">
        <f t="shared" si="3"/>
        <v>#DIV/0!</v>
      </c>
      <c r="L32" s="52">
        <v>0</v>
      </c>
      <c r="M32" s="34" t="str">
        <f t="shared" si="6"/>
        <v>-</v>
      </c>
      <c r="N32" s="52">
        <v>0</v>
      </c>
      <c r="O32" s="35">
        <f t="shared" si="39"/>
        <v>0</v>
      </c>
      <c r="P32" s="35">
        <f t="shared" si="39"/>
        <v>0</v>
      </c>
      <c r="Q32" s="30" t="e">
        <f t="shared" si="8"/>
        <v>#DIV/0!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0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0</v>
      </c>
      <c r="X32" s="39">
        <f t="shared" si="9"/>
        <v>0</v>
      </c>
      <c r="Y32" s="40">
        <f t="shared" si="10"/>
        <v>0</v>
      </c>
      <c r="Z32" s="51">
        <v>0</v>
      </c>
      <c r="AA32" s="51" t="s">
        <v>88</v>
      </c>
      <c r="AB32" s="41">
        <f t="shared" si="11"/>
        <v>-0.69</v>
      </c>
      <c r="AC32" s="57">
        <v>2.3564984953703707E-2</v>
      </c>
      <c r="AD32" s="40">
        <f t="shared" si="12"/>
        <v>0</v>
      </c>
      <c r="AE32" s="58">
        <v>-4.9000000000000004</v>
      </c>
      <c r="AF32" s="58">
        <v>-7.4622671767812498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48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48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48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48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48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48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48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48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48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48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48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48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48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48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48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48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48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48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48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48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48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48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48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48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48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48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48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48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48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48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48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48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48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48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48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48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48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48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48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48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48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48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48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48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48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48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48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48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48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48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48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48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48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48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48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48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48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48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48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48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48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48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48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48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49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49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49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49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49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49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49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49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49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49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49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49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49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49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49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49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49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49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49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49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</row>
    <row r="142" spans="1:33" ht="15.75" customHeight="1" x14ac:dyDescent="0.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</row>
    <row r="143" spans="1:33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</row>
    <row r="144" spans="1:33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1000"/>
  <sheetViews>
    <sheetView tabSelected="1" workbookViewId="0">
      <pane xSplit="2" ySplit="3" topLeftCell="C4" activePane="bottomRight" state="frozen"/>
      <selection activeCell="R32" sqref="R32"/>
      <selection pane="topRight" activeCell="R32" sqref="R32"/>
      <selection pane="bottomLeft" activeCell="R32" sqref="R32"/>
      <selection pane="bottomRigh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1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32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8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Info!B1:BJ7000""),3,FALSE),"""")"),"LED Cornhole Board Lights, White - Corn Hole Edge Lighting Kit for Playing at Night")</f>
        <v>LED Cornhole Board Lights, White - Corn Hole Edge Lighting Kit for Playing at Night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Info!B1:BJ7000""),2,FALSE),"""")"),"B07V6Z5RYV")</f>
        <v>B07V6Z5RYV</v>
      </c>
      <c r="B2" s="3" t="s">
        <v>248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160.5" customHeight="1" x14ac:dyDescent="0.2">
      <c r="A3" s="75" t="s">
        <v>30</v>
      </c>
      <c r="B3" s="76"/>
      <c r="C3" s="4">
        <f>((AE32+AF32)/0.85)*-1</f>
        <v>14.567455502095589</v>
      </c>
      <c r="D3" s="5">
        <f>SUM(D4:D99765)</f>
        <v>0</v>
      </c>
      <c r="E3" s="5"/>
      <c r="F3" s="6">
        <f t="shared" ref="F3:G3" si="0">SUM(F4:F99765)</f>
        <v>0</v>
      </c>
      <c r="G3" s="6">
        <f t="shared" si="0"/>
        <v>0</v>
      </c>
      <c r="H3" s="7" t="e">
        <f t="shared" ref="H3:H32" si="1">G3/F3*-1</f>
        <v>#DIV/0!</v>
      </c>
      <c r="I3" s="8" t="e">
        <f t="shared" ref="I3:I32" si="2">J3/F3</f>
        <v>#DIV/0!</v>
      </c>
      <c r="J3" s="6">
        <f>SUM(J4:J99765)</f>
        <v>0</v>
      </c>
      <c r="K3" s="6" t="e">
        <f t="shared" ref="K3:K32" si="3">J3/D3</f>
        <v>#DIV/0!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Sheet!a1:g5000""),2,FALSE),"""")"),"0.5 - March
0.5 - April
1 - May
4 - June
1.5 - July
1 - Aug
0.5 - Sept
0.5 - Oct
0.5 - Nov
0.5 - Dec
0.5 - Jan
0.5 - Feb")</f>
        <v>0.5 - March
0.5 - April
1 - May
4 - June
1.5 - July
1 - Aug
0.5 - Sept
0.5 - Oct
0.5 - Nov
0.5 - Dec
0.5 - Jan
0.5 -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SUM(W4:W99765)</f>
        <v>0</v>
      </c>
      <c r="X3" s="7" t="e">
        <f>W3/D3</f>
        <v>#DIV/0!</v>
      </c>
      <c r="Y3" s="6"/>
      <c r="Z3" s="5"/>
      <c r="AA3" s="5"/>
      <c r="AB3" s="5"/>
      <c r="AC3" s="5"/>
      <c r="AD3" s="6">
        <f>SUM(AD4:AD99765)</f>
        <v>0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Info!B2:BZ7000""),36,FALSE)),"""")*-1"),-7.48233717678125)</f>
        <v>-7.4823371767812503</v>
      </c>
      <c r="AG3" s="6">
        <f>SUM(AG4:AG99765)</f>
        <v>0</v>
      </c>
    </row>
    <row r="4" spans="1:33" ht="15.75" customHeight="1" x14ac:dyDescent="0.2">
      <c r="A4" s="15" t="s">
        <v>31</v>
      </c>
      <c r="B4" s="15" t="s">
        <v>249</v>
      </c>
      <c r="C4" s="16" t="str">
        <f t="shared" ref="C4:C32" si="4">IFERROR(F4/D4," - ")</f>
        <v xml:space="preserve"> - </v>
      </c>
      <c r="D4" s="17">
        <v>0</v>
      </c>
      <c r="E4" s="17">
        <v>0</v>
      </c>
      <c r="F4" s="18">
        <v>0</v>
      </c>
      <c r="G4" s="18">
        <v>0</v>
      </c>
      <c r="H4" s="19" t="e">
        <f t="shared" si="1"/>
        <v>#DIV/0!</v>
      </c>
      <c r="I4" s="19" t="e">
        <f t="shared" si="2"/>
        <v>#DIV/0!</v>
      </c>
      <c r="J4" s="18">
        <f t="shared" ref="J4:J32" si="5">F4*0.85+G4+AF4*D4+D4*AE4+AG4+AD4</f>
        <v>0</v>
      </c>
      <c r="K4" s="18" t="e">
        <f t="shared" si="3"/>
        <v>#DIV/0!</v>
      </c>
      <c r="L4" s="17">
        <v>0</v>
      </c>
      <c r="M4" s="20" t="str">
        <f t="shared" ref="M4:M32" si="6">IFERROR(D4/L4,"-")</f>
        <v>-</v>
      </c>
      <c r="N4" s="17">
        <v>0</v>
      </c>
      <c r="O4" s="21">
        <f t="shared" ref="O4:P4" si="7">D4/7</f>
        <v>0</v>
      </c>
      <c r="P4" s="21">
        <f t="shared" si="7"/>
        <v>0</v>
      </c>
      <c r="Q4" s="17" t="e">
        <f t="shared" ref="Q4:Q32" si="8">ROUNDDOWN(N4/(O4+P4),0)</f>
        <v>#DIV/0!</v>
      </c>
      <c r="R4" s="17"/>
      <c r="S4" s="22" t="e">
        <v>#N/A</v>
      </c>
      <c r="T4" s="15">
        <v>0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e">
        <v>#N/A</v>
      </c>
      <c r="AB4" s="27" t="e">
        <f t="shared" ref="AB4:AB32" si="11">IF(OR(AA4="UsLargeStandardSize",AA4="UsSmallStandardSize"),-0.69,-0.48)</f>
        <v>#N/A</v>
      </c>
      <c r="AC4" s="28" t="e">
        <v>#N/A</v>
      </c>
      <c r="AD4" s="26">
        <f t="shared" ref="AD4:AD32" si="12">IFERROR(AB4*AC4*D4*2,0)</f>
        <v>0</v>
      </c>
      <c r="AE4" s="26">
        <v>0</v>
      </c>
      <c r="AF4" s="26">
        <v>-7.3213672348484859</v>
      </c>
      <c r="AG4" s="26">
        <v>0</v>
      </c>
    </row>
    <row r="5" spans="1:33" ht="15.75" customHeight="1" x14ac:dyDescent="0.2">
      <c r="A5" s="29" t="s">
        <v>34</v>
      </c>
      <c r="B5" s="29"/>
      <c r="C5" s="16" t="str">
        <f t="shared" si="4"/>
        <v xml:space="preserve"> - </v>
      </c>
      <c r="D5" s="30">
        <v>0</v>
      </c>
      <c r="E5" s="30">
        <v>0</v>
      </c>
      <c r="F5" s="31">
        <v>0</v>
      </c>
      <c r="G5" s="31">
        <v>0</v>
      </c>
      <c r="H5" s="32" t="e">
        <f t="shared" si="1"/>
        <v>#DIV/0!</v>
      </c>
      <c r="I5" s="32" t="e">
        <f t="shared" si="2"/>
        <v>#DIV/0!</v>
      </c>
      <c r="J5" s="33">
        <f t="shared" si="5"/>
        <v>0</v>
      </c>
      <c r="K5" s="33" t="e">
        <f t="shared" si="3"/>
        <v>#DIV/0!</v>
      </c>
      <c r="L5" s="30">
        <v>0</v>
      </c>
      <c r="M5" s="34" t="str">
        <f t="shared" si="6"/>
        <v>-</v>
      </c>
      <c r="N5" s="30">
        <v>0</v>
      </c>
      <c r="O5" s="35">
        <f t="shared" ref="O5:P5" si="13">D5/7</f>
        <v>0</v>
      </c>
      <c r="P5" s="35">
        <f t="shared" si="13"/>
        <v>0</v>
      </c>
      <c r="Q5" s="30" t="e">
        <f t="shared" si="8"/>
        <v>#DIV/0!</v>
      </c>
      <c r="R5" s="30"/>
      <c r="S5" s="36" t="e">
        <v>#N/A</v>
      </c>
      <c r="T5" s="29">
        <v>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e">
        <v>#N/A</v>
      </c>
      <c r="AB5" s="41" t="e">
        <f t="shared" si="11"/>
        <v>#N/A</v>
      </c>
      <c r="AC5" s="42" t="e">
        <v>#N/A</v>
      </c>
      <c r="AD5" s="40">
        <f t="shared" si="12"/>
        <v>0</v>
      </c>
      <c r="AE5" s="40">
        <v>0</v>
      </c>
      <c r="AF5" s="40">
        <v>-7.3213672348484859</v>
      </c>
      <c r="AG5" s="40">
        <v>0</v>
      </c>
    </row>
    <row r="6" spans="1:33" ht="15.75" customHeight="1" x14ac:dyDescent="0.2">
      <c r="A6" s="29" t="s">
        <v>35</v>
      </c>
      <c r="B6" s="29"/>
      <c r="C6" s="16" t="str">
        <f t="shared" si="4"/>
        <v xml:space="preserve"> - </v>
      </c>
      <c r="D6" s="30">
        <v>0</v>
      </c>
      <c r="E6" s="30">
        <v>0</v>
      </c>
      <c r="F6" s="31">
        <v>0</v>
      </c>
      <c r="G6" s="31">
        <v>0</v>
      </c>
      <c r="H6" s="32" t="e">
        <f t="shared" si="1"/>
        <v>#DIV/0!</v>
      </c>
      <c r="I6" s="32" t="e">
        <f t="shared" si="2"/>
        <v>#DIV/0!</v>
      </c>
      <c r="J6" s="33">
        <f t="shared" si="5"/>
        <v>0</v>
      </c>
      <c r="K6" s="33" t="e">
        <f t="shared" si="3"/>
        <v>#DIV/0!</v>
      </c>
      <c r="L6" s="30">
        <v>0</v>
      </c>
      <c r="M6" s="34" t="str">
        <f t="shared" si="6"/>
        <v>-</v>
      </c>
      <c r="N6" s="30">
        <v>0</v>
      </c>
      <c r="O6" s="35">
        <f t="shared" ref="O6:P6" si="14">D6/7</f>
        <v>0</v>
      </c>
      <c r="P6" s="35">
        <f t="shared" si="14"/>
        <v>0</v>
      </c>
      <c r="Q6" s="30" t="e">
        <f t="shared" si="8"/>
        <v>#DIV/0!</v>
      </c>
      <c r="R6" s="30"/>
      <c r="S6" s="36" t="e">
        <v>#N/A</v>
      </c>
      <c r="T6" s="29">
        <v>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-7.3213672348484859</v>
      </c>
      <c r="AG6" s="40">
        <v>0</v>
      </c>
    </row>
    <row r="7" spans="1:33" ht="15.75" customHeight="1" x14ac:dyDescent="0.2">
      <c r="A7" s="29" t="s">
        <v>37</v>
      </c>
      <c r="B7" s="29"/>
      <c r="C7" s="16" t="str">
        <f t="shared" si="4"/>
        <v xml:space="preserve"> - </v>
      </c>
      <c r="D7" s="30">
        <v>0</v>
      </c>
      <c r="E7" s="30">
        <v>0</v>
      </c>
      <c r="F7" s="31">
        <v>0</v>
      </c>
      <c r="G7" s="31">
        <v>0</v>
      </c>
      <c r="H7" s="32" t="e">
        <f t="shared" si="1"/>
        <v>#DIV/0!</v>
      </c>
      <c r="I7" s="32" t="e">
        <f t="shared" si="2"/>
        <v>#DIV/0!</v>
      </c>
      <c r="J7" s="33">
        <f t="shared" si="5"/>
        <v>0</v>
      </c>
      <c r="K7" s="33" t="e">
        <f t="shared" si="3"/>
        <v>#DIV/0!</v>
      </c>
      <c r="L7" s="30">
        <v>0</v>
      </c>
      <c r="M7" s="34" t="str">
        <f t="shared" si="6"/>
        <v>-</v>
      </c>
      <c r="N7" s="30">
        <v>0</v>
      </c>
      <c r="O7" s="35">
        <f t="shared" ref="O7:P7" si="15">D7/7</f>
        <v>0</v>
      </c>
      <c r="P7" s="35">
        <f t="shared" si="15"/>
        <v>0</v>
      </c>
      <c r="Q7" s="30" t="e">
        <f t="shared" si="8"/>
        <v>#DIV/0!</v>
      </c>
      <c r="R7" s="30"/>
      <c r="S7" s="36" t="e">
        <v>#N/A</v>
      </c>
      <c r="T7" s="29">
        <v>0</v>
      </c>
      <c r="U7" s="37" t="s">
        <v>33</v>
      </c>
      <c r="V7" s="38" t="s">
        <v>36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-7.3213672348484859</v>
      </c>
      <c r="AG7" s="40">
        <v>0</v>
      </c>
    </row>
    <row r="8" spans="1:33" ht="15.75" customHeight="1" x14ac:dyDescent="0.2">
      <c r="A8" s="29" t="s">
        <v>38</v>
      </c>
      <c r="B8" s="29"/>
      <c r="C8" s="16" t="str">
        <f t="shared" si="4"/>
        <v xml:space="preserve"> - </v>
      </c>
      <c r="D8" s="30">
        <v>0</v>
      </c>
      <c r="E8" s="30">
        <v>0</v>
      </c>
      <c r="F8" s="31">
        <v>0</v>
      </c>
      <c r="G8" s="31">
        <v>0</v>
      </c>
      <c r="H8" s="32" t="e">
        <f t="shared" si="1"/>
        <v>#DIV/0!</v>
      </c>
      <c r="I8" s="32" t="e">
        <f t="shared" si="2"/>
        <v>#DIV/0!</v>
      </c>
      <c r="J8" s="33">
        <f t="shared" si="5"/>
        <v>0</v>
      </c>
      <c r="K8" s="33" t="e">
        <f t="shared" si="3"/>
        <v>#DIV/0!</v>
      </c>
      <c r="L8" s="30">
        <v>0</v>
      </c>
      <c r="M8" s="34" t="str">
        <f t="shared" si="6"/>
        <v>-</v>
      </c>
      <c r="N8" s="30">
        <v>0</v>
      </c>
      <c r="O8" s="35">
        <f t="shared" ref="O8:P8" si="16">D8/7</f>
        <v>0</v>
      </c>
      <c r="P8" s="35">
        <f t="shared" si="16"/>
        <v>0</v>
      </c>
      <c r="Q8" s="30" t="e">
        <f t="shared" si="8"/>
        <v>#DIV/0!</v>
      </c>
      <c r="R8" s="30"/>
      <c r="S8" s="36" t="e">
        <v>#N/A</v>
      </c>
      <c r="T8" s="29">
        <v>0</v>
      </c>
      <c r="U8" s="37" t="s">
        <v>33</v>
      </c>
      <c r="V8" s="38" t="s">
        <v>33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-7.32</v>
      </c>
      <c r="AG8" s="40">
        <v>0</v>
      </c>
    </row>
    <row r="9" spans="1:33" ht="15.75" customHeight="1" x14ac:dyDescent="0.2">
      <c r="A9" s="29" t="s">
        <v>40</v>
      </c>
      <c r="B9" s="29"/>
      <c r="C9" s="16" t="str">
        <f t="shared" si="4"/>
        <v xml:space="preserve"> - </v>
      </c>
      <c r="D9" s="30">
        <v>0</v>
      </c>
      <c r="E9" s="30">
        <v>0</v>
      </c>
      <c r="F9" s="31">
        <v>0</v>
      </c>
      <c r="G9" s="31">
        <v>0</v>
      </c>
      <c r="H9" s="32" t="e">
        <f t="shared" si="1"/>
        <v>#DIV/0!</v>
      </c>
      <c r="I9" s="32" t="e">
        <f t="shared" si="2"/>
        <v>#DIV/0!</v>
      </c>
      <c r="J9" s="33">
        <f t="shared" si="5"/>
        <v>0</v>
      </c>
      <c r="K9" s="33" t="e">
        <f t="shared" si="3"/>
        <v>#DIV/0!</v>
      </c>
      <c r="L9" s="30">
        <v>0</v>
      </c>
      <c r="M9" s="34" t="str">
        <f t="shared" si="6"/>
        <v>-</v>
      </c>
      <c r="N9" s="30">
        <v>0</v>
      </c>
      <c r="O9" s="35">
        <f t="shared" ref="O9:P9" si="17">D9/7</f>
        <v>0</v>
      </c>
      <c r="P9" s="35">
        <f t="shared" si="17"/>
        <v>0</v>
      </c>
      <c r="Q9" s="30" t="e">
        <f t="shared" si="8"/>
        <v>#DIV/0!</v>
      </c>
      <c r="R9" s="30"/>
      <c r="S9" s="36" t="e">
        <v>#N/A</v>
      </c>
      <c r="T9" s="29">
        <v>0</v>
      </c>
      <c r="U9" s="37" t="s">
        <v>33</v>
      </c>
      <c r="V9" s="38" t="s">
        <v>33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-7.3742210606060601</v>
      </c>
      <c r="AG9" s="40">
        <v>0</v>
      </c>
    </row>
    <row r="10" spans="1:33" ht="15.75" customHeight="1" x14ac:dyDescent="0.2">
      <c r="A10" s="29" t="s">
        <v>42</v>
      </c>
      <c r="B10" s="29"/>
      <c r="C10" s="16" t="str">
        <f t="shared" si="4"/>
        <v xml:space="preserve"> - </v>
      </c>
      <c r="D10" s="30">
        <v>0</v>
      </c>
      <c r="E10" s="30">
        <v>0</v>
      </c>
      <c r="F10" s="31">
        <v>0</v>
      </c>
      <c r="G10" s="31">
        <v>0</v>
      </c>
      <c r="H10" s="32" t="e">
        <f t="shared" si="1"/>
        <v>#DIV/0!</v>
      </c>
      <c r="I10" s="32" t="e">
        <f t="shared" si="2"/>
        <v>#DIV/0!</v>
      </c>
      <c r="J10" s="33">
        <f t="shared" si="5"/>
        <v>0</v>
      </c>
      <c r="K10" s="33" t="e">
        <f t="shared" si="3"/>
        <v>#DIV/0!</v>
      </c>
      <c r="L10" s="30">
        <v>0</v>
      </c>
      <c r="M10" s="34" t="str">
        <f t="shared" si="6"/>
        <v>-</v>
      </c>
      <c r="N10" s="30">
        <v>0</v>
      </c>
      <c r="O10" s="35">
        <f t="shared" ref="O10:P10" si="18">D10/7</f>
        <v>0</v>
      </c>
      <c r="P10" s="35">
        <f t="shared" si="18"/>
        <v>0</v>
      </c>
      <c r="Q10" s="30" t="e">
        <f t="shared" si="8"/>
        <v>#DIV/0!</v>
      </c>
      <c r="R10" s="30"/>
      <c r="S10" s="36" t="e">
        <v>#N/A</v>
      </c>
      <c r="T10" s="29">
        <v>0</v>
      </c>
      <c r="U10" s="37" t="s">
        <v>33</v>
      </c>
      <c r="V10" s="38" t="s">
        <v>33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-7.3742210606060601</v>
      </c>
      <c r="AG10" s="40">
        <v>0</v>
      </c>
    </row>
    <row r="11" spans="1:33" ht="15.75" customHeight="1" x14ac:dyDescent="0.2">
      <c r="A11" s="29" t="s">
        <v>44</v>
      </c>
      <c r="B11" s="29"/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0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 t="e">
        <v>#N/A</v>
      </c>
      <c r="T11" s="29">
        <v>0</v>
      </c>
      <c r="U11" s="37" t="s">
        <v>33</v>
      </c>
      <c r="V11" s="38" t="s">
        <v>33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-7.3742210606060601</v>
      </c>
      <c r="AG11" s="40">
        <v>0</v>
      </c>
    </row>
    <row r="12" spans="1:33" ht="15.75" customHeight="1" x14ac:dyDescent="0.2">
      <c r="A12" s="29" t="s">
        <v>46</v>
      </c>
      <c r="B12" s="29"/>
      <c r="C12" s="16" t="str">
        <f t="shared" si="4"/>
        <v xml:space="preserve"> - </v>
      </c>
      <c r="D12" s="30">
        <v>0</v>
      </c>
      <c r="E12" s="30">
        <v>0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0</v>
      </c>
      <c r="O12" s="35">
        <f t="shared" ref="O12:P12" si="20">D12/7</f>
        <v>0</v>
      </c>
      <c r="P12" s="35">
        <f t="shared" si="20"/>
        <v>0</v>
      </c>
      <c r="Q12" s="30" t="e">
        <f t="shared" si="8"/>
        <v>#DIV/0!</v>
      </c>
      <c r="R12" s="30"/>
      <c r="S12" s="36" t="e">
        <v>#N/A</v>
      </c>
      <c r="T12" s="29">
        <v>0</v>
      </c>
      <c r="U12" s="37" t="s">
        <v>33</v>
      </c>
      <c r="V12" s="38" t="s">
        <v>33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-7.45531641025641</v>
      </c>
      <c r="AG12" s="40">
        <v>0</v>
      </c>
    </row>
    <row r="13" spans="1:33" ht="15.75" customHeight="1" x14ac:dyDescent="0.2">
      <c r="A13" s="29" t="s">
        <v>48</v>
      </c>
      <c r="B13" s="29"/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>
        <v>0</v>
      </c>
      <c r="U13" s="37" t="s">
        <v>33</v>
      </c>
      <c r="V13" s="38" t="s">
        <v>33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-7.4950599999999996</v>
      </c>
      <c r="AG13" s="40">
        <v>0</v>
      </c>
    </row>
    <row r="14" spans="1:33" ht="15.75" customHeight="1" x14ac:dyDescent="0.2">
      <c r="A14" s="29" t="s">
        <v>51</v>
      </c>
      <c r="B14" s="29"/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>
        <v>0</v>
      </c>
      <c r="U14" s="37" t="s">
        <v>33</v>
      </c>
      <c r="V14" s="38" t="s">
        <v>33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-7.4950599999999996</v>
      </c>
      <c r="AG14" s="40">
        <v>0</v>
      </c>
    </row>
    <row r="15" spans="1:33" ht="15.75" customHeight="1" x14ac:dyDescent="0.2">
      <c r="A15" s="29" t="s">
        <v>54</v>
      </c>
      <c r="B15" s="29"/>
      <c r="C15" s="16" t="str">
        <f t="shared" si="4"/>
        <v xml:space="preserve"> - </v>
      </c>
      <c r="D15" s="30">
        <v>0</v>
      </c>
      <c r="E15" s="30">
        <v>0</v>
      </c>
      <c r="F15" s="33">
        <v>0</v>
      </c>
      <c r="G15" s="31">
        <v>0</v>
      </c>
      <c r="H15" s="32" t="e">
        <f t="shared" si="1"/>
        <v>#DIV/0!</v>
      </c>
      <c r="I15" s="32" t="e">
        <f t="shared" si="2"/>
        <v>#DIV/0!</v>
      </c>
      <c r="J15" s="33">
        <f t="shared" si="5"/>
        <v>0</v>
      </c>
      <c r="K15" s="33" t="e">
        <f t="shared" si="3"/>
        <v>#DIV/0!</v>
      </c>
      <c r="L15" s="30">
        <v>0</v>
      </c>
      <c r="M15" s="34" t="str">
        <f t="shared" si="6"/>
        <v>-</v>
      </c>
      <c r="N15" s="30">
        <v>0</v>
      </c>
      <c r="O15" s="35">
        <f t="shared" ref="O15:P15" si="23">D15/7</f>
        <v>0</v>
      </c>
      <c r="P15" s="35">
        <f t="shared" si="23"/>
        <v>0</v>
      </c>
      <c r="Q15" s="30" t="e">
        <f t="shared" si="8"/>
        <v>#DIV/0!</v>
      </c>
      <c r="R15" s="30"/>
      <c r="S15" s="36" t="e">
        <v>#N/A</v>
      </c>
      <c r="T15" s="29">
        <v>0</v>
      </c>
      <c r="U15" s="37" t="s">
        <v>33</v>
      </c>
      <c r="V15" s="38" t="s">
        <v>33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-7.4950599999999996</v>
      </c>
      <c r="AG15" s="40">
        <v>0</v>
      </c>
    </row>
    <row r="16" spans="1:33" ht="15.75" customHeight="1" x14ac:dyDescent="0.2">
      <c r="A16" s="29" t="s">
        <v>56</v>
      </c>
      <c r="B16" s="29"/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#DIV/0!</v>
      </c>
      <c r="J16" s="33">
        <f t="shared" si="5"/>
        <v>0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 t="e">
        <v>#N/A</v>
      </c>
      <c r="T16" s="29">
        <v>0</v>
      </c>
      <c r="U16" s="37" t="s">
        <v>33</v>
      </c>
      <c r="V16" s="38" t="s">
        <v>33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-7.6154800000000007</v>
      </c>
      <c r="AG16" s="40">
        <v>0</v>
      </c>
    </row>
    <row r="17" spans="1:33" ht="15.75" customHeight="1" x14ac:dyDescent="0.2">
      <c r="A17" s="29" t="s">
        <v>58</v>
      </c>
      <c r="B17" s="29"/>
      <c r="C17" s="16" t="str">
        <f t="shared" si="4"/>
        <v xml:space="preserve"> - </v>
      </c>
      <c r="D17" s="30">
        <v>0</v>
      </c>
      <c r="E17" s="30">
        <v>0</v>
      </c>
      <c r="F17" s="33">
        <v>0</v>
      </c>
      <c r="G17" s="31">
        <v>0</v>
      </c>
      <c r="H17" s="32" t="e">
        <f t="shared" si="1"/>
        <v>#DIV/0!</v>
      </c>
      <c r="I17" s="32" t="e">
        <f t="shared" si="2"/>
        <v>#DIV/0!</v>
      </c>
      <c r="J17" s="33">
        <f t="shared" si="5"/>
        <v>0</v>
      </c>
      <c r="K17" s="33" t="e">
        <f t="shared" si="3"/>
        <v>#DIV/0!</v>
      </c>
      <c r="L17" s="30">
        <v>0</v>
      </c>
      <c r="M17" s="34" t="str">
        <f t="shared" si="6"/>
        <v>-</v>
      </c>
      <c r="N17" s="30">
        <v>0</v>
      </c>
      <c r="O17" s="35">
        <f t="shared" ref="O17:P17" si="25">D17/7</f>
        <v>0</v>
      </c>
      <c r="P17" s="35">
        <f t="shared" si="25"/>
        <v>0</v>
      </c>
      <c r="Q17" s="30" t="e">
        <f t="shared" si="8"/>
        <v>#DIV/0!</v>
      </c>
      <c r="R17" s="30"/>
      <c r="S17" s="36" t="e">
        <v>#N/A</v>
      </c>
      <c r="T17" s="29">
        <v>0</v>
      </c>
      <c r="U17" s="37" t="s">
        <v>33</v>
      </c>
      <c r="V17" s="38" t="s">
        <v>33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e">
        <v>#N/A</v>
      </c>
      <c r="AB17" s="41" t="e">
        <f t="shared" si="11"/>
        <v>#N/A</v>
      </c>
      <c r="AC17" s="42" t="e">
        <v>#N/A</v>
      </c>
      <c r="AD17" s="40">
        <f t="shared" si="12"/>
        <v>0</v>
      </c>
      <c r="AE17" s="40">
        <v>0</v>
      </c>
      <c r="AF17" s="40">
        <v>-7.6154799999999998</v>
      </c>
      <c r="AG17" s="40">
        <v>0</v>
      </c>
    </row>
    <row r="18" spans="1:33" ht="15.75" customHeight="1" x14ac:dyDescent="0.2">
      <c r="A18" s="29" t="s">
        <v>60</v>
      </c>
      <c r="B18" s="29"/>
      <c r="C18" s="16" t="str">
        <f t="shared" si="4"/>
        <v xml:space="preserve"> - </v>
      </c>
      <c r="D18" s="30">
        <v>0</v>
      </c>
      <c r="E18" s="30">
        <v>0</v>
      </c>
      <c r="F18" s="33">
        <v>0</v>
      </c>
      <c r="G18" s="31">
        <v>0</v>
      </c>
      <c r="H18" s="32" t="e">
        <f t="shared" si="1"/>
        <v>#DIV/0!</v>
      </c>
      <c r="I18" s="32" t="e">
        <f t="shared" si="2"/>
        <v>#DIV/0!</v>
      </c>
      <c r="J18" s="33">
        <f t="shared" si="5"/>
        <v>0</v>
      </c>
      <c r="K18" s="33" t="e">
        <f t="shared" si="3"/>
        <v>#DIV/0!</v>
      </c>
      <c r="L18" s="30">
        <v>0</v>
      </c>
      <c r="M18" s="34" t="str">
        <f t="shared" si="6"/>
        <v>-</v>
      </c>
      <c r="N18" s="30">
        <v>0</v>
      </c>
      <c r="O18" s="35">
        <f t="shared" ref="O18:P18" si="26">D18/7</f>
        <v>0</v>
      </c>
      <c r="P18" s="35">
        <f t="shared" si="26"/>
        <v>0</v>
      </c>
      <c r="Q18" s="30" t="e">
        <f t="shared" si="8"/>
        <v>#DIV/0!</v>
      </c>
      <c r="R18" s="30"/>
      <c r="S18" s="36" t="e">
        <v>#N/A</v>
      </c>
      <c r="T18" s="29">
        <v>200</v>
      </c>
      <c r="U18" s="37" t="s">
        <v>33</v>
      </c>
      <c r="V18" s="38" t="s">
        <v>33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e">
        <v>#N/A</v>
      </c>
      <c r="AB18" s="41" t="e">
        <f t="shared" si="11"/>
        <v>#N/A</v>
      </c>
      <c r="AC18" s="42" t="e">
        <v>#N/A</v>
      </c>
      <c r="AD18" s="40">
        <f t="shared" si="12"/>
        <v>0</v>
      </c>
      <c r="AE18" s="40">
        <v>0</v>
      </c>
      <c r="AF18" s="40">
        <v>-7.6154799999999998</v>
      </c>
      <c r="AG18" s="40">
        <v>0</v>
      </c>
    </row>
    <row r="19" spans="1:33" ht="15.75" customHeight="1" x14ac:dyDescent="0.2">
      <c r="A19" s="29" t="s">
        <v>62</v>
      </c>
      <c r="B19" s="29"/>
      <c r="C19" s="16" t="str">
        <f t="shared" si="4"/>
        <v xml:space="preserve"> - </v>
      </c>
      <c r="D19" s="30">
        <v>0</v>
      </c>
      <c r="E19" s="30">
        <v>0</v>
      </c>
      <c r="F19" s="33">
        <v>0</v>
      </c>
      <c r="G19" s="31">
        <v>0</v>
      </c>
      <c r="H19" s="32" t="e">
        <f t="shared" si="1"/>
        <v>#DIV/0!</v>
      </c>
      <c r="I19" s="32" t="e">
        <f t="shared" si="2"/>
        <v>#DIV/0!</v>
      </c>
      <c r="J19" s="33">
        <f t="shared" si="5"/>
        <v>0</v>
      </c>
      <c r="K19" s="33" t="e">
        <f t="shared" si="3"/>
        <v>#DIV/0!</v>
      </c>
      <c r="L19" s="30">
        <v>0</v>
      </c>
      <c r="M19" s="34" t="str">
        <f t="shared" si="6"/>
        <v>-</v>
      </c>
      <c r="N19" s="30">
        <v>0</v>
      </c>
      <c r="O19" s="35">
        <f t="shared" ref="O19:P19" si="27">D19/7</f>
        <v>0</v>
      </c>
      <c r="P19" s="35">
        <f t="shared" si="27"/>
        <v>0</v>
      </c>
      <c r="Q19" s="30" t="e">
        <f t="shared" si="8"/>
        <v>#DIV/0!</v>
      </c>
      <c r="R19" s="30"/>
      <c r="S19" s="36" t="e">
        <v>#N/A</v>
      </c>
      <c r="T19" s="29">
        <v>200</v>
      </c>
      <c r="U19" s="37" t="s">
        <v>33</v>
      </c>
      <c r="V19" s="38" t="s">
        <v>33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e">
        <v>#N/A</v>
      </c>
      <c r="AB19" s="41" t="e">
        <f t="shared" si="11"/>
        <v>#N/A</v>
      </c>
      <c r="AC19" s="42" t="e">
        <v>#N/A</v>
      </c>
      <c r="AD19" s="40">
        <f t="shared" si="12"/>
        <v>0</v>
      </c>
      <c r="AE19" s="40">
        <v>0</v>
      </c>
      <c r="AF19" s="40">
        <v>-7.6154800000000007</v>
      </c>
      <c r="AG19" s="40">
        <v>0</v>
      </c>
    </row>
    <row r="20" spans="1:33" ht="15.75" customHeight="1" x14ac:dyDescent="0.2">
      <c r="A20" s="29" t="s">
        <v>64</v>
      </c>
      <c r="B20" s="29"/>
      <c r="C20" s="16" t="str">
        <f t="shared" si="4"/>
        <v xml:space="preserve"> - </v>
      </c>
      <c r="D20" s="30">
        <v>0</v>
      </c>
      <c r="E20" s="30">
        <v>0</v>
      </c>
      <c r="F20" s="33">
        <v>0</v>
      </c>
      <c r="G20" s="31">
        <v>0</v>
      </c>
      <c r="H20" s="32" t="e">
        <f t="shared" si="1"/>
        <v>#DIV/0!</v>
      </c>
      <c r="I20" s="32" t="e">
        <f t="shared" si="2"/>
        <v>#DIV/0!</v>
      </c>
      <c r="J20" s="33">
        <f t="shared" si="5"/>
        <v>0</v>
      </c>
      <c r="K20" s="33" t="e">
        <f t="shared" si="3"/>
        <v>#DIV/0!</v>
      </c>
      <c r="L20" s="30">
        <v>0</v>
      </c>
      <c r="M20" s="34" t="str">
        <f t="shared" si="6"/>
        <v>-</v>
      </c>
      <c r="N20" s="30">
        <v>0</v>
      </c>
      <c r="O20" s="35">
        <f t="shared" ref="O20:P20" si="28">D20/7</f>
        <v>0</v>
      </c>
      <c r="P20" s="35">
        <f t="shared" si="28"/>
        <v>0</v>
      </c>
      <c r="Q20" s="30" t="e">
        <f t="shared" si="8"/>
        <v>#DIV/0!</v>
      </c>
      <c r="R20" s="30"/>
      <c r="S20" s="36" t="e">
        <v>#N/A</v>
      </c>
      <c r="T20" s="29">
        <v>200</v>
      </c>
      <c r="U20" s="37" t="s">
        <v>33</v>
      </c>
      <c r="V20" s="38" t="s">
        <v>33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e">
        <v>#N/A</v>
      </c>
      <c r="AB20" s="41" t="e">
        <f t="shared" si="11"/>
        <v>#N/A</v>
      </c>
      <c r="AC20" s="42" t="e">
        <v>#N/A</v>
      </c>
      <c r="AD20" s="40">
        <f t="shared" si="12"/>
        <v>0</v>
      </c>
      <c r="AE20" s="40">
        <v>0</v>
      </c>
      <c r="AF20" s="40">
        <v>-7.6154800000000007</v>
      </c>
      <c r="AG20" s="40">
        <v>0</v>
      </c>
    </row>
    <row r="21" spans="1:33" ht="15.75" customHeight="1" x14ac:dyDescent="0.2">
      <c r="A21" s="29" t="s">
        <v>66</v>
      </c>
      <c r="B21" s="29"/>
      <c r="C21" s="16" t="str">
        <f t="shared" si="4"/>
        <v xml:space="preserve"> - </v>
      </c>
      <c r="D21" s="30">
        <v>0</v>
      </c>
      <c r="E21" s="30">
        <v>0</v>
      </c>
      <c r="F21" s="33">
        <v>0</v>
      </c>
      <c r="G21" s="31">
        <v>0</v>
      </c>
      <c r="H21" s="32" t="e">
        <f t="shared" si="1"/>
        <v>#DIV/0!</v>
      </c>
      <c r="I21" s="32" t="e">
        <f t="shared" si="2"/>
        <v>#DIV/0!</v>
      </c>
      <c r="J21" s="33">
        <f t="shared" si="5"/>
        <v>0</v>
      </c>
      <c r="K21" s="33" t="e">
        <f t="shared" si="3"/>
        <v>#DIV/0!</v>
      </c>
      <c r="L21" s="30">
        <v>0</v>
      </c>
      <c r="M21" s="34" t="str">
        <f t="shared" si="6"/>
        <v>-</v>
      </c>
      <c r="N21" s="30">
        <v>0</v>
      </c>
      <c r="O21" s="35">
        <f t="shared" ref="O21:P21" si="29">D21/7</f>
        <v>0</v>
      </c>
      <c r="P21" s="35">
        <f t="shared" si="29"/>
        <v>0</v>
      </c>
      <c r="Q21" s="30" t="e">
        <f t="shared" si="8"/>
        <v>#DIV/0!</v>
      </c>
      <c r="R21" s="30"/>
      <c r="S21" s="36" t="e">
        <v>#N/A</v>
      </c>
      <c r="T21" s="29">
        <v>200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e">
        <v>#N/A</v>
      </c>
      <c r="AB21" s="41" t="e">
        <f t="shared" si="11"/>
        <v>#N/A</v>
      </c>
      <c r="AC21" s="42" t="e">
        <v>#N/A</v>
      </c>
      <c r="AD21" s="40">
        <f t="shared" si="12"/>
        <v>0</v>
      </c>
      <c r="AE21" s="40">
        <v>0</v>
      </c>
      <c r="AF21" s="40">
        <v>-7.6154800000000007</v>
      </c>
      <c r="AG21" s="40">
        <v>0</v>
      </c>
    </row>
    <row r="22" spans="1:33" ht="15.75" customHeight="1" x14ac:dyDescent="0.2">
      <c r="A22" s="29" t="s">
        <v>68</v>
      </c>
      <c r="B22" s="29"/>
      <c r="C22" s="16" t="str">
        <f t="shared" si="4"/>
        <v xml:space="preserve"> - </v>
      </c>
      <c r="D22" s="30">
        <v>0</v>
      </c>
      <c r="E22" s="30">
        <v>0</v>
      </c>
      <c r="F22" s="31">
        <v>0</v>
      </c>
      <c r="G22" s="31">
        <v>0</v>
      </c>
      <c r="H22" s="32" t="e">
        <f t="shared" si="1"/>
        <v>#DIV/0!</v>
      </c>
      <c r="I22" s="32" t="e">
        <f t="shared" si="2"/>
        <v>#DIV/0!</v>
      </c>
      <c r="J22" s="33">
        <f t="shared" si="5"/>
        <v>0</v>
      </c>
      <c r="K22" s="33" t="e">
        <f t="shared" si="3"/>
        <v>#DIV/0!</v>
      </c>
      <c r="L22" s="30">
        <v>0</v>
      </c>
      <c r="M22" s="34" t="str">
        <f t="shared" si="6"/>
        <v>-</v>
      </c>
      <c r="N22" s="30">
        <v>0</v>
      </c>
      <c r="O22" s="35">
        <f t="shared" ref="O22:P22" si="30">D22/7</f>
        <v>0</v>
      </c>
      <c r="P22" s="35">
        <f t="shared" si="30"/>
        <v>0</v>
      </c>
      <c r="Q22" s="30" t="e">
        <f t="shared" si="8"/>
        <v>#DIV/0!</v>
      </c>
      <c r="R22" s="30"/>
      <c r="S22" s="36" t="e">
        <v>#N/A</v>
      </c>
      <c r="T22" s="29">
        <v>200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e">
        <v>#N/A</v>
      </c>
      <c r="AB22" s="41" t="e">
        <f t="shared" si="11"/>
        <v>#N/A</v>
      </c>
      <c r="AC22" s="42" t="e">
        <v>#N/A</v>
      </c>
      <c r="AD22" s="40">
        <f t="shared" si="12"/>
        <v>0</v>
      </c>
      <c r="AE22" s="40">
        <v>0</v>
      </c>
      <c r="AF22" s="40">
        <v>-7.6154800000000007</v>
      </c>
      <c r="AG22" s="40">
        <v>0</v>
      </c>
    </row>
    <row r="23" spans="1:33" ht="15.75" customHeight="1" x14ac:dyDescent="0.2">
      <c r="A23" s="29" t="s">
        <v>71</v>
      </c>
      <c r="B23" s="29"/>
      <c r="C23" s="16" t="str">
        <f t="shared" si="4"/>
        <v xml:space="preserve"> - </v>
      </c>
      <c r="D23" s="30">
        <v>0</v>
      </c>
      <c r="E23" s="30">
        <v>0</v>
      </c>
      <c r="F23" s="33">
        <v>0</v>
      </c>
      <c r="G23" s="31">
        <v>0</v>
      </c>
      <c r="H23" s="32" t="e">
        <f t="shared" si="1"/>
        <v>#DIV/0!</v>
      </c>
      <c r="I23" s="32" t="e">
        <f t="shared" si="2"/>
        <v>#DIV/0!</v>
      </c>
      <c r="J23" s="33">
        <f t="shared" si="5"/>
        <v>0</v>
      </c>
      <c r="K23" s="33" t="e">
        <f t="shared" si="3"/>
        <v>#DIV/0!</v>
      </c>
      <c r="L23" s="30">
        <v>0</v>
      </c>
      <c r="M23" s="34" t="str">
        <f t="shared" si="6"/>
        <v>-</v>
      </c>
      <c r="N23" s="30">
        <v>0</v>
      </c>
      <c r="O23" s="35">
        <f t="shared" ref="O23:P23" si="31">D23/7</f>
        <v>0</v>
      </c>
      <c r="P23" s="35">
        <f t="shared" si="31"/>
        <v>0</v>
      </c>
      <c r="Q23" s="30" t="e">
        <f t="shared" si="8"/>
        <v>#DIV/0!</v>
      </c>
      <c r="R23" s="30"/>
      <c r="S23" s="36" t="e">
        <v>#N/A</v>
      </c>
      <c r="T23" s="29">
        <v>200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e">
        <v>#N/A</v>
      </c>
      <c r="AB23" s="41" t="e">
        <f t="shared" si="11"/>
        <v>#N/A</v>
      </c>
      <c r="AC23" s="42" t="e">
        <v>#N/A</v>
      </c>
      <c r="AD23" s="40">
        <f t="shared" si="12"/>
        <v>0</v>
      </c>
      <c r="AE23" s="40">
        <v>0</v>
      </c>
      <c r="AF23" s="40">
        <v>-7.6154800000000007</v>
      </c>
      <c r="AG23" s="40">
        <v>0</v>
      </c>
    </row>
    <row r="24" spans="1:33" ht="15.75" customHeight="1" x14ac:dyDescent="0.2">
      <c r="A24" s="29" t="s">
        <v>74</v>
      </c>
      <c r="B24" s="29"/>
      <c r="C24" s="16" t="str">
        <f t="shared" si="4"/>
        <v xml:space="preserve"> - </v>
      </c>
      <c r="D24" s="30">
        <v>0</v>
      </c>
      <c r="E24" s="30">
        <v>0</v>
      </c>
      <c r="F24" s="33">
        <v>0</v>
      </c>
      <c r="G24" s="33">
        <v>0</v>
      </c>
      <c r="H24" s="32" t="e">
        <f t="shared" si="1"/>
        <v>#DIV/0!</v>
      </c>
      <c r="I24" s="32" t="e">
        <f t="shared" si="2"/>
        <v>#DIV/0!</v>
      </c>
      <c r="J24" s="33">
        <f t="shared" si="5"/>
        <v>0</v>
      </c>
      <c r="K24" s="33" t="e">
        <f t="shared" si="3"/>
        <v>#DIV/0!</v>
      </c>
      <c r="L24" s="30">
        <v>0</v>
      </c>
      <c r="M24" s="34" t="str">
        <f t="shared" si="6"/>
        <v>-</v>
      </c>
      <c r="N24" s="30">
        <v>0</v>
      </c>
      <c r="O24" s="35">
        <f t="shared" ref="O24:P24" si="32">D24/7</f>
        <v>0</v>
      </c>
      <c r="P24" s="35">
        <f t="shared" si="32"/>
        <v>0</v>
      </c>
      <c r="Q24" s="30" t="e">
        <f t="shared" si="8"/>
        <v>#DIV/0!</v>
      </c>
      <c r="R24" s="30"/>
      <c r="S24" s="36" t="e">
        <v>#N/A</v>
      </c>
      <c r="T24" s="29">
        <v>200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" t="s">
        <v>88</v>
      </c>
      <c r="AB24" s="41">
        <f t="shared" si="11"/>
        <v>-0.69</v>
      </c>
      <c r="AC24" s="28">
        <v>1.1990111111111109E-2</v>
      </c>
      <c r="AD24" s="40">
        <f t="shared" si="12"/>
        <v>0</v>
      </c>
      <c r="AE24" s="40">
        <v>-4.9000000000000004</v>
      </c>
      <c r="AF24" s="40">
        <v>-7.6154800000000007</v>
      </c>
      <c r="AG24" s="40">
        <v>0</v>
      </c>
    </row>
    <row r="25" spans="1:33" ht="15.75" customHeight="1" x14ac:dyDescent="0.2">
      <c r="A25" s="29" t="s">
        <v>76</v>
      </c>
      <c r="B25" s="15"/>
      <c r="C25" s="16" t="str">
        <f t="shared" si="4"/>
        <v xml:space="preserve"> - </v>
      </c>
      <c r="D25" s="30">
        <v>0</v>
      </c>
      <c r="E25" s="30">
        <v>0</v>
      </c>
      <c r="F25" s="33">
        <v>0</v>
      </c>
      <c r="G25" s="33">
        <v>0</v>
      </c>
      <c r="H25" s="32" t="e">
        <f t="shared" si="1"/>
        <v>#DIV/0!</v>
      </c>
      <c r="I25" s="32" t="e">
        <f t="shared" si="2"/>
        <v>#DIV/0!</v>
      </c>
      <c r="J25" s="33">
        <f t="shared" si="5"/>
        <v>0</v>
      </c>
      <c r="K25" s="33" t="e">
        <f t="shared" si="3"/>
        <v>#DIV/0!</v>
      </c>
      <c r="L25" s="30">
        <v>0</v>
      </c>
      <c r="M25" s="34" t="str">
        <f t="shared" si="6"/>
        <v>-</v>
      </c>
      <c r="N25" s="30">
        <v>0</v>
      </c>
      <c r="O25" s="35">
        <f t="shared" ref="O25:P25" si="33">D25/7</f>
        <v>0</v>
      </c>
      <c r="P25" s="35">
        <f t="shared" si="33"/>
        <v>0</v>
      </c>
      <c r="Q25" s="30" t="e">
        <f t="shared" si="8"/>
        <v>#DIV/0!</v>
      </c>
      <c r="R25" s="30"/>
      <c r="S25" s="36">
        <v>0</v>
      </c>
      <c r="T25" s="15"/>
      <c r="U25" s="23"/>
      <c r="V25" s="48"/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88</v>
      </c>
      <c r="AB25" s="41">
        <f t="shared" si="11"/>
        <v>-0.69</v>
      </c>
      <c r="AC25" s="42">
        <v>1.1990111111111109E-2</v>
      </c>
      <c r="AD25" s="40">
        <f t="shared" si="12"/>
        <v>0</v>
      </c>
      <c r="AE25" s="40">
        <v>-4.9000000000000004</v>
      </c>
      <c r="AF25" s="40">
        <v>-7.62</v>
      </c>
      <c r="AG25" s="40">
        <v>0</v>
      </c>
    </row>
    <row r="26" spans="1:33" ht="15.75" customHeight="1" x14ac:dyDescent="0.2">
      <c r="A26" s="15" t="s">
        <v>78</v>
      </c>
      <c r="B26" s="15"/>
      <c r="C26" s="16" t="str">
        <f t="shared" si="4"/>
        <v xml:space="preserve"> - </v>
      </c>
      <c r="D26" s="17">
        <v>0</v>
      </c>
      <c r="E26" s="17">
        <v>0</v>
      </c>
      <c r="F26" s="18">
        <v>0</v>
      </c>
      <c r="G26" s="18">
        <v>0</v>
      </c>
      <c r="H26" s="32" t="e">
        <f t="shared" si="1"/>
        <v>#DIV/0!</v>
      </c>
      <c r="I26" s="32" t="e">
        <f t="shared" si="2"/>
        <v>#DIV/0!</v>
      </c>
      <c r="J26" s="33">
        <f t="shared" si="5"/>
        <v>0</v>
      </c>
      <c r="K26" s="33" t="e">
        <f t="shared" si="3"/>
        <v>#DIV/0!</v>
      </c>
      <c r="L26" s="17">
        <v>0</v>
      </c>
      <c r="M26" s="34" t="str">
        <f t="shared" si="6"/>
        <v>-</v>
      </c>
      <c r="N26" s="17">
        <v>0</v>
      </c>
      <c r="O26" s="35">
        <f t="shared" ref="O26:P26" si="34">D26/7</f>
        <v>0</v>
      </c>
      <c r="P26" s="35">
        <f t="shared" si="34"/>
        <v>0</v>
      </c>
      <c r="Q26" s="30" t="e">
        <f t="shared" si="8"/>
        <v>#DIV/0!</v>
      </c>
      <c r="R26" s="30"/>
      <c r="S26" s="22">
        <v>0</v>
      </c>
      <c r="T26" s="15">
        <v>200</v>
      </c>
      <c r="U26" s="23" t="s">
        <v>33</v>
      </c>
      <c r="V26" s="48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88</v>
      </c>
      <c r="AB26" s="41">
        <f t="shared" si="11"/>
        <v>-0.69</v>
      </c>
      <c r="AC26" s="42">
        <v>1.1990111111111109E-2</v>
      </c>
      <c r="AD26" s="40">
        <f t="shared" si="12"/>
        <v>0</v>
      </c>
      <c r="AE26" s="26">
        <v>-4.9000000000000004</v>
      </c>
      <c r="AF26" s="26">
        <v>-7.6154799999999998</v>
      </c>
      <c r="AG26" s="26">
        <v>0</v>
      </c>
    </row>
    <row r="27" spans="1:33" ht="15.75" customHeight="1" x14ac:dyDescent="0.2">
      <c r="A27" s="15" t="s">
        <v>80</v>
      </c>
      <c r="B27" s="15"/>
      <c r="C27" s="16" t="str">
        <f t="shared" si="4"/>
        <v xml:space="preserve"> - </v>
      </c>
      <c r="D27" s="17">
        <v>0</v>
      </c>
      <c r="E27" s="17">
        <v>0</v>
      </c>
      <c r="F27" s="18">
        <v>0</v>
      </c>
      <c r="G27" s="18">
        <v>0</v>
      </c>
      <c r="H27" s="32" t="e">
        <f t="shared" si="1"/>
        <v>#DIV/0!</v>
      </c>
      <c r="I27" s="32" t="e">
        <f t="shared" si="2"/>
        <v>#DIV/0!</v>
      </c>
      <c r="J27" s="33">
        <f t="shared" si="5"/>
        <v>0</v>
      </c>
      <c r="K27" s="33" t="e">
        <f t="shared" si="3"/>
        <v>#DIV/0!</v>
      </c>
      <c r="L27" s="17">
        <v>0</v>
      </c>
      <c r="M27" s="34" t="str">
        <f t="shared" si="6"/>
        <v>-</v>
      </c>
      <c r="N27" s="17">
        <v>0</v>
      </c>
      <c r="O27" s="35">
        <f t="shared" ref="O27:P27" si="35">D27/7</f>
        <v>0</v>
      </c>
      <c r="P27" s="35">
        <f t="shared" si="35"/>
        <v>0</v>
      </c>
      <c r="Q27" s="30" t="e">
        <f t="shared" si="8"/>
        <v>#DIV/0!</v>
      </c>
      <c r="R27" s="30"/>
      <c r="S27" s="22">
        <v>0</v>
      </c>
      <c r="T27" s="15">
        <v>200</v>
      </c>
      <c r="U27" s="23" t="s">
        <v>33</v>
      </c>
      <c r="V27" s="48" t="s">
        <v>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88</v>
      </c>
      <c r="AB27" s="41">
        <f t="shared" si="11"/>
        <v>-0.69</v>
      </c>
      <c r="AC27" s="42">
        <v>1.1990111111111109E-2</v>
      </c>
      <c r="AD27" s="40">
        <f t="shared" si="12"/>
        <v>0</v>
      </c>
      <c r="AE27" s="26">
        <v>-4.9000000000000004</v>
      </c>
      <c r="AF27" s="26">
        <v>-7.6154799999999998</v>
      </c>
      <c r="AG27" s="26">
        <v>0</v>
      </c>
    </row>
    <row r="28" spans="1:33" ht="15.75" customHeight="1" x14ac:dyDescent="0.2">
      <c r="A28" s="15" t="s">
        <v>82</v>
      </c>
      <c r="B28" s="15"/>
      <c r="C28" s="16" t="str">
        <f t="shared" si="4"/>
        <v xml:space="preserve"> - </v>
      </c>
      <c r="D28" s="17">
        <v>0</v>
      </c>
      <c r="E28" s="17">
        <v>0</v>
      </c>
      <c r="F28" s="18">
        <v>0</v>
      </c>
      <c r="G28" s="18">
        <v>0</v>
      </c>
      <c r="H28" s="32" t="e">
        <f t="shared" si="1"/>
        <v>#DIV/0!</v>
      </c>
      <c r="I28" s="32" t="e">
        <f t="shared" si="2"/>
        <v>#DIV/0!</v>
      </c>
      <c r="J28" s="33">
        <f t="shared" si="5"/>
        <v>0</v>
      </c>
      <c r="K28" s="33" t="e">
        <f t="shared" si="3"/>
        <v>#DIV/0!</v>
      </c>
      <c r="L28" s="17">
        <v>0</v>
      </c>
      <c r="M28" s="34" t="str">
        <f t="shared" si="6"/>
        <v>-</v>
      </c>
      <c r="N28" s="17">
        <v>0</v>
      </c>
      <c r="O28" s="35">
        <f t="shared" ref="O28:P28" si="36">D28/7</f>
        <v>0</v>
      </c>
      <c r="P28" s="35">
        <f t="shared" si="36"/>
        <v>0</v>
      </c>
      <c r="Q28" s="30" t="e">
        <f t="shared" si="8"/>
        <v>#DIV/0!</v>
      </c>
      <c r="R28" s="30"/>
      <c r="S28" s="22">
        <v>0</v>
      </c>
      <c r="T28" s="15">
        <v>200</v>
      </c>
      <c r="U28" s="23" t="s">
        <v>33</v>
      </c>
      <c r="V28" s="48" t="s">
        <v>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88</v>
      </c>
      <c r="AB28" s="41">
        <f t="shared" si="11"/>
        <v>-0.69</v>
      </c>
      <c r="AC28" s="42">
        <v>1.1990111111111109E-2</v>
      </c>
      <c r="AD28" s="40">
        <f t="shared" si="12"/>
        <v>0</v>
      </c>
      <c r="AE28" s="26">
        <v>-4.9000000000000004</v>
      </c>
      <c r="AF28" s="26">
        <v>-7.6154799999999998</v>
      </c>
      <c r="AG28" s="26">
        <v>0</v>
      </c>
    </row>
    <row r="29" spans="1:33" ht="15.75" customHeight="1" x14ac:dyDescent="0.2">
      <c r="A29" s="15" t="s">
        <v>83</v>
      </c>
      <c r="B29" s="15"/>
      <c r="C29" s="16" t="str">
        <f t="shared" si="4"/>
        <v xml:space="preserve"> - </v>
      </c>
      <c r="D29" s="17">
        <v>0</v>
      </c>
      <c r="E29" s="17">
        <v>0</v>
      </c>
      <c r="F29" s="18">
        <v>0</v>
      </c>
      <c r="G29" s="18">
        <v>0</v>
      </c>
      <c r="H29" s="32" t="e">
        <f t="shared" si="1"/>
        <v>#DIV/0!</v>
      </c>
      <c r="I29" s="32" t="e">
        <f t="shared" si="2"/>
        <v>#DIV/0!</v>
      </c>
      <c r="J29" s="33">
        <f t="shared" si="5"/>
        <v>0</v>
      </c>
      <c r="K29" s="33" t="e">
        <f t="shared" si="3"/>
        <v>#DIV/0!</v>
      </c>
      <c r="L29" s="17">
        <v>0</v>
      </c>
      <c r="M29" s="34" t="str">
        <f t="shared" si="6"/>
        <v>-</v>
      </c>
      <c r="N29" s="17">
        <v>0</v>
      </c>
      <c r="O29" s="35">
        <f t="shared" ref="O29:P29" si="37">D29/7</f>
        <v>0</v>
      </c>
      <c r="P29" s="35">
        <f t="shared" si="37"/>
        <v>0</v>
      </c>
      <c r="Q29" s="30" t="e">
        <f t="shared" si="8"/>
        <v>#DIV/0!</v>
      </c>
      <c r="R29" s="30"/>
      <c r="S29" s="22">
        <v>0</v>
      </c>
      <c r="T29" s="15" t="s">
        <v>33</v>
      </c>
      <c r="U29" s="23" t="s">
        <v>33</v>
      </c>
      <c r="V29" s="48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88</v>
      </c>
      <c r="AB29" s="41">
        <f t="shared" si="11"/>
        <v>-0.69</v>
      </c>
      <c r="AC29" s="42">
        <v>1.1990111111111109E-2</v>
      </c>
      <c r="AD29" s="40">
        <f t="shared" si="12"/>
        <v>0</v>
      </c>
      <c r="AE29" s="26">
        <v>-4.9000000000000004</v>
      </c>
      <c r="AF29" s="26">
        <v>-7.6154799999999998</v>
      </c>
      <c r="AG29" s="26">
        <v>0</v>
      </c>
    </row>
    <row r="30" spans="1:33" ht="15.75" customHeight="1" x14ac:dyDescent="0.2">
      <c r="A30" s="15" t="s">
        <v>84</v>
      </c>
      <c r="B30" s="15"/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32" t="e">
        <f t="shared" si="1"/>
        <v>#DIV/0!</v>
      </c>
      <c r="I30" s="32" t="e">
        <f t="shared" si="2"/>
        <v>#DIV/0!</v>
      </c>
      <c r="J30" s="33">
        <f t="shared" si="5"/>
        <v>0</v>
      </c>
      <c r="K30" s="33" t="e">
        <f t="shared" si="3"/>
        <v>#DIV/0!</v>
      </c>
      <c r="L30" s="17">
        <v>0</v>
      </c>
      <c r="M30" s="34" t="str">
        <f t="shared" si="6"/>
        <v>-</v>
      </c>
      <c r="N30" s="17">
        <v>0</v>
      </c>
      <c r="O30" s="35">
        <f t="shared" ref="O30:P30" si="38">D30/7</f>
        <v>0</v>
      </c>
      <c r="P30" s="35">
        <f t="shared" si="38"/>
        <v>0</v>
      </c>
      <c r="Q30" s="30" t="e">
        <f t="shared" si="8"/>
        <v>#DIV/0!</v>
      </c>
      <c r="R30" s="30"/>
      <c r="S30" s="22">
        <v>0</v>
      </c>
      <c r="T30" s="29">
        <v>200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88</v>
      </c>
      <c r="AB30" s="41">
        <f t="shared" si="11"/>
        <v>-0.69</v>
      </c>
      <c r="AC30" s="42">
        <v>1.1990111111111109E-2</v>
      </c>
      <c r="AD30" s="40">
        <f t="shared" si="12"/>
        <v>0</v>
      </c>
      <c r="AE30" s="26">
        <v>-4.9000000000000004</v>
      </c>
      <c r="AF30" s="26">
        <v>-7.4823371767812503</v>
      </c>
      <c r="AG30" s="26">
        <v>0</v>
      </c>
    </row>
    <row r="31" spans="1:33" ht="15.75" customHeight="1" x14ac:dyDescent="0.2">
      <c r="A31" s="15" t="s">
        <v>85</v>
      </c>
      <c r="B31" s="15"/>
      <c r="C31" s="16" t="str">
        <f t="shared" si="4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1"/>
        <v>#DIV/0!</v>
      </c>
      <c r="I31" s="32" t="e">
        <f t="shared" si="2"/>
        <v>#DIV/0!</v>
      </c>
      <c r="J31" s="33">
        <f t="shared" si="5"/>
        <v>0</v>
      </c>
      <c r="K31" s="33" t="e">
        <f t="shared" si="3"/>
        <v>#DIV/0!</v>
      </c>
      <c r="L31" s="17">
        <v>0</v>
      </c>
      <c r="M31" s="34" t="str">
        <f t="shared" si="6"/>
        <v>-</v>
      </c>
      <c r="N31" s="17">
        <v>0</v>
      </c>
      <c r="O31" s="35">
        <f t="shared" ref="O31:P32" si="39">D31/7</f>
        <v>0</v>
      </c>
      <c r="P31" s="35">
        <f t="shared" si="39"/>
        <v>0</v>
      </c>
      <c r="Q31" s="30" t="e">
        <f t="shared" si="8"/>
        <v>#DIV/0!</v>
      </c>
      <c r="R31" s="30"/>
      <c r="S31" s="22" t="e">
        <v>#N/A</v>
      </c>
      <c r="T31" s="15">
        <v>200</v>
      </c>
      <c r="U31" s="23" t="s">
        <v>33</v>
      </c>
      <c r="V31" s="1" t="s">
        <v>404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88</v>
      </c>
      <c r="AB31" s="41">
        <f t="shared" si="11"/>
        <v>-0.69</v>
      </c>
      <c r="AC31" s="28">
        <v>1.1990111111111109E-2</v>
      </c>
      <c r="AD31" s="40">
        <f t="shared" si="12"/>
        <v>0</v>
      </c>
      <c r="AE31" s="44">
        <v>-4.9000000000000004</v>
      </c>
      <c r="AF31" s="44">
        <v>-7.4823371767812512</v>
      </c>
      <c r="AG31" s="26">
        <v>0</v>
      </c>
    </row>
    <row r="32" spans="1:33" s="51" customFormat="1" ht="15.75" customHeight="1" x14ac:dyDescent="0.2">
      <c r="A32" s="51" t="s">
        <v>400</v>
      </c>
      <c r="C32" s="16" t="str">
        <f t="shared" si="4"/>
        <v xml:space="preserve"> - </v>
      </c>
      <c r="D32" s="52">
        <v>0</v>
      </c>
      <c r="E32" s="52">
        <v>0</v>
      </c>
      <c r="F32" s="53">
        <v>0</v>
      </c>
      <c r="G32" s="53">
        <v>0</v>
      </c>
      <c r="H32" s="32" t="e">
        <f t="shared" si="1"/>
        <v>#DIV/0!</v>
      </c>
      <c r="I32" s="32" t="e">
        <f t="shared" si="2"/>
        <v>#DIV/0!</v>
      </c>
      <c r="J32" s="33">
        <f t="shared" si="5"/>
        <v>0</v>
      </c>
      <c r="K32" s="33" t="e">
        <f t="shared" si="3"/>
        <v>#DIV/0!</v>
      </c>
      <c r="L32" s="52">
        <v>0</v>
      </c>
      <c r="M32" s="34" t="str">
        <f t="shared" si="6"/>
        <v>-</v>
      </c>
      <c r="N32" s="52">
        <v>0</v>
      </c>
      <c r="O32" s="35">
        <f t="shared" si="39"/>
        <v>0</v>
      </c>
      <c r="P32" s="35">
        <f t="shared" si="39"/>
        <v>0</v>
      </c>
      <c r="Q32" s="30" t="e">
        <f t="shared" si="8"/>
        <v>#DIV/0!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0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0</v>
      </c>
      <c r="X32" s="39">
        <f t="shared" si="9"/>
        <v>0</v>
      </c>
      <c r="Y32" s="40">
        <f t="shared" si="10"/>
        <v>0</v>
      </c>
      <c r="Z32" s="51">
        <v>0</v>
      </c>
      <c r="AA32" s="51" t="s">
        <v>88</v>
      </c>
      <c r="AB32" s="41">
        <f t="shared" si="11"/>
        <v>-0.69</v>
      </c>
      <c r="AC32" s="57">
        <v>1.1990111111111109E-2</v>
      </c>
      <c r="AD32" s="40">
        <f t="shared" si="12"/>
        <v>0</v>
      </c>
      <c r="AE32" s="58">
        <v>-4.9000000000000004</v>
      </c>
      <c r="AF32" s="58">
        <v>-7.4823371767812503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48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48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48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48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48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48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48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48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48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48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48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48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48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48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48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48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48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48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48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48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48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48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48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48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48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48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48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48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48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48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48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48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48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48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48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48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48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48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48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48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48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48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48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48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48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48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48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48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48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48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48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48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48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48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48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48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48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48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48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48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48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48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48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48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49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49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49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49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49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49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49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49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49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49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49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49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49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49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49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49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49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49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49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49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</row>
    <row r="143" spans="1:33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</row>
    <row r="144" spans="1:33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000"/>
  <sheetViews>
    <sheetView tabSelected="1" workbookViewId="0">
      <pane xSplit="2" ySplit="3" topLeftCell="C4" activePane="bottomRight" state="frozen"/>
      <selection activeCell="R32" sqref="R32"/>
      <selection pane="topRight" activeCell="R32" sqref="R32"/>
      <selection pane="bottomLeft" activeCell="R32" sqref="R32"/>
      <selection pane="bottomRigh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1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32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8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Info!B1:BJ7000""),3,FALSE),"""")"),"LED Cornhole Board Lights Set, White - Corn Hole Lights for Board Edge &amp; Hole - Lighting Kit for Playing at Night")</f>
        <v>LED Cornhole Board Lights Set, White - Corn Hole Lights for Board Edge &amp; Hole - Lighting Kit for Playing at Night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Info!B1:BJ7000""),2,FALSE),"""")"),"B07V7Y3PFX")</f>
        <v>B07V7Y3PFX</v>
      </c>
      <c r="B2" s="3" t="s">
        <v>250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177" customHeight="1" x14ac:dyDescent="0.2">
      <c r="A3" s="75" t="s">
        <v>30</v>
      </c>
      <c r="B3" s="76"/>
      <c r="C3" s="4">
        <f>((AE32+AF32)/0.85)*-1</f>
        <v>21.345667678860238</v>
      </c>
      <c r="D3" s="5">
        <f>SUM(D4:D99765)</f>
        <v>2</v>
      </c>
      <c r="E3" s="5"/>
      <c r="F3" s="6">
        <f t="shared" ref="F3:G3" si="0">SUM(F4:F99765)</f>
        <v>69.98</v>
      </c>
      <c r="G3" s="6">
        <f t="shared" si="0"/>
        <v>0</v>
      </c>
      <c r="H3" s="7">
        <f t="shared" ref="H3:H32" si="1">G3/F3*-1</f>
        <v>0</v>
      </c>
      <c r="I3" s="8">
        <f t="shared" ref="I3:I32" si="2">J3/F3</f>
        <v>0.34022778910857643</v>
      </c>
      <c r="J3" s="6">
        <f>SUM(J4:J99765)</f>
        <v>23.809140681818182</v>
      </c>
      <c r="K3" s="6">
        <f t="shared" ref="K3:K32" si="3">J3/D3</f>
        <v>11.904570340909091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Sheet!a1:g5000""),2,FALSE),"""")"),"0 - March
1 - April
5 - May
5 - June
3.5 - July
2 - Aug
1.5 - Sept
0.5 - Oct
1.5 - Nov
2 - Dec
0 - Jan
0 - Feb")</f>
        <v>0 - March
1 - April
5 - May
5 - June
3.5 - July
2 - Aug
1.5 - Sept
0.5 - Oct
1.5 - Nov
2 - Dec
0 - Jan
0 -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SUM(W4:W99765)</f>
        <v>0</v>
      </c>
      <c r="X3" s="7">
        <f>W3/D3</f>
        <v>0</v>
      </c>
      <c r="Y3" s="6"/>
      <c r="Z3" s="5"/>
      <c r="AA3" s="5"/>
      <c r="AB3" s="5"/>
      <c r="AC3" s="5"/>
      <c r="AD3" s="6">
        <f>SUM(AD4:AD99765)</f>
        <v>-0.16835999999999998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Info!B2:BZ7000""),36,FALSE)),"""")*-1"),-13.2438175270312)</f>
        <v>-13.243817527031201</v>
      </c>
      <c r="AG3" s="6">
        <f>SUM(AG4:AG99765)</f>
        <v>0</v>
      </c>
    </row>
    <row r="4" spans="1:33" ht="15.75" customHeight="1" x14ac:dyDescent="0.2">
      <c r="A4" s="15" t="s">
        <v>31</v>
      </c>
      <c r="B4" s="15" t="s">
        <v>100</v>
      </c>
      <c r="C4" s="16">
        <f t="shared" ref="C4:C32" si="4">IFERROR(F4/D4," - ")</f>
        <v>34.99</v>
      </c>
      <c r="D4" s="17">
        <v>1</v>
      </c>
      <c r="E4" s="17">
        <v>0</v>
      </c>
      <c r="F4" s="18">
        <v>34.99</v>
      </c>
      <c r="G4" s="18">
        <v>0</v>
      </c>
      <c r="H4" s="19">
        <f t="shared" si="1"/>
        <v>0</v>
      </c>
      <c r="I4" s="19">
        <f t="shared" si="2"/>
        <v>0.34022778910857643</v>
      </c>
      <c r="J4" s="18">
        <f t="shared" ref="J4:J32" si="5">F4*0.85+G4+AF4*D4+D4*AE4+AG4+AD4</f>
        <v>11.904570340909091</v>
      </c>
      <c r="K4" s="18">
        <f t="shared" si="3"/>
        <v>11.904570340909091</v>
      </c>
      <c r="L4" s="17">
        <v>4</v>
      </c>
      <c r="M4" s="20">
        <f t="shared" ref="M4:M32" si="6">IFERROR(D4/L4,"-")</f>
        <v>0.25</v>
      </c>
      <c r="N4" s="17">
        <v>0</v>
      </c>
      <c r="O4" s="21">
        <f t="shared" ref="O4:P4" si="7">D4/7</f>
        <v>0.14285714285714285</v>
      </c>
      <c r="P4" s="21">
        <f t="shared" si="7"/>
        <v>0</v>
      </c>
      <c r="Q4" s="17">
        <f t="shared" ref="Q4:Q32" si="8">ROUNDDOWN(N4/(O4+P4),0)</f>
        <v>0</v>
      </c>
      <c r="R4" s="17"/>
      <c r="S4" s="22" t="e">
        <v>#N/A</v>
      </c>
      <c r="T4" s="15">
        <v>200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s">
        <v>88</v>
      </c>
      <c r="AB4" s="27">
        <f t="shared" ref="AB4:AB32" si="11">IF(OR(AA4="UsLargeStandardSize",AA4="UsSmallStandardSize"),-0.69,-0.48)</f>
        <v>-0.69</v>
      </c>
      <c r="AC4" s="28">
        <v>6.0999999999999999E-2</v>
      </c>
      <c r="AD4" s="26">
        <f t="shared" ref="AD4:AD32" si="12">IFERROR(AB4*AC4*D4*2,0)</f>
        <v>-8.4179999999999991E-2</v>
      </c>
      <c r="AE4" s="26">
        <v>-4.9000000000000004</v>
      </c>
      <c r="AF4" s="26">
        <v>-12.852749659090909</v>
      </c>
      <c r="AG4" s="26">
        <v>0</v>
      </c>
    </row>
    <row r="5" spans="1:33" ht="15.75" customHeight="1" x14ac:dyDescent="0.2">
      <c r="A5" s="29" t="s">
        <v>34</v>
      </c>
      <c r="B5" s="15" t="s">
        <v>100</v>
      </c>
      <c r="C5" s="16">
        <f t="shared" si="4"/>
        <v>34.99</v>
      </c>
      <c r="D5" s="30">
        <v>1</v>
      </c>
      <c r="E5" s="30">
        <v>0</v>
      </c>
      <c r="F5" s="31">
        <v>34.99</v>
      </c>
      <c r="G5" s="31">
        <v>0</v>
      </c>
      <c r="H5" s="32">
        <f t="shared" si="1"/>
        <v>0</v>
      </c>
      <c r="I5" s="32">
        <f t="shared" si="2"/>
        <v>0.34022778910857643</v>
      </c>
      <c r="J5" s="33">
        <f t="shared" si="5"/>
        <v>11.904570340909091</v>
      </c>
      <c r="K5" s="33">
        <f t="shared" si="3"/>
        <v>11.904570340909091</v>
      </c>
      <c r="L5" s="30">
        <v>4</v>
      </c>
      <c r="M5" s="34">
        <f t="shared" si="6"/>
        <v>0.25</v>
      </c>
      <c r="N5" s="30">
        <v>0</v>
      </c>
      <c r="O5" s="35">
        <f t="shared" ref="O5:P5" si="13">D5/7</f>
        <v>0.14285714285714285</v>
      </c>
      <c r="P5" s="35">
        <f t="shared" si="13"/>
        <v>0</v>
      </c>
      <c r="Q5" s="30">
        <f t="shared" si="8"/>
        <v>0</v>
      </c>
      <c r="R5" s="30"/>
      <c r="S5" s="36">
        <v>1.9630606860158299</v>
      </c>
      <c r="T5" s="29">
        <v>200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" t="s">
        <v>88</v>
      </c>
      <c r="AB5" s="27">
        <f t="shared" si="11"/>
        <v>-0.69</v>
      </c>
      <c r="AC5" s="28">
        <v>6.0999999999999999E-2</v>
      </c>
      <c r="AD5" s="26">
        <f t="shared" si="12"/>
        <v>-8.4179999999999991E-2</v>
      </c>
      <c r="AE5" s="26">
        <v>-4.9000000000000004</v>
      </c>
      <c r="AF5" s="40">
        <v>-12.852749659090909</v>
      </c>
      <c r="AG5" s="40">
        <v>0</v>
      </c>
    </row>
    <row r="6" spans="1:33" ht="15.75" customHeight="1" x14ac:dyDescent="0.2">
      <c r="A6" s="29" t="s">
        <v>35</v>
      </c>
      <c r="B6" s="29"/>
      <c r="C6" s="16" t="str">
        <f t="shared" si="4"/>
        <v xml:space="preserve"> - </v>
      </c>
      <c r="D6" s="30">
        <v>0</v>
      </c>
      <c r="E6" s="30">
        <v>0</v>
      </c>
      <c r="F6" s="31">
        <v>0</v>
      </c>
      <c r="G6" s="31">
        <v>0</v>
      </c>
      <c r="H6" s="32" t="e">
        <f t="shared" si="1"/>
        <v>#DIV/0!</v>
      </c>
      <c r="I6" s="32" t="e">
        <f t="shared" si="2"/>
        <v>#DIV/0!</v>
      </c>
      <c r="J6" s="33">
        <f t="shared" si="5"/>
        <v>0</v>
      </c>
      <c r="K6" s="33" t="e">
        <f t="shared" si="3"/>
        <v>#DIV/0!</v>
      </c>
      <c r="L6" s="30">
        <v>0</v>
      </c>
      <c r="M6" s="34" t="str">
        <f t="shared" si="6"/>
        <v>-</v>
      </c>
      <c r="N6" s="30">
        <v>0</v>
      </c>
      <c r="O6" s="35">
        <f t="shared" ref="O6:P6" si="14">D6/7</f>
        <v>0</v>
      </c>
      <c r="P6" s="35">
        <f t="shared" si="14"/>
        <v>0</v>
      </c>
      <c r="Q6" s="30" t="e">
        <f t="shared" si="8"/>
        <v>#DIV/0!</v>
      </c>
      <c r="R6" s="30"/>
      <c r="S6" s="36" t="e">
        <v>#N/A</v>
      </c>
      <c r="T6" s="29">
        <v>200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-12.852749659090909</v>
      </c>
      <c r="AG6" s="40">
        <v>0</v>
      </c>
    </row>
    <row r="7" spans="1:33" ht="15.75" customHeight="1" x14ac:dyDescent="0.2">
      <c r="A7" s="29" t="s">
        <v>37</v>
      </c>
      <c r="B7" s="29"/>
      <c r="C7" s="16" t="str">
        <f t="shared" si="4"/>
        <v xml:space="preserve"> - </v>
      </c>
      <c r="D7" s="30">
        <v>0</v>
      </c>
      <c r="E7" s="30">
        <v>0</v>
      </c>
      <c r="F7" s="31">
        <v>0</v>
      </c>
      <c r="G7" s="31">
        <v>0</v>
      </c>
      <c r="H7" s="32" t="e">
        <f t="shared" si="1"/>
        <v>#DIV/0!</v>
      </c>
      <c r="I7" s="32" t="e">
        <f t="shared" si="2"/>
        <v>#DIV/0!</v>
      </c>
      <c r="J7" s="33">
        <f t="shared" si="5"/>
        <v>0</v>
      </c>
      <c r="K7" s="33" t="e">
        <f t="shared" si="3"/>
        <v>#DIV/0!</v>
      </c>
      <c r="L7" s="30">
        <v>0</v>
      </c>
      <c r="M7" s="34" t="str">
        <f t="shared" si="6"/>
        <v>-</v>
      </c>
      <c r="N7" s="30">
        <v>0</v>
      </c>
      <c r="O7" s="35">
        <f t="shared" ref="O7:P7" si="15">D7/7</f>
        <v>0</v>
      </c>
      <c r="P7" s="35">
        <f t="shared" si="15"/>
        <v>0</v>
      </c>
      <c r="Q7" s="30" t="e">
        <f t="shared" si="8"/>
        <v>#DIV/0!</v>
      </c>
      <c r="R7" s="30"/>
      <c r="S7" s="36" t="e">
        <v>#N/A</v>
      </c>
      <c r="T7" s="29">
        <v>390</v>
      </c>
      <c r="U7" s="37">
        <v>190</v>
      </c>
      <c r="V7" s="38" t="s">
        <v>251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-12.852749659090909</v>
      </c>
      <c r="AG7" s="40">
        <v>0</v>
      </c>
    </row>
    <row r="8" spans="1:33" ht="15.75" customHeight="1" x14ac:dyDescent="0.2">
      <c r="A8" s="29" t="s">
        <v>38</v>
      </c>
      <c r="B8" s="29"/>
      <c r="C8" s="16" t="str">
        <f t="shared" si="4"/>
        <v xml:space="preserve"> - </v>
      </c>
      <c r="D8" s="30">
        <v>0</v>
      </c>
      <c r="E8" s="30">
        <v>0</v>
      </c>
      <c r="F8" s="31">
        <v>0</v>
      </c>
      <c r="G8" s="31">
        <v>0</v>
      </c>
      <c r="H8" s="32" t="e">
        <f t="shared" si="1"/>
        <v>#DIV/0!</v>
      </c>
      <c r="I8" s="32" t="e">
        <f t="shared" si="2"/>
        <v>#DIV/0!</v>
      </c>
      <c r="J8" s="33">
        <f t="shared" si="5"/>
        <v>0</v>
      </c>
      <c r="K8" s="33" t="e">
        <f t="shared" si="3"/>
        <v>#DIV/0!</v>
      </c>
      <c r="L8" s="30">
        <v>0</v>
      </c>
      <c r="M8" s="34" t="str">
        <f t="shared" si="6"/>
        <v>-</v>
      </c>
      <c r="N8" s="30">
        <v>0</v>
      </c>
      <c r="O8" s="35">
        <f t="shared" ref="O8:P8" si="16">D8/7</f>
        <v>0</v>
      </c>
      <c r="P8" s="35">
        <f t="shared" si="16"/>
        <v>0</v>
      </c>
      <c r="Q8" s="30" t="e">
        <f t="shared" si="8"/>
        <v>#DIV/0!</v>
      </c>
      <c r="R8" s="30"/>
      <c r="S8" s="36" t="e">
        <v>#N/A</v>
      </c>
      <c r="T8" s="29">
        <v>390</v>
      </c>
      <c r="U8" s="37">
        <v>190</v>
      </c>
      <c r="V8" s="38" t="s">
        <v>252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-12.85</v>
      </c>
      <c r="AG8" s="40">
        <v>0</v>
      </c>
    </row>
    <row r="9" spans="1:33" ht="15.75" customHeight="1" x14ac:dyDescent="0.2">
      <c r="A9" s="29" t="s">
        <v>40</v>
      </c>
      <c r="B9" s="29"/>
      <c r="C9" s="16" t="str">
        <f t="shared" si="4"/>
        <v xml:space="preserve"> - </v>
      </c>
      <c r="D9" s="30">
        <v>0</v>
      </c>
      <c r="E9" s="30">
        <v>0</v>
      </c>
      <c r="F9" s="31">
        <v>0</v>
      </c>
      <c r="G9" s="31">
        <v>0</v>
      </c>
      <c r="H9" s="32" t="e">
        <f t="shared" si="1"/>
        <v>#DIV/0!</v>
      </c>
      <c r="I9" s="32" t="e">
        <f t="shared" si="2"/>
        <v>#DIV/0!</v>
      </c>
      <c r="J9" s="33">
        <f t="shared" si="5"/>
        <v>0</v>
      </c>
      <c r="K9" s="33" t="e">
        <f t="shared" si="3"/>
        <v>#DIV/0!</v>
      </c>
      <c r="L9" s="30">
        <v>0</v>
      </c>
      <c r="M9" s="34" t="str">
        <f t="shared" si="6"/>
        <v>-</v>
      </c>
      <c r="N9" s="30">
        <v>0</v>
      </c>
      <c r="O9" s="35">
        <f t="shared" ref="O9:P9" si="17">D9/7</f>
        <v>0</v>
      </c>
      <c r="P9" s="35">
        <f t="shared" si="17"/>
        <v>0</v>
      </c>
      <c r="Q9" s="30" t="e">
        <f t="shared" si="8"/>
        <v>#DIV/0!</v>
      </c>
      <c r="R9" s="30"/>
      <c r="S9" s="36" t="e">
        <v>#N/A</v>
      </c>
      <c r="T9" s="29">
        <v>390</v>
      </c>
      <c r="U9" s="37">
        <v>190</v>
      </c>
      <c r="V9" s="38" t="s">
        <v>253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-12.9570013636363</v>
      </c>
      <c r="AG9" s="40">
        <v>0</v>
      </c>
    </row>
    <row r="10" spans="1:33" ht="15.75" customHeight="1" x14ac:dyDescent="0.2">
      <c r="A10" s="29" t="s">
        <v>42</v>
      </c>
      <c r="B10" s="29"/>
      <c r="C10" s="16" t="str">
        <f t="shared" si="4"/>
        <v xml:space="preserve"> - </v>
      </c>
      <c r="D10" s="30">
        <v>0</v>
      </c>
      <c r="E10" s="30">
        <v>0</v>
      </c>
      <c r="F10" s="31">
        <v>0</v>
      </c>
      <c r="G10" s="31">
        <v>0</v>
      </c>
      <c r="H10" s="32" t="e">
        <f t="shared" si="1"/>
        <v>#DIV/0!</v>
      </c>
      <c r="I10" s="32" t="e">
        <f t="shared" si="2"/>
        <v>#DIV/0!</v>
      </c>
      <c r="J10" s="33">
        <f t="shared" si="5"/>
        <v>0</v>
      </c>
      <c r="K10" s="33" t="e">
        <f t="shared" si="3"/>
        <v>#DIV/0!</v>
      </c>
      <c r="L10" s="30">
        <v>0</v>
      </c>
      <c r="M10" s="34" t="str">
        <f t="shared" si="6"/>
        <v>-</v>
      </c>
      <c r="N10" s="30">
        <v>0</v>
      </c>
      <c r="O10" s="35">
        <f t="shared" ref="O10:P10" si="18">D10/7</f>
        <v>0</v>
      </c>
      <c r="P10" s="35">
        <f t="shared" si="18"/>
        <v>0</v>
      </c>
      <c r="Q10" s="30" t="e">
        <f t="shared" si="8"/>
        <v>#DIV/0!</v>
      </c>
      <c r="R10" s="30"/>
      <c r="S10" s="36" t="e">
        <v>#N/A</v>
      </c>
      <c r="T10" s="29">
        <v>390</v>
      </c>
      <c r="U10" s="37" t="s">
        <v>33</v>
      </c>
      <c r="V10" s="38" t="s">
        <v>254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-12.9570013636363</v>
      </c>
      <c r="AG10" s="40">
        <v>0</v>
      </c>
    </row>
    <row r="11" spans="1:33" ht="15.75" customHeight="1" x14ac:dyDescent="0.2">
      <c r="A11" s="29" t="s">
        <v>44</v>
      </c>
      <c r="B11" s="29"/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0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 t="e">
        <v>#N/A</v>
      </c>
      <c r="T11" s="29">
        <v>200</v>
      </c>
      <c r="U11" s="37" t="s">
        <v>33</v>
      </c>
      <c r="V11" s="38" t="s">
        <v>255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-12.9570013636363</v>
      </c>
      <c r="AG11" s="40">
        <v>0</v>
      </c>
    </row>
    <row r="12" spans="1:33" ht="15.75" customHeight="1" x14ac:dyDescent="0.2">
      <c r="A12" s="29" t="s">
        <v>46</v>
      </c>
      <c r="B12" s="29"/>
      <c r="C12" s="16" t="str">
        <f t="shared" si="4"/>
        <v xml:space="preserve"> - </v>
      </c>
      <c r="D12" s="30">
        <v>0</v>
      </c>
      <c r="E12" s="30">
        <v>0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0</v>
      </c>
      <c r="O12" s="35">
        <f t="shared" ref="O12:P12" si="20">D12/7</f>
        <v>0</v>
      </c>
      <c r="P12" s="35">
        <f t="shared" si="20"/>
        <v>0</v>
      </c>
      <c r="Q12" s="30" t="e">
        <f t="shared" si="8"/>
        <v>#DIV/0!</v>
      </c>
      <c r="R12" s="30"/>
      <c r="S12" s="36" t="e">
        <v>#N/A</v>
      </c>
      <c r="T12" s="29">
        <v>200</v>
      </c>
      <c r="U12" s="37">
        <v>200</v>
      </c>
      <c r="V12" s="38" t="s">
        <v>256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-12.9570013636363</v>
      </c>
      <c r="AG12" s="40">
        <v>0</v>
      </c>
    </row>
    <row r="13" spans="1:33" ht="15.75" customHeight="1" x14ac:dyDescent="0.2">
      <c r="A13" s="29" t="s">
        <v>48</v>
      </c>
      <c r="B13" s="29"/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>
        <v>200</v>
      </c>
      <c r="U13" s="37">
        <v>200</v>
      </c>
      <c r="V13" s="38" t="s">
        <v>257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-13.011870681818101</v>
      </c>
      <c r="AG13" s="40">
        <v>0</v>
      </c>
    </row>
    <row r="14" spans="1:33" ht="15.75" customHeight="1" x14ac:dyDescent="0.2">
      <c r="A14" s="29" t="s">
        <v>51</v>
      </c>
      <c r="B14" s="29"/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>
        <v>200</v>
      </c>
      <c r="U14" s="37">
        <v>200</v>
      </c>
      <c r="V14" s="38" t="s">
        <v>257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-13.011870681818101</v>
      </c>
      <c r="AG14" s="40">
        <v>0</v>
      </c>
    </row>
    <row r="15" spans="1:33" ht="15.75" customHeight="1" x14ac:dyDescent="0.2">
      <c r="A15" s="29" t="s">
        <v>54</v>
      </c>
      <c r="B15" s="29"/>
      <c r="C15" s="16" t="str">
        <f t="shared" si="4"/>
        <v xml:space="preserve"> - </v>
      </c>
      <c r="D15" s="30">
        <v>0</v>
      </c>
      <c r="E15" s="30">
        <v>0</v>
      </c>
      <c r="F15" s="33">
        <v>0</v>
      </c>
      <c r="G15" s="31">
        <v>0</v>
      </c>
      <c r="H15" s="32" t="e">
        <f t="shared" si="1"/>
        <v>#DIV/0!</v>
      </c>
      <c r="I15" s="32" t="e">
        <f t="shared" si="2"/>
        <v>#DIV/0!</v>
      </c>
      <c r="J15" s="33">
        <f t="shared" si="5"/>
        <v>0</v>
      </c>
      <c r="K15" s="33" t="e">
        <f t="shared" si="3"/>
        <v>#DIV/0!</v>
      </c>
      <c r="L15" s="30">
        <v>0</v>
      </c>
      <c r="M15" s="34" t="str">
        <f t="shared" si="6"/>
        <v>-</v>
      </c>
      <c r="N15" s="30">
        <v>0</v>
      </c>
      <c r="O15" s="35">
        <f t="shared" ref="O15:P15" si="23">D15/7</f>
        <v>0</v>
      </c>
      <c r="P15" s="35">
        <f t="shared" si="23"/>
        <v>0</v>
      </c>
      <c r="Q15" s="30" t="e">
        <f t="shared" si="8"/>
        <v>#DIV/0!</v>
      </c>
      <c r="R15" s="30"/>
      <c r="S15" s="36" t="e">
        <v>#N/A</v>
      </c>
      <c r="T15" s="29">
        <v>200</v>
      </c>
      <c r="U15" s="37">
        <v>200</v>
      </c>
      <c r="V15" s="38" t="s">
        <v>258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-13.011870681818101</v>
      </c>
      <c r="AG15" s="40">
        <v>0</v>
      </c>
    </row>
    <row r="16" spans="1:33" ht="15.75" customHeight="1" x14ac:dyDescent="0.2">
      <c r="A16" s="29" t="s">
        <v>56</v>
      </c>
      <c r="B16" s="29"/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#DIV/0!</v>
      </c>
      <c r="J16" s="33">
        <f t="shared" si="5"/>
        <v>0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 t="e">
        <v>#N/A</v>
      </c>
      <c r="T16" s="29">
        <v>200</v>
      </c>
      <c r="U16" s="37">
        <v>200</v>
      </c>
      <c r="V16" s="38" t="s">
        <v>258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-13.322955681818183</v>
      </c>
      <c r="AG16" s="40">
        <v>0</v>
      </c>
    </row>
    <row r="17" spans="1:33" ht="15.75" customHeight="1" x14ac:dyDescent="0.2">
      <c r="A17" s="29" t="s">
        <v>58</v>
      </c>
      <c r="B17" s="29"/>
      <c r="C17" s="16" t="str">
        <f t="shared" si="4"/>
        <v xml:space="preserve"> - </v>
      </c>
      <c r="D17" s="30">
        <v>0</v>
      </c>
      <c r="E17" s="30">
        <v>0</v>
      </c>
      <c r="F17" s="33">
        <v>0</v>
      </c>
      <c r="G17" s="31">
        <v>0</v>
      </c>
      <c r="H17" s="32" t="e">
        <f t="shared" si="1"/>
        <v>#DIV/0!</v>
      </c>
      <c r="I17" s="32" t="e">
        <f t="shared" si="2"/>
        <v>#DIV/0!</v>
      </c>
      <c r="J17" s="33">
        <f t="shared" si="5"/>
        <v>0</v>
      </c>
      <c r="K17" s="33" t="e">
        <f t="shared" si="3"/>
        <v>#DIV/0!</v>
      </c>
      <c r="L17" s="30">
        <v>0</v>
      </c>
      <c r="M17" s="34" t="str">
        <f t="shared" si="6"/>
        <v>-</v>
      </c>
      <c r="N17" s="30">
        <v>0</v>
      </c>
      <c r="O17" s="35">
        <f t="shared" ref="O17:P17" si="25">D17/7</f>
        <v>0</v>
      </c>
      <c r="P17" s="35">
        <f t="shared" si="25"/>
        <v>0</v>
      </c>
      <c r="Q17" s="30" t="e">
        <f t="shared" si="8"/>
        <v>#DIV/0!</v>
      </c>
      <c r="R17" s="30"/>
      <c r="S17" s="36" t="e">
        <v>#N/A</v>
      </c>
      <c r="T17" s="29">
        <v>200</v>
      </c>
      <c r="U17" s="37">
        <v>200</v>
      </c>
      <c r="V17" s="38" t="s">
        <v>258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e">
        <v>#N/A</v>
      </c>
      <c r="AB17" s="41" t="e">
        <f t="shared" si="11"/>
        <v>#N/A</v>
      </c>
      <c r="AC17" s="42" t="e">
        <v>#N/A</v>
      </c>
      <c r="AD17" s="40">
        <f t="shared" si="12"/>
        <v>0</v>
      </c>
      <c r="AE17" s="40">
        <v>0</v>
      </c>
      <c r="AF17" s="40">
        <v>-13.322955681818099</v>
      </c>
      <c r="AG17" s="40">
        <v>0</v>
      </c>
    </row>
    <row r="18" spans="1:33" ht="15.75" customHeight="1" x14ac:dyDescent="0.2">
      <c r="A18" s="29" t="s">
        <v>60</v>
      </c>
      <c r="B18" s="29"/>
      <c r="C18" s="16" t="str">
        <f t="shared" si="4"/>
        <v xml:space="preserve"> - </v>
      </c>
      <c r="D18" s="30">
        <v>0</v>
      </c>
      <c r="E18" s="30">
        <v>0</v>
      </c>
      <c r="F18" s="33">
        <v>0</v>
      </c>
      <c r="G18" s="31">
        <v>0</v>
      </c>
      <c r="H18" s="32" t="e">
        <f t="shared" si="1"/>
        <v>#DIV/0!</v>
      </c>
      <c r="I18" s="32" t="e">
        <f t="shared" si="2"/>
        <v>#DIV/0!</v>
      </c>
      <c r="J18" s="33">
        <f t="shared" si="5"/>
        <v>0</v>
      </c>
      <c r="K18" s="33" t="e">
        <f t="shared" si="3"/>
        <v>#DIV/0!</v>
      </c>
      <c r="L18" s="30">
        <v>0</v>
      </c>
      <c r="M18" s="34" t="str">
        <f t="shared" si="6"/>
        <v>-</v>
      </c>
      <c r="N18" s="30">
        <v>0</v>
      </c>
      <c r="O18" s="35">
        <f t="shared" ref="O18:P18" si="26">D18/7</f>
        <v>0</v>
      </c>
      <c r="P18" s="35">
        <f t="shared" si="26"/>
        <v>0</v>
      </c>
      <c r="Q18" s="30" t="e">
        <f t="shared" si="8"/>
        <v>#DIV/0!</v>
      </c>
      <c r="R18" s="30"/>
      <c r="S18" s="36" t="e">
        <v>#N/A</v>
      </c>
      <c r="T18" s="29">
        <v>480</v>
      </c>
      <c r="U18" s="37">
        <v>200</v>
      </c>
      <c r="V18" s="38" t="s">
        <v>258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e">
        <v>#N/A</v>
      </c>
      <c r="AB18" s="41" t="e">
        <f t="shared" si="11"/>
        <v>#N/A</v>
      </c>
      <c r="AC18" s="42" t="e">
        <v>#N/A</v>
      </c>
      <c r="AD18" s="40">
        <f t="shared" si="12"/>
        <v>0</v>
      </c>
      <c r="AE18" s="40">
        <v>0</v>
      </c>
      <c r="AF18" s="40">
        <v>-13.322955681818099</v>
      </c>
      <c r="AG18" s="40">
        <v>0</v>
      </c>
    </row>
    <row r="19" spans="1:33" ht="15.75" customHeight="1" x14ac:dyDescent="0.2">
      <c r="A19" s="29" t="s">
        <v>62</v>
      </c>
      <c r="B19" s="29"/>
      <c r="C19" s="16" t="str">
        <f t="shared" si="4"/>
        <v xml:space="preserve"> - </v>
      </c>
      <c r="D19" s="30">
        <v>0</v>
      </c>
      <c r="E19" s="30">
        <v>0</v>
      </c>
      <c r="F19" s="33">
        <v>0</v>
      </c>
      <c r="G19" s="31">
        <v>0</v>
      </c>
      <c r="H19" s="32" t="e">
        <f t="shared" si="1"/>
        <v>#DIV/0!</v>
      </c>
      <c r="I19" s="32" t="e">
        <f t="shared" si="2"/>
        <v>#DIV/0!</v>
      </c>
      <c r="J19" s="33">
        <f t="shared" si="5"/>
        <v>0</v>
      </c>
      <c r="K19" s="33" t="e">
        <f t="shared" si="3"/>
        <v>#DIV/0!</v>
      </c>
      <c r="L19" s="30">
        <v>0</v>
      </c>
      <c r="M19" s="34" t="str">
        <f t="shared" si="6"/>
        <v>-</v>
      </c>
      <c r="N19" s="30">
        <v>0</v>
      </c>
      <c r="O19" s="35">
        <f t="shared" ref="O19:P19" si="27">D19/7</f>
        <v>0</v>
      </c>
      <c r="P19" s="35">
        <f t="shared" si="27"/>
        <v>0</v>
      </c>
      <c r="Q19" s="30" t="e">
        <f t="shared" si="8"/>
        <v>#DIV/0!</v>
      </c>
      <c r="R19" s="30"/>
      <c r="S19" s="36" t="e">
        <v>#N/A</v>
      </c>
      <c r="T19" s="29">
        <v>480</v>
      </c>
      <c r="U19" s="37">
        <v>200</v>
      </c>
      <c r="V19" s="38" t="s">
        <v>259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e">
        <v>#N/A</v>
      </c>
      <c r="AB19" s="41" t="e">
        <f t="shared" si="11"/>
        <v>#N/A</v>
      </c>
      <c r="AC19" s="42" t="e">
        <v>#N/A</v>
      </c>
      <c r="AD19" s="40">
        <f t="shared" si="12"/>
        <v>0</v>
      </c>
      <c r="AE19" s="40">
        <v>0</v>
      </c>
      <c r="AF19" s="40">
        <v>-13.322955681818183</v>
      </c>
      <c r="AG19" s="40">
        <v>0</v>
      </c>
    </row>
    <row r="20" spans="1:33" ht="15.75" customHeight="1" x14ac:dyDescent="0.2">
      <c r="A20" s="29" t="s">
        <v>64</v>
      </c>
      <c r="B20" s="29"/>
      <c r="C20" s="16" t="str">
        <f t="shared" si="4"/>
        <v xml:space="preserve"> - </v>
      </c>
      <c r="D20" s="30">
        <v>0</v>
      </c>
      <c r="E20" s="30">
        <v>0</v>
      </c>
      <c r="F20" s="33">
        <v>0</v>
      </c>
      <c r="G20" s="31">
        <v>0</v>
      </c>
      <c r="H20" s="32" t="e">
        <f t="shared" si="1"/>
        <v>#DIV/0!</v>
      </c>
      <c r="I20" s="32" t="e">
        <f t="shared" si="2"/>
        <v>#DIV/0!</v>
      </c>
      <c r="J20" s="33">
        <f t="shared" si="5"/>
        <v>0</v>
      </c>
      <c r="K20" s="33" t="e">
        <f t="shared" si="3"/>
        <v>#DIV/0!</v>
      </c>
      <c r="L20" s="30">
        <v>0</v>
      </c>
      <c r="M20" s="34" t="str">
        <f t="shared" si="6"/>
        <v>-</v>
      </c>
      <c r="N20" s="30">
        <v>0</v>
      </c>
      <c r="O20" s="35">
        <f t="shared" ref="O20:P20" si="28">D20/7</f>
        <v>0</v>
      </c>
      <c r="P20" s="35">
        <f t="shared" si="28"/>
        <v>0</v>
      </c>
      <c r="Q20" s="30" t="e">
        <f t="shared" si="8"/>
        <v>#DIV/0!</v>
      </c>
      <c r="R20" s="30"/>
      <c r="S20" s="36" t="e">
        <v>#N/A</v>
      </c>
      <c r="T20" s="29">
        <v>480</v>
      </c>
      <c r="U20" s="37">
        <v>200</v>
      </c>
      <c r="V20" s="38" t="s">
        <v>260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e">
        <v>#N/A</v>
      </c>
      <c r="AB20" s="41" t="e">
        <f t="shared" si="11"/>
        <v>#N/A</v>
      </c>
      <c r="AC20" s="42" t="e">
        <v>#N/A</v>
      </c>
      <c r="AD20" s="40">
        <f t="shared" si="12"/>
        <v>0</v>
      </c>
      <c r="AE20" s="40">
        <v>0</v>
      </c>
      <c r="AF20" s="40">
        <v>-13.322955681818183</v>
      </c>
      <c r="AG20" s="40">
        <v>0</v>
      </c>
    </row>
    <row r="21" spans="1:33" ht="15.75" customHeight="1" x14ac:dyDescent="0.2">
      <c r="A21" s="29" t="s">
        <v>66</v>
      </c>
      <c r="B21" s="29"/>
      <c r="C21" s="16" t="str">
        <f t="shared" si="4"/>
        <v xml:space="preserve"> - </v>
      </c>
      <c r="D21" s="30">
        <v>0</v>
      </c>
      <c r="E21" s="30">
        <v>0</v>
      </c>
      <c r="F21" s="33">
        <v>0</v>
      </c>
      <c r="G21" s="31">
        <v>0</v>
      </c>
      <c r="H21" s="32" t="e">
        <f t="shared" si="1"/>
        <v>#DIV/0!</v>
      </c>
      <c r="I21" s="32" t="e">
        <f t="shared" si="2"/>
        <v>#DIV/0!</v>
      </c>
      <c r="J21" s="33">
        <f t="shared" si="5"/>
        <v>0</v>
      </c>
      <c r="K21" s="33" t="e">
        <f t="shared" si="3"/>
        <v>#DIV/0!</v>
      </c>
      <c r="L21" s="30">
        <v>0</v>
      </c>
      <c r="M21" s="34" t="str">
        <f t="shared" si="6"/>
        <v>-</v>
      </c>
      <c r="N21" s="30">
        <v>0</v>
      </c>
      <c r="O21" s="35">
        <f t="shared" ref="O21:P21" si="29">D21/7</f>
        <v>0</v>
      </c>
      <c r="P21" s="35">
        <f t="shared" si="29"/>
        <v>0</v>
      </c>
      <c r="Q21" s="30" t="e">
        <f t="shared" si="8"/>
        <v>#DIV/0!</v>
      </c>
      <c r="R21" s="30"/>
      <c r="S21" s="36" t="e">
        <v>#N/A</v>
      </c>
      <c r="T21" s="29">
        <v>480</v>
      </c>
      <c r="U21" s="37">
        <v>200</v>
      </c>
      <c r="V21" s="38" t="s">
        <v>261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e">
        <v>#N/A</v>
      </c>
      <c r="AB21" s="41" t="e">
        <f t="shared" si="11"/>
        <v>#N/A</v>
      </c>
      <c r="AC21" s="42" t="e">
        <v>#N/A</v>
      </c>
      <c r="AD21" s="40">
        <f t="shared" si="12"/>
        <v>0</v>
      </c>
      <c r="AE21" s="40">
        <v>0</v>
      </c>
      <c r="AF21" s="40">
        <v>-13.322955681818183</v>
      </c>
      <c r="AG21" s="40">
        <v>0</v>
      </c>
    </row>
    <row r="22" spans="1:33" ht="15.75" customHeight="1" x14ac:dyDescent="0.2">
      <c r="A22" s="29" t="s">
        <v>68</v>
      </c>
      <c r="B22" s="29"/>
      <c r="C22" s="16" t="str">
        <f t="shared" si="4"/>
        <v xml:space="preserve"> - </v>
      </c>
      <c r="D22" s="30">
        <v>0</v>
      </c>
      <c r="E22" s="30">
        <v>0</v>
      </c>
      <c r="F22" s="31">
        <v>0</v>
      </c>
      <c r="G22" s="31">
        <v>0</v>
      </c>
      <c r="H22" s="32" t="e">
        <f t="shared" si="1"/>
        <v>#DIV/0!</v>
      </c>
      <c r="I22" s="32" t="e">
        <f t="shared" si="2"/>
        <v>#DIV/0!</v>
      </c>
      <c r="J22" s="33">
        <f t="shared" si="5"/>
        <v>0</v>
      </c>
      <c r="K22" s="33" t="e">
        <f t="shared" si="3"/>
        <v>#DIV/0!</v>
      </c>
      <c r="L22" s="30">
        <v>0</v>
      </c>
      <c r="M22" s="34" t="str">
        <f t="shared" si="6"/>
        <v>-</v>
      </c>
      <c r="N22" s="30">
        <v>0</v>
      </c>
      <c r="O22" s="35">
        <f t="shared" ref="O22:P22" si="30">D22/7</f>
        <v>0</v>
      </c>
      <c r="P22" s="35">
        <f t="shared" si="30"/>
        <v>0</v>
      </c>
      <c r="Q22" s="30" t="e">
        <f t="shared" si="8"/>
        <v>#DIV/0!</v>
      </c>
      <c r="R22" s="30"/>
      <c r="S22" s="36" t="e">
        <v>#N/A</v>
      </c>
      <c r="T22" s="29">
        <v>480</v>
      </c>
      <c r="U22" s="37">
        <v>200</v>
      </c>
      <c r="V22" s="38" t="s">
        <v>261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e">
        <v>#N/A</v>
      </c>
      <c r="AB22" s="41" t="e">
        <f t="shared" si="11"/>
        <v>#N/A</v>
      </c>
      <c r="AC22" s="42" t="e">
        <v>#N/A</v>
      </c>
      <c r="AD22" s="40">
        <f t="shared" si="12"/>
        <v>0</v>
      </c>
      <c r="AE22" s="40">
        <v>0</v>
      </c>
      <c r="AF22" s="40">
        <v>-13.322955681818183</v>
      </c>
      <c r="AG22" s="40">
        <v>0</v>
      </c>
    </row>
    <row r="23" spans="1:33" ht="15.75" customHeight="1" x14ac:dyDescent="0.2">
      <c r="A23" s="29" t="s">
        <v>71</v>
      </c>
      <c r="B23" s="29"/>
      <c r="C23" s="16" t="str">
        <f t="shared" si="4"/>
        <v xml:space="preserve"> - </v>
      </c>
      <c r="D23" s="30">
        <v>0</v>
      </c>
      <c r="E23" s="30">
        <v>0</v>
      </c>
      <c r="F23" s="33">
        <v>0</v>
      </c>
      <c r="G23" s="31">
        <v>0</v>
      </c>
      <c r="H23" s="32" t="e">
        <f t="shared" si="1"/>
        <v>#DIV/0!</v>
      </c>
      <c r="I23" s="32" t="e">
        <f t="shared" si="2"/>
        <v>#DIV/0!</v>
      </c>
      <c r="J23" s="33">
        <f t="shared" si="5"/>
        <v>0</v>
      </c>
      <c r="K23" s="33" t="e">
        <f t="shared" si="3"/>
        <v>#DIV/0!</v>
      </c>
      <c r="L23" s="30">
        <v>0</v>
      </c>
      <c r="M23" s="34" t="str">
        <f t="shared" si="6"/>
        <v>-</v>
      </c>
      <c r="N23" s="30">
        <v>0</v>
      </c>
      <c r="O23" s="35">
        <f t="shared" ref="O23:P23" si="31">D23/7</f>
        <v>0</v>
      </c>
      <c r="P23" s="35">
        <f t="shared" si="31"/>
        <v>0</v>
      </c>
      <c r="Q23" s="30" t="e">
        <f t="shared" si="8"/>
        <v>#DIV/0!</v>
      </c>
      <c r="R23" s="30"/>
      <c r="S23" s="36" t="e">
        <v>#N/A</v>
      </c>
      <c r="T23" s="29">
        <v>280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e">
        <v>#N/A</v>
      </c>
      <c r="AB23" s="41" t="e">
        <f t="shared" si="11"/>
        <v>#N/A</v>
      </c>
      <c r="AC23" s="42" t="e">
        <v>#N/A</v>
      </c>
      <c r="AD23" s="40">
        <f t="shared" si="12"/>
        <v>0</v>
      </c>
      <c r="AE23" s="40">
        <v>0</v>
      </c>
      <c r="AF23" s="40">
        <v>-13.322955681818183</v>
      </c>
      <c r="AG23" s="40">
        <v>0</v>
      </c>
    </row>
    <row r="24" spans="1:33" ht="15.75" customHeight="1" x14ac:dyDescent="0.2">
      <c r="A24" s="29" t="s">
        <v>74</v>
      </c>
      <c r="B24" s="29"/>
      <c r="C24" s="16" t="str">
        <f t="shared" si="4"/>
        <v xml:space="preserve"> - </v>
      </c>
      <c r="D24" s="30">
        <v>0</v>
      </c>
      <c r="E24" s="30">
        <v>0</v>
      </c>
      <c r="F24" s="33">
        <v>0</v>
      </c>
      <c r="G24" s="33">
        <v>0</v>
      </c>
      <c r="H24" s="32" t="e">
        <f t="shared" si="1"/>
        <v>#DIV/0!</v>
      </c>
      <c r="I24" s="32" t="e">
        <f t="shared" si="2"/>
        <v>#DIV/0!</v>
      </c>
      <c r="J24" s="33">
        <f t="shared" si="5"/>
        <v>0</v>
      </c>
      <c r="K24" s="33" t="e">
        <f t="shared" si="3"/>
        <v>#DIV/0!</v>
      </c>
      <c r="L24" s="30">
        <v>0</v>
      </c>
      <c r="M24" s="34" t="str">
        <f t="shared" si="6"/>
        <v>-</v>
      </c>
      <c r="N24" s="30">
        <v>0</v>
      </c>
      <c r="O24" s="35">
        <f t="shared" ref="O24:P24" si="32">D24/7</f>
        <v>0</v>
      </c>
      <c r="P24" s="35">
        <f t="shared" si="32"/>
        <v>0</v>
      </c>
      <c r="Q24" s="30" t="e">
        <f t="shared" si="8"/>
        <v>#DIV/0!</v>
      </c>
      <c r="R24" s="30"/>
      <c r="S24" s="36" t="e">
        <v>#N/A</v>
      </c>
      <c r="T24" s="29">
        <v>280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" t="s">
        <v>88</v>
      </c>
      <c r="AB24" s="41">
        <f t="shared" si="11"/>
        <v>-0.69</v>
      </c>
      <c r="AC24" s="28">
        <v>6.0999999999999999E-2</v>
      </c>
      <c r="AD24" s="40">
        <f t="shared" si="12"/>
        <v>0</v>
      </c>
      <c r="AE24" s="26">
        <v>-4.9000000000000004</v>
      </c>
      <c r="AF24" s="40">
        <v>-13.322955681818183</v>
      </c>
      <c r="AG24" s="40">
        <v>0</v>
      </c>
    </row>
    <row r="25" spans="1:33" ht="15.75" customHeight="1" x14ac:dyDescent="0.2">
      <c r="A25" s="29" t="s">
        <v>76</v>
      </c>
      <c r="B25" s="15"/>
      <c r="C25" s="16" t="str">
        <f t="shared" si="4"/>
        <v xml:space="preserve"> - </v>
      </c>
      <c r="D25" s="30">
        <v>0</v>
      </c>
      <c r="E25" s="30">
        <v>0</v>
      </c>
      <c r="F25" s="33">
        <v>0</v>
      </c>
      <c r="G25" s="33">
        <v>0</v>
      </c>
      <c r="H25" s="32" t="e">
        <f t="shared" si="1"/>
        <v>#DIV/0!</v>
      </c>
      <c r="I25" s="32" t="e">
        <f t="shared" si="2"/>
        <v>#DIV/0!</v>
      </c>
      <c r="J25" s="33">
        <f t="shared" si="5"/>
        <v>0</v>
      </c>
      <c r="K25" s="33" t="e">
        <f t="shared" si="3"/>
        <v>#DIV/0!</v>
      </c>
      <c r="L25" s="30">
        <v>0</v>
      </c>
      <c r="M25" s="34" t="str">
        <f t="shared" si="6"/>
        <v>-</v>
      </c>
      <c r="N25" s="30">
        <v>0</v>
      </c>
      <c r="O25" s="35">
        <f t="shared" ref="O25:P25" si="33">D25/7</f>
        <v>0</v>
      </c>
      <c r="P25" s="35">
        <f t="shared" si="33"/>
        <v>0</v>
      </c>
      <c r="Q25" s="30" t="e">
        <f t="shared" si="8"/>
        <v>#DIV/0!</v>
      </c>
      <c r="R25" s="30"/>
      <c r="S25" s="36">
        <v>0</v>
      </c>
      <c r="T25" s="15"/>
      <c r="U25" s="23"/>
      <c r="V25" s="48"/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88</v>
      </c>
      <c r="AB25" s="41">
        <f t="shared" si="11"/>
        <v>-0.69</v>
      </c>
      <c r="AC25" s="42">
        <v>6.0999999999999999E-2</v>
      </c>
      <c r="AD25" s="40">
        <f t="shared" si="12"/>
        <v>0</v>
      </c>
      <c r="AE25" s="40">
        <v>-4.9000000000000004</v>
      </c>
      <c r="AF25" s="40">
        <v>-13.32</v>
      </c>
      <c r="AG25" s="40">
        <v>0</v>
      </c>
    </row>
    <row r="26" spans="1:33" ht="15.75" customHeight="1" x14ac:dyDescent="0.2">
      <c r="A26" s="15" t="s">
        <v>78</v>
      </c>
      <c r="B26" s="15"/>
      <c r="C26" s="16" t="str">
        <f t="shared" si="4"/>
        <v xml:space="preserve"> - </v>
      </c>
      <c r="D26" s="17">
        <v>0</v>
      </c>
      <c r="E26" s="17">
        <v>0</v>
      </c>
      <c r="F26" s="18">
        <v>0</v>
      </c>
      <c r="G26" s="18">
        <v>0</v>
      </c>
      <c r="H26" s="32" t="e">
        <f t="shared" si="1"/>
        <v>#DIV/0!</v>
      </c>
      <c r="I26" s="32" t="e">
        <f t="shared" si="2"/>
        <v>#DIV/0!</v>
      </c>
      <c r="J26" s="33">
        <f t="shared" si="5"/>
        <v>0</v>
      </c>
      <c r="K26" s="33" t="e">
        <f t="shared" si="3"/>
        <v>#DIV/0!</v>
      </c>
      <c r="L26" s="17">
        <v>0</v>
      </c>
      <c r="M26" s="34" t="str">
        <f t="shared" si="6"/>
        <v>-</v>
      </c>
      <c r="N26" s="17">
        <v>0</v>
      </c>
      <c r="O26" s="35">
        <f t="shared" ref="O26:P26" si="34">D26/7</f>
        <v>0</v>
      </c>
      <c r="P26" s="35">
        <f t="shared" si="34"/>
        <v>0</v>
      </c>
      <c r="Q26" s="30" t="e">
        <f t="shared" si="8"/>
        <v>#DIV/0!</v>
      </c>
      <c r="R26" s="30"/>
      <c r="S26" s="22">
        <v>0</v>
      </c>
      <c r="T26" s="15">
        <v>280</v>
      </c>
      <c r="U26" s="23" t="s">
        <v>33</v>
      </c>
      <c r="V26" s="48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88</v>
      </c>
      <c r="AB26" s="41">
        <f t="shared" si="11"/>
        <v>-0.69</v>
      </c>
      <c r="AC26" s="42">
        <v>6.0999999999999999E-2</v>
      </c>
      <c r="AD26" s="40">
        <f t="shared" si="12"/>
        <v>0</v>
      </c>
      <c r="AE26" s="26">
        <v>-4.9000000000000004</v>
      </c>
      <c r="AF26" s="26">
        <v>-13.322955681818099</v>
      </c>
      <c r="AG26" s="26">
        <v>0</v>
      </c>
    </row>
    <row r="27" spans="1:33" ht="15.75" customHeight="1" x14ac:dyDescent="0.2">
      <c r="A27" s="15" t="s">
        <v>80</v>
      </c>
      <c r="B27" s="15"/>
      <c r="C27" s="16" t="str">
        <f t="shared" si="4"/>
        <v xml:space="preserve"> - </v>
      </c>
      <c r="D27" s="17">
        <v>0</v>
      </c>
      <c r="E27" s="17">
        <v>0</v>
      </c>
      <c r="F27" s="18">
        <v>0</v>
      </c>
      <c r="G27" s="18">
        <v>0</v>
      </c>
      <c r="H27" s="32" t="e">
        <f t="shared" si="1"/>
        <v>#DIV/0!</v>
      </c>
      <c r="I27" s="32" t="e">
        <f t="shared" si="2"/>
        <v>#DIV/0!</v>
      </c>
      <c r="J27" s="33">
        <f t="shared" si="5"/>
        <v>0</v>
      </c>
      <c r="K27" s="33" t="e">
        <f t="shared" si="3"/>
        <v>#DIV/0!</v>
      </c>
      <c r="L27" s="17">
        <v>0</v>
      </c>
      <c r="M27" s="34" t="str">
        <f t="shared" si="6"/>
        <v>-</v>
      </c>
      <c r="N27" s="17">
        <v>0</v>
      </c>
      <c r="O27" s="35">
        <f t="shared" ref="O27:P27" si="35">D27/7</f>
        <v>0</v>
      </c>
      <c r="P27" s="35">
        <f t="shared" si="35"/>
        <v>0</v>
      </c>
      <c r="Q27" s="30" t="e">
        <f t="shared" si="8"/>
        <v>#DIV/0!</v>
      </c>
      <c r="R27" s="30"/>
      <c r="S27" s="22">
        <v>0</v>
      </c>
      <c r="T27" s="15">
        <v>280</v>
      </c>
      <c r="U27" s="23" t="s">
        <v>33</v>
      </c>
      <c r="V27" s="48" t="s">
        <v>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88</v>
      </c>
      <c r="AB27" s="41">
        <f t="shared" si="11"/>
        <v>-0.69</v>
      </c>
      <c r="AC27" s="42">
        <v>6.0999999999999999E-2</v>
      </c>
      <c r="AD27" s="40">
        <f t="shared" si="12"/>
        <v>0</v>
      </c>
      <c r="AE27" s="26">
        <v>-4.9000000000000004</v>
      </c>
      <c r="AF27" s="26">
        <v>-13.322955681818099</v>
      </c>
      <c r="AG27" s="26">
        <v>0</v>
      </c>
    </row>
    <row r="28" spans="1:33" ht="15.75" customHeight="1" x14ac:dyDescent="0.2">
      <c r="A28" s="15" t="s">
        <v>82</v>
      </c>
      <c r="B28" s="15"/>
      <c r="C28" s="16" t="str">
        <f t="shared" si="4"/>
        <v xml:space="preserve"> - </v>
      </c>
      <c r="D28" s="17">
        <v>0</v>
      </c>
      <c r="E28" s="17">
        <v>0</v>
      </c>
      <c r="F28" s="18">
        <v>0</v>
      </c>
      <c r="G28" s="18">
        <v>0</v>
      </c>
      <c r="H28" s="32" t="e">
        <f t="shared" si="1"/>
        <v>#DIV/0!</v>
      </c>
      <c r="I28" s="32" t="e">
        <f t="shared" si="2"/>
        <v>#DIV/0!</v>
      </c>
      <c r="J28" s="33">
        <f t="shared" si="5"/>
        <v>0</v>
      </c>
      <c r="K28" s="33" t="e">
        <f t="shared" si="3"/>
        <v>#DIV/0!</v>
      </c>
      <c r="L28" s="17">
        <v>0</v>
      </c>
      <c r="M28" s="34" t="str">
        <f t="shared" si="6"/>
        <v>-</v>
      </c>
      <c r="N28" s="17">
        <v>0</v>
      </c>
      <c r="O28" s="35">
        <f t="shared" ref="O28:P28" si="36">D28/7</f>
        <v>0</v>
      </c>
      <c r="P28" s="35">
        <f t="shared" si="36"/>
        <v>0</v>
      </c>
      <c r="Q28" s="30" t="e">
        <f t="shared" si="8"/>
        <v>#DIV/0!</v>
      </c>
      <c r="R28" s="30"/>
      <c r="S28" s="22">
        <v>0</v>
      </c>
      <c r="T28" s="15">
        <v>280</v>
      </c>
      <c r="U28" s="23" t="s">
        <v>33</v>
      </c>
      <c r="V28" s="48" t="s">
        <v>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88</v>
      </c>
      <c r="AB28" s="41">
        <f t="shared" si="11"/>
        <v>-0.69</v>
      </c>
      <c r="AC28" s="42">
        <v>6.0999999999999999E-2</v>
      </c>
      <c r="AD28" s="40">
        <f t="shared" si="12"/>
        <v>0</v>
      </c>
      <c r="AE28" s="26">
        <v>-4.9000000000000004</v>
      </c>
      <c r="AF28" s="26">
        <v>-13.322955681818099</v>
      </c>
      <c r="AG28" s="26">
        <v>0</v>
      </c>
    </row>
    <row r="29" spans="1:33" ht="15.75" customHeight="1" x14ac:dyDescent="0.2">
      <c r="A29" s="15" t="s">
        <v>83</v>
      </c>
      <c r="B29" s="15"/>
      <c r="C29" s="16" t="str">
        <f t="shared" si="4"/>
        <v xml:space="preserve"> - </v>
      </c>
      <c r="D29" s="17">
        <v>0</v>
      </c>
      <c r="E29" s="17">
        <v>0</v>
      </c>
      <c r="F29" s="18">
        <v>0</v>
      </c>
      <c r="G29" s="18">
        <v>0</v>
      </c>
      <c r="H29" s="32" t="e">
        <f t="shared" si="1"/>
        <v>#DIV/0!</v>
      </c>
      <c r="I29" s="32" t="e">
        <f t="shared" si="2"/>
        <v>#DIV/0!</v>
      </c>
      <c r="J29" s="33">
        <f t="shared" si="5"/>
        <v>0</v>
      </c>
      <c r="K29" s="33" t="e">
        <f t="shared" si="3"/>
        <v>#DIV/0!</v>
      </c>
      <c r="L29" s="17">
        <v>0</v>
      </c>
      <c r="M29" s="34" t="str">
        <f t="shared" si="6"/>
        <v>-</v>
      </c>
      <c r="N29" s="17">
        <v>0</v>
      </c>
      <c r="O29" s="35">
        <f t="shared" ref="O29:P29" si="37">D29/7</f>
        <v>0</v>
      </c>
      <c r="P29" s="35">
        <f t="shared" si="37"/>
        <v>0</v>
      </c>
      <c r="Q29" s="30" t="e">
        <f t="shared" si="8"/>
        <v>#DIV/0!</v>
      </c>
      <c r="R29" s="30"/>
      <c r="S29" s="22">
        <v>0</v>
      </c>
      <c r="T29" s="15" t="s">
        <v>33</v>
      </c>
      <c r="U29" s="23" t="s">
        <v>33</v>
      </c>
      <c r="V29" s="48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88</v>
      </c>
      <c r="AB29" s="41">
        <f t="shared" si="11"/>
        <v>-0.69</v>
      </c>
      <c r="AC29" s="42">
        <v>6.0999999999999999E-2</v>
      </c>
      <c r="AD29" s="40">
        <f t="shared" si="12"/>
        <v>0</v>
      </c>
      <c r="AE29" s="26">
        <v>-4.9000000000000004</v>
      </c>
      <c r="AF29" s="26">
        <v>-13.322955681818099</v>
      </c>
      <c r="AG29" s="26">
        <v>0</v>
      </c>
    </row>
    <row r="30" spans="1:33" ht="15.75" customHeight="1" x14ac:dyDescent="0.2">
      <c r="A30" s="15" t="s">
        <v>84</v>
      </c>
      <c r="B30" s="15"/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32" t="e">
        <f t="shared" si="1"/>
        <v>#DIV/0!</v>
      </c>
      <c r="I30" s="32" t="e">
        <f t="shared" si="2"/>
        <v>#DIV/0!</v>
      </c>
      <c r="J30" s="33">
        <f t="shared" si="5"/>
        <v>0</v>
      </c>
      <c r="K30" s="33" t="e">
        <f t="shared" si="3"/>
        <v>#DIV/0!</v>
      </c>
      <c r="L30" s="17">
        <v>0</v>
      </c>
      <c r="M30" s="34" t="str">
        <f t="shared" si="6"/>
        <v>-</v>
      </c>
      <c r="N30" s="17">
        <v>0</v>
      </c>
      <c r="O30" s="35">
        <f t="shared" ref="O30:P30" si="38">D30/7</f>
        <v>0</v>
      </c>
      <c r="P30" s="35">
        <f t="shared" si="38"/>
        <v>0</v>
      </c>
      <c r="Q30" s="30" t="e">
        <f t="shared" si="8"/>
        <v>#DIV/0!</v>
      </c>
      <c r="R30" s="30"/>
      <c r="S30" s="22">
        <v>0</v>
      </c>
      <c r="T30" s="29">
        <v>280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88</v>
      </c>
      <c r="AB30" s="41">
        <f t="shared" si="11"/>
        <v>-0.69</v>
      </c>
      <c r="AC30" s="42">
        <v>6.0999999999999999E-2</v>
      </c>
      <c r="AD30" s="40">
        <f t="shared" si="12"/>
        <v>0</v>
      </c>
      <c r="AE30" s="26">
        <v>-4.9000000000000004</v>
      </c>
      <c r="AF30" s="26">
        <v>-13.243817527031201</v>
      </c>
      <c r="AG30" s="26">
        <v>0</v>
      </c>
    </row>
    <row r="31" spans="1:33" ht="15.75" customHeight="1" x14ac:dyDescent="0.2">
      <c r="A31" s="15" t="s">
        <v>85</v>
      </c>
      <c r="B31" s="15"/>
      <c r="C31" s="16" t="str">
        <f t="shared" si="4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1"/>
        <v>#DIV/0!</v>
      </c>
      <c r="I31" s="32" t="e">
        <f t="shared" si="2"/>
        <v>#DIV/0!</v>
      </c>
      <c r="J31" s="33">
        <f t="shared" si="5"/>
        <v>0</v>
      </c>
      <c r="K31" s="33" t="e">
        <f t="shared" si="3"/>
        <v>#DIV/0!</v>
      </c>
      <c r="L31" s="17">
        <v>0</v>
      </c>
      <c r="M31" s="34" t="str">
        <f t="shared" si="6"/>
        <v>-</v>
      </c>
      <c r="N31" s="17">
        <v>0</v>
      </c>
      <c r="O31" s="35">
        <f t="shared" ref="O31:P32" si="39">D31/7</f>
        <v>0</v>
      </c>
      <c r="P31" s="35">
        <f t="shared" si="39"/>
        <v>0</v>
      </c>
      <c r="Q31" s="30" t="e">
        <f t="shared" si="8"/>
        <v>#DIV/0!</v>
      </c>
      <c r="R31" s="30"/>
      <c r="S31" s="22" t="e">
        <v>#N/A</v>
      </c>
      <c r="T31" s="15">
        <v>280</v>
      </c>
      <c r="U31" s="23" t="s">
        <v>33</v>
      </c>
      <c r="V31" s="1" t="s">
        <v>408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88</v>
      </c>
      <c r="AB31" s="41">
        <f t="shared" si="11"/>
        <v>-0.69</v>
      </c>
      <c r="AC31" s="28">
        <v>6.0999999999999999E-2</v>
      </c>
      <c r="AD31" s="40">
        <f t="shared" si="12"/>
        <v>0</v>
      </c>
      <c r="AE31" s="44">
        <v>-4.9000000000000004</v>
      </c>
      <c r="AF31" s="44">
        <v>-13.243817527031251</v>
      </c>
      <c r="AG31" s="26">
        <v>0</v>
      </c>
    </row>
    <row r="32" spans="1:33" s="51" customFormat="1" ht="15.75" customHeight="1" x14ac:dyDescent="0.2">
      <c r="A32" s="51" t="s">
        <v>400</v>
      </c>
      <c r="C32" s="16" t="str">
        <f t="shared" si="4"/>
        <v xml:space="preserve"> - </v>
      </c>
      <c r="D32" s="52">
        <v>0</v>
      </c>
      <c r="E32" s="52">
        <v>0</v>
      </c>
      <c r="F32" s="53">
        <v>0</v>
      </c>
      <c r="G32" s="53">
        <v>0</v>
      </c>
      <c r="H32" s="32" t="e">
        <f t="shared" si="1"/>
        <v>#DIV/0!</v>
      </c>
      <c r="I32" s="32" t="e">
        <f t="shared" si="2"/>
        <v>#DIV/0!</v>
      </c>
      <c r="J32" s="33">
        <f t="shared" si="5"/>
        <v>0</v>
      </c>
      <c r="K32" s="33" t="e">
        <f t="shared" si="3"/>
        <v>#DIV/0!</v>
      </c>
      <c r="L32" s="52">
        <v>0</v>
      </c>
      <c r="M32" s="34" t="str">
        <f t="shared" si="6"/>
        <v>-</v>
      </c>
      <c r="N32" s="52">
        <v>0</v>
      </c>
      <c r="O32" s="35">
        <f t="shared" si="39"/>
        <v>0</v>
      </c>
      <c r="P32" s="35">
        <f t="shared" si="39"/>
        <v>0</v>
      </c>
      <c r="Q32" s="30" t="e">
        <f t="shared" si="8"/>
        <v>#DIV/0!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0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0</v>
      </c>
      <c r="X32" s="39">
        <f t="shared" si="9"/>
        <v>0</v>
      </c>
      <c r="Y32" s="40">
        <f t="shared" si="10"/>
        <v>0</v>
      </c>
      <c r="Z32" s="51">
        <v>0</v>
      </c>
      <c r="AA32" s="51" t="s">
        <v>88</v>
      </c>
      <c r="AB32" s="41">
        <f t="shared" si="11"/>
        <v>-0.69</v>
      </c>
      <c r="AC32" s="57">
        <v>6.0999999999999999E-2</v>
      </c>
      <c r="AD32" s="40">
        <f t="shared" si="12"/>
        <v>0</v>
      </c>
      <c r="AE32" s="58">
        <v>-4.9000000000000004</v>
      </c>
      <c r="AF32" s="58">
        <v>-13.243817527031201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48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48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48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48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48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48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48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48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48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48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48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48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48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48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48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48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48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48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48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48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48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48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48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48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48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48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48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48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48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48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48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48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48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48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48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48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48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48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48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48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48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48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48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48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48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48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48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48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48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48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48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48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48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48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48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48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48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48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48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48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48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48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48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48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49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49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49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49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49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49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49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49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49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49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49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49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49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49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49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49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49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49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49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49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</row>
    <row r="142" spans="1:33" ht="15.75" customHeight="1" x14ac:dyDescent="0.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</row>
    <row r="143" spans="1:33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</row>
    <row r="144" spans="1:33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1000"/>
  <sheetViews>
    <sheetView tabSelected="1" workbookViewId="0">
      <pane xSplit="2" ySplit="3" topLeftCell="C4" activePane="bottomRight" state="frozen"/>
      <selection activeCell="R32" sqref="R32"/>
      <selection pane="topRight" activeCell="R32" sqref="R32"/>
      <selection pane="bottomLeft" activeCell="R32" sqref="R32"/>
      <selection pane="bottomRigh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1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88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Info!B1:BJ7000""),3,FALSE),"""")"),"6 Inch Hole Saw for Cornhole Boards - Heavy Duty Steel Corn Hole Drilling Cutter")</f>
        <v>6 Inch Hole Saw for Cornhole Boards - Heavy Duty Steel Corn Hole Drilling Cutter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Info!B1:BJ7000""),2,FALSE),"""")"),"B07SWQRY68")</f>
        <v>B07SWQRY68</v>
      </c>
      <c r="B2" s="3" t="s">
        <v>262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160.5" customHeight="1" x14ac:dyDescent="0.2">
      <c r="A3" s="75" t="s">
        <v>30</v>
      </c>
      <c r="B3" s="76"/>
      <c r="C3" s="4">
        <f>((AE32+AF32)/0.85)*-1</f>
        <v>12.667844508235296</v>
      </c>
      <c r="D3" s="5">
        <f>SUM(D4:D99765)</f>
        <v>169</v>
      </c>
      <c r="E3" s="5"/>
      <c r="F3" s="6">
        <f t="shared" ref="F3:G3" si="0">SUM(F4:F99765)</f>
        <v>2463.16</v>
      </c>
      <c r="G3" s="6">
        <f t="shared" si="0"/>
        <v>-86.04</v>
      </c>
      <c r="H3" s="7">
        <f t="shared" ref="H3:H32" si="1">G3/F3*-1</f>
        <v>3.4930739375436434E-2</v>
      </c>
      <c r="I3" s="8">
        <f t="shared" ref="I3:I32" si="2">J3/F3</f>
        <v>0.14110544418343965</v>
      </c>
      <c r="J3" s="6">
        <f>SUM(J4:J99765)</f>
        <v>347.56528589488119</v>
      </c>
      <c r="K3" s="6">
        <f t="shared" ref="K3:K32" si="3">J3/D3</f>
        <v>2.0565993248217822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Sheet!a1:g5000""),2,FALSE),"""")"),"0.5 - March
1 - April
7 - May
7 - June
5 - July
3.5 - Aug
1 - Sept
1 - Oct
0.5 - Nov
0.5 - Dec
0.5 - Jan
0.5 - Feb")</f>
        <v>0.5 - March
1 - April
7 - May
7 - June
5 - July
3.5 - Aug
1 - Sept
1 - Oct
0.5 - Nov
0.5 - Dec
0.5 - Jan
0.5 -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QTY-0")</f>
        <v>US QTY-0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Transit-0")</f>
        <v>In Transit-0</v>
      </c>
      <c r="W3" s="5">
        <f>SUM(W4:W99765)</f>
        <v>27</v>
      </c>
      <c r="X3" s="7">
        <f>W3/D3</f>
        <v>0.15976331360946747</v>
      </c>
      <c r="Y3" s="6"/>
      <c r="Z3" s="5"/>
      <c r="AA3" s="5"/>
      <c r="AB3" s="5"/>
      <c r="AC3" s="5"/>
      <c r="AD3" s="6">
        <f>SUM(AD4:AD99765)</f>
        <v>-10.226861532785335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Info!B2:BZ7000""),36,FALSE)),"""")*-1"),-5.087667832)</f>
        <v>-5.0876678320000002</v>
      </c>
      <c r="AG3" s="6">
        <f>SUM(AG4:AG99765)</f>
        <v>-16</v>
      </c>
    </row>
    <row r="4" spans="1:33" ht="15.75" customHeight="1" x14ac:dyDescent="0.2">
      <c r="A4" s="15" t="s">
        <v>31</v>
      </c>
      <c r="B4" s="15" t="s">
        <v>263</v>
      </c>
      <c r="C4" s="16">
        <f t="shared" ref="C4:C32" si="4">IFERROR(F4/D4," - ")</f>
        <v>16.989999999999998</v>
      </c>
      <c r="D4" s="17">
        <v>4</v>
      </c>
      <c r="E4" s="17">
        <v>0</v>
      </c>
      <c r="F4" s="18">
        <v>67.959999999999994</v>
      </c>
      <c r="G4" s="18">
        <v>0</v>
      </c>
      <c r="H4" s="19">
        <f t="shared" si="1"/>
        <v>0</v>
      </c>
      <c r="I4" s="19">
        <f t="shared" si="2"/>
        <v>0.31153326601432202</v>
      </c>
      <c r="J4" s="18">
        <f t="shared" ref="J4:J32" si="5">F4*0.85+G4+AF4*D4+D4*AE4+AG4+AD4</f>
        <v>21.171800758333323</v>
      </c>
      <c r="K4" s="18">
        <f t="shared" si="3"/>
        <v>5.2929501895833306</v>
      </c>
      <c r="L4" s="17">
        <v>5</v>
      </c>
      <c r="M4" s="20">
        <f t="shared" ref="M4:M32" si="6">IFERROR(D4/L4,"-")</f>
        <v>0.8</v>
      </c>
      <c r="N4" s="17">
        <v>75</v>
      </c>
      <c r="O4" s="21">
        <f t="shared" ref="O4:P4" si="7">D4/7</f>
        <v>0.5714285714285714</v>
      </c>
      <c r="P4" s="21">
        <f t="shared" si="7"/>
        <v>0</v>
      </c>
      <c r="Q4" s="17">
        <f t="shared" ref="Q4:Q32" si="8">ROUNDDOWN(N4/(O4+P4),0)</f>
        <v>131</v>
      </c>
      <c r="R4" s="17"/>
      <c r="S4" s="22">
        <v>7.4999999999999997E-2</v>
      </c>
      <c r="T4" s="15">
        <v>420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s">
        <v>88</v>
      </c>
      <c r="AB4" s="27">
        <f t="shared" ref="AB4:AB32" si="11">IF(OR(AA4="UsLargeStandardSize",AA4="UsSmallStandardSize"),-0.69,-0.48)</f>
        <v>-0.69</v>
      </c>
      <c r="AC4" s="28">
        <v>4.3850104166666654E-2</v>
      </c>
      <c r="AD4" s="26">
        <f t="shared" ref="AD4:AD32" si="12">IFERROR(AB4*AC4*D4*2,0)</f>
        <v>-0.24205257499999991</v>
      </c>
      <c r="AE4" s="26">
        <v>-5.42</v>
      </c>
      <c r="AF4" s="26">
        <v>-3.6680366666666671</v>
      </c>
      <c r="AG4" s="26">
        <v>0</v>
      </c>
    </row>
    <row r="5" spans="1:33" ht="15.75" customHeight="1" x14ac:dyDescent="0.2">
      <c r="A5" s="29" t="s">
        <v>34</v>
      </c>
      <c r="B5" s="29" t="s">
        <v>264</v>
      </c>
      <c r="C5" s="16">
        <f t="shared" si="4"/>
        <v>16.989999999999998</v>
      </c>
      <c r="D5" s="30">
        <v>2</v>
      </c>
      <c r="E5" s="30">
        <v>0</v>
      </c>
      <c r="F5" s="31">
        <v>33.979999999999997</v>
      </c>
      <c r="G5" s="31">
        <v>0</v>
      </c>
      <c r="H5" s="32">
        <f t="shared" si="1"/>
        <v>0</v>
      </c>
      <c r="I5" s="32">
        <f t="shared" si="2"/>
        <v>0.25267098705507118</v>
      </c>
      <c r="J5" s="33">
        <f t="shared" si="5"/>
        <v>8.5857601401313186</v>
      </c>
      <c r="K5" s="33">
        <f t="shared" si="3"/>
        <v>4.2928800700656593</v>
      </c>
      <c r="L5" s="30">
        <v>8</v>
      </c>
      <c r="M5" s="34">
        <f t="shared" si="6"/>
        <v>0.25</v>
      </c>
      <c r="N5" s="30">
        <v>71</v>
      </c>
      <c r="O5" s="35">
        <f t="shared" ref="O5:P5" si="13">D5/7</f>
        <v>0.2857142857142857</v>
      </c>
      <c r="P5" s="35">
        <f t="shared" si="13"/>
        <v>0</v>
      </c>
      <c r="Q5" s="30">
        <f t="shared" si="8"/>
        <v>248</v>
      </c>
      <c r="R5" s="30"/>
      <c r="S5" s="36">
        <v>0.206451612903225</v>
      </c>
      <c r="T5" s="29">
        <v>420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s">
        <v>88</v>
      </c>
      <c r="AB5" s="41">
        <f t="shared" si="11"/>
        <v>-0.69</v>
      </c>
      <c r="AC5" s="42">
        <v>4.3900915411355719E-2</v>
      </c>
      <c r="AD5" s="40">
        <f t="shared" si="12"/>
        <v>-0.12116652653534178</v>
      </c>
      <c r="AE5" s="40">
        <v>-5.42</v>
      </c>
      <c r="AF5" s="40">
        <v>-3.6680366666666671</v>
      </c>
      <c r="AG5" s="40">
        <v>-2</v>
      </c>
    </row>
    <row r="6" spans="1:33" ht="15.75" customHeight="1" x14ac:dyDescent="0.2">
      <c r="A6" s="29" t="s">
        <v>35</v>
      </c>
      <c r="B6" s="29" t="s">
        <v>265</v>
      </c>
      <c r="C6" s="16">
        <f t="shared" si="4"/>
        <v>12.989999999999998</v>
      </c>
      <c r="D6" s="30">
        <v>9</v>
      </c>
      <c r="E6" s="30">
        <v>1</v>
      </c>
      <c r="F6" s="31">
        <v>116.90999999999998</v>
      </c>
      <c r="G6" s="31">
        <v>0</v>
      </c>
      <c r="H6" s="32">
        <f t="shared" si="1"/>
        <v>0</v>
      </c>
      <c r="I6" s="32">
        <f t="shared" si="2"/>
        <v>9.4402118777264329E-2</v>
      </c>
      <c r="J6" s="33">
        <f t="shared" si="5"/>
        <v>11.036551706249972</v>
      </c>
      <c r="K6" s="33">
        <f t="shared" si="3"/>
        <v>1.2262835229166635</v>
      </c>
      <c r="L6" s="30">
        <v>18</v>
      </c>
      <c r="M6" s="34">
        <f t="shared" si="6"/>
        <v>0.5</v>
      </c>
      <c r="N6" s="30">
        <v>65</v>
      </c>
      <c r="O6" s="35">
        <f t="shared" ref="O6:P6" si="14">D6/7</f>
        <v>1.2857142857142858</v>
      </c>
      <c r="P6" s="35">
        <f t="shared" si="14"/>
        <v>0.14285714285714285</v>
      </c>
      <c r="Q6" s="30">
        <f t="shared" si="8"/>
        <v>45</v>
      </c>
      <c r="R6" s="30"/>
      <c r="S6" s="36">
        <v>0.32</v>
      </c>
      <c r="T6" s="29">
        <v>420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s">
        <v>88</v>
      </c>
      <c r="AB6" s="41">
        <f t="shared" si="11"/>
        <v>-0.69</v>
      </c>
      <c r="AC6" s="42">
        <v>4.3850104166666654E-2</v>
      </c>
      <c r="AD6" s="40">
        <f t="shared" si="12"/>
        <v>-0.54461829374999982</v>
      </c>
      <c r="AE6" s="40">
        <v>-5.42</v>
      </c>
      <c r="AF6" s="40">
        <v>-3.6680366666666671</v>
      </c>
      <c r="AG6" s="40">
        <v>-6</v>
      </c>
    </row>
    <row r="7" spans="1:33" ht="15.75" customHeight="1" x14ac:dyDescent="0.2">
      <c r="A7" s="29" t="s">
        <v>37</v>
      </c>
      <c r="B7" s="29" t="s">
        <v>266</v>
      </c>
      <c r="C7" s="16">
        <f t="shared" si="4"/>
        <v>14.49</v>
      </c>
      <c r="D7" s="30">
        <v>4</v>
      </c>
      <c r="E7" s="30">
        <v>0</v>
      </c>
      <c r="F7" s="31">
        <v>57.96</v>
      </c>
      <c r="G7" s="31">
        <v>0</v>
      </c>
      <c r="H7" s="32">
        <f t="shared" si="1"/>
        <v>0</v>
      </c>
      <c r="I7" s="32">
        <f t="shared" si="2"/>
        <v>0.11511043406372203</v>
      </c>
      <c r="J7" s="33">
        <f t="shared" si="5"/>
        <v>6.6718007583333288</v>
      </c>
      <c r="K7" s="33">
        <f t="shared" si="3"/>
        <v>1.6679501895833322</v>
      </c>
      <c r="L7" s="30">
        <v>9</v>
      </c>
      <c r="M7" s="34">
        <f t="shared" si="6"/>
        <v>0.44444444444444442</v>
      </c>
      <c r="N7" s="30">
        <v>58</v>
      </c>
      <c r="O7" s="35">
        <f t="shared" ref="O7:P7" si="15">D7/7</f>
        <v>0.5714285714285714</v>
      </c>
      <c r="P7" s="35">
        <f t="shared" si="15"/>
        <v>0</v>
      </c>
      <c r="Q7" s="30">
        <f t="shared" si="8"/>
        <v>101</v>
      </c>
      <c r="R7" s="30"/>
      <c r="S7" s="36">
        <v>0.63309352517985595</v>
      </c>
      <c r="T7" s="29">
        <v>420</v>
      </c>
      <c r="U7" s="37" t="s">
        <v>33</v>
      </c>
      <c r="V7" s="38" t="s">
        <v>36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s">
        <v>88</v>
      </c>
      <c r="AB7" s="41">
        <f t="shared" si="11"/>
        <v>-0.69</v>
      </c>
      <c r="AC7" s="42">
        <v>4.3850104166666654E-2</v>
      </c>
      <c r="AD7" s="40">
        <f t="shared" si="12"/>
        <v>-0.24205257499999991</v>
      </c>
      <c r="AE7" s="40">
        <v>-5.42</v>
      </c>
      <c r="AF7" s="40">
        <v>-3.6680366666666671</v>
      </c>
      <c r="AG7" s="40">
        <v>-6</v>
      </c>
    </row>
    <row r="8" spans="1:33" ht="15.75" customHeight="1" x14ac:dyDescent="0.2">
      <c r="A8" s="29" t="s">
        <v>38</v>
      </c>
      <c r="B8" s="29" t="s">
        <v>67</v>
      </c>
      <c r="C8" s="16">
        <f t="shared" si="4"/>
        <v>13.18</v>
      </c>
      <c r="D8" s="30">
        <v>1</v>
      </c>
      <c r="E8" s="30">
        <v>2</v>
      </c>
      <c r="F8" s="31">
        <v>13.18</v>
      </c>
      <c r="G8" s="31">
        <v>0</v>
      </c>
      <c r="H8" s="32">
        <f t="shared" si="1"/>
        <v>0</v>
      </c>
      <c r="I8" s="32">
        <f t="shared" si="2"/>
        <v>3.9823107928679494E-3</v>
      </c>
      <c r="J8" s="33">
        <f t="shared" si="5"/>
        <v>5.2486856249999568E-2</v>
      </c>
      <c r="K8" s="33">
        <f t="shared" si="3"/>
        <v>5.2486856249999568E-2</v>
      </c>
      <c r="L8" s="30">
        <v>0</v>
      </c>
      <c r="M8" s="34" t="str">
        <f t="shared" si="6"/>
        <v>-</v>
      </c>
      <c r="N8" s="30">
        <v>56</v>
      </c>
      <c r="O8" s="35">
        <f t="shared" ref="O8:P8" si="16">D8/7</f>
        <v>0.14285714285714285</v>
      </c>
      <c r="P8" s="35">
        <f t="shared" si="16"/>
        <v>0.2857142857142857</v>
      </c>
      <c r="Q8" s="30">
        <f t="shared" si="8"/>
        <v>130</v>
      </c>
      <c r="R8" s="30"/>
      <c r="S8" s="36">
        <v>0.44239631336405499</v>
      </c>
      <c r="T8" s="29">
        <v>420</v>
      </c>
      <c r="U8" s="37" t="s">
        <v>33</v>
      </c>
      <c r="V8" s="38" t="s">
        <v>33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s">
        <v>88</v>
      </c>
      <c r="AB8" s="41">
        <f t="shared" si="11"/>
        <v>-0.69</v>
      </c>
      <c r="AC8" s="42">
        <v>4.3850104166666654E-2</v>
      </c>
      <c r="AD8" s="40">
        <f t="shared" si="12"/>
        <v>-6.0513143749999977E-2</v>
      </c>
      <c r="AE8" s="40">
        <v>-5.42</v>
      </c>
      <c r="AF8" s="40">
        <v>-3.67</v>
      </c>
      <c r="AG8" s="40">
        <v>-2</v>
      </c>
    </row>
    <row r="9" spans="1:33" ht="15.75" customHeight="1" x14ac:dyDescent="0.2">
      <c r="A9" s="29" t="s">
        <v>40</v>
      </c>
      <c r="B9" s="29"/>
      <c r="C9" s="16">
        <f t="shared" si="4"/>
        <v>14.547499999999999</v>
      </c>
      <c r="D9" s="30">
        <v>4</v>
      </c>
      <c r="E9" s="30">
        <v>0</v>
      </c>
      <c r="F9" s="31">
        <v>58.19</v>
      </c>
      <c r="G9" s="31">
        <v>0</v>
      </c>
      <c r="H9" s="32">
        <f t="shared" si="1"/>
        <v>0</v>
      </c>
      <c r="I9" s="32">
        <f t="shared" si="2"/>
        <v>0.21241852709514827</v>
      </c>
      <c r="J9" s="33">
        <f t="shared" si="5"/>
        <v>12.360634091666677</v>
      </c>
      <c r="K9" s="33">
        <f t="shared" si="3"/>
        <v>3.0901585229166693</v>
      </c>
      <c r="L9" s="30">
        <v>11</v>
      </c>
      <c r="M9" s="34">
        <f t="shared" si="6"/>
        <v>0.36363636363636365</v>
      </c>
      <c r="N9" s="30">
        <v>51</v>
      </c>
      <c r="O9" s="35">
        <f t="shared" ref="O9:P9" si="17">D9/7</f>
        <v>0.5714285714285714</v>
      </c>
      <c r="P9" s="35">
        <f t="shared" si="17"/>
        <v>0</v>
      </c>
      <c r="Q9" s="30">
        <f t="shared" si="8"/>
        <v>89</v>
      </c>
      <c r="R9" s="30"/>
      <c r="S9" s="36">
        <v>0.57971014492753603</v>
      </c>
      <c r="T9" s="29">
        <v>420</v>
      </c>
      <c r="U9" s="37" t="s">
        <v>33</v>
      </c>
      <c r="V9" s="38" t="s">
        <v>33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s">
        <v>88</v>
      </c>
      <c r="AB9" s="41">
        <f t="shared" si="11"/>
        <v>-0.69</v>
      </c>
      <c r="AC9" s="42">
        <v>4.3850104166666654E-2</v>
      </c>
      <c r="AD9" s="40">
        <f t="shared" si="12"/>
        <v>-0.24205257499999991</v>
      </c>
      <c r="AE9" s="40">
        <v>-5.42</v>
      </c>
      <c r="AF9" s="40">
        <v>-3.79470333333333</v>
      </c>
      <c r="AG9" s="40">
        <v>0</v>
      </c>
    </row>
    <row r="10" spans="1:33" ht="15.75" customHeight="1" x14ac:dyDescent="0.2">
      <c r="A10" s="29" t="s">
        <v>42</v>
      </c>
      <c r="B10" s="29" t="s">
        <v>67</v>
      </c>
      <c r="C10" s="16">
        <f t="shared" si="4"/>
        <v>16.006666666666664</v>
      </c>
      <c r="D10" s="30">
        <v>6</v>
      </c>
      <c r="E10" s="30">
        <v>0</v>
      </c>
      <c r="F10" s="31">
        <v>96.039999999999992</v>
      </c>
      <c r="G10" s="31">
        <v>0</v>
      </c>
      <c r="H10" s="32">
        <f t="shared" si="1"/>
        <v>0</v>
      </c>
      <c r="I10" s="32">
        <f t="shared" si="2"/>
        <v>0.27054041167742621</v>
      </c>
      <c r="J10" s="33">
        <f t="shared" si="5"/>
        <v>25.982701137500012</v>
      </c>
      <c r="K10" s="33">
        <f t="shared" si="3"/>
        <v>4.3304501895833356</v>
      </c>
      <c r="L10" s="30">
        <v>10</v>
      </c>
      <c r="M10" s="34">
        <f t="shared" si="6"/>
        <v>0.6</v>
      </c>
      <c r="N10" s="30">
        <v>45</v>
      </c>
      <c r="O10" s="35">
        <f t="shared" ref="O10:P10" si="18">D10/7</f>
        <v>0.8571428571428571</v>
      </c>
      <c r="P10" s="35">
        <f t="shared" si="18"/>
        <v>0</v>
      </c>
      <c r="Q10" s="30">
        <f t="shared" si="8"/>
        <v>52</v>
      </c>
      <c r="R10" s="30"/>
      <c r="S10" s="36">
        <v>0.71428571428571397</v>
      </c>
      <c r="T10" s="29">
        <v>420</v>
      </c>
      <c r="U10" s="37" t="s">
        <v>33</v>
      </c>
      <c r="V10" s="38" t="s">
        <v>33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s">
        <v>88</v>
      </c>
      <c r="AB10" s="41">
        <f t="shared" si="11"/>
        <v>-0.69</v>
      </c>
      <c r="AC10" s="42">
        <v>4.3850104166666654E-2</v>
      </c>
      <c r="AD10" s="40">
        <f t="shared" si="12"/>
        <v>-0.36307886249999988</v>
      </c>
      <c r="AE10" s="40">
        <v>-5.42</v>
      </c>
      <c r="AF10" s="40">
        <v>-3.79470333333333</v>
      </c>
      <c r="AG10" s="40">
        <v>0</v>
      </c>
    </row>
    <row r="11" spans="1:33" ht="15.75" customHeight="1" x14ac:dyDescent="0.2">
      <c r="A11" s="29" t="s">
        <v>44</v>
      </c>
      <c r="B11" s="29" t="s">
        <v>267</v>
      </c>
      <c r="C11" s="16">
        <f t="shared" si="4"/>
        <v>15.99</v>
      </c>
      <c r="D11" s="30">
        <v>1</v>
      </c>
      <c r="E11" s="30">
        <v>0</v>
      </c>
      <c r="F11" s="31">
        <v>15.99</v>
      </c>
      <c r="G11" s="31">
        <v>0</v>
      </c>
      <c r="H11" s="32">
        <f t="shared" si="1"/>
        <v>0</v>
      </c>
      <c r="I11" s="32">
        <f t="shared" si="2"/>
        <v>0.26993643045132393</v>
      </c>
      <c r="J11" s="33">
        <f t="shared" si="5"/>
        <v>4.3162835229166694</v>
      </c>
      <c r="K11" s="33">
        <f t="shared" si="3"/>
        <v>4.3162835229166694</v>
      </c>
      <c r="L11" s="30">
        <v>7</v>
      </c>
      <c r="M11" s="34">
        <f t="shared" si="6"/>
        <v>0.14285714285714285</v>
      </c>
      <c r="N11" s="30">
        <v>45</v>
      </c>
      <c r="O11" s="35">
        <f t="shared" ref="O11:P11" si="19">D11/7</f>
        <v>0.14285714285714285</v>
      </c>
      <c r="P11" s="35">
        <f t="shared" si="19"/>
        <v>0</v>
      </c>
      <c r="Q11" s="30">
        <f t="shared" si="8"/>
        <v>315</v>
      </c>
      <c r="R11" s="30"/>
      <c r="S11" s="36">
        <v>0.8</v>
      </c>
      <c r="T11" s="29">
        <v>420</v>
      </c>
      <c r="U11" s="37" t="s">
        <v>33</v>
      </c>
      <c r="V11" s="38" t="s">
        <v>33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s">
        <v>88</v>
      </c>
      <c r="AB11" s="41">
        <f t="shared" si="11"/>
        <v>-0.69</v>
      </c>
      <c r="AC11" s="42">
        <v>4.3850104166666654E-2</v>
      </c>
      <c r="AD11" s="40">
        <f t="shared" si="12"/>
        <v>-6.0513143749999977E-2</v>
      </c>
      <c r="AE11" s="40">
        <v>-5.42</v>
      </c>
      <c r="AF11" s="40">
        <v>-3.79470333333333</v>
      </c>
      <c r="AG11" s="40">
        <v>0</v>
      </c>
    </row>
    <row r="12" spans="1:33" ht="15.75" customHeight="1" x14ac:dyDescent="0.2">
      <c r="A12" s="29" t="s">
        <v>46</v>
      </c>
      <c r="B12" s="29" t="s">
        <v>268</v>
      </c>
      <c r="C12" s="16" t="str">
        <f t="shared" si="4"/>
        <v xml:space="preserve"> - </v>
      </c>
      <c r="D12" s="30">
        <v>0</v>
      </c>
      <c r="E12" s="30">
        <v>0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45</v>
      </c>
      <c r="O12" s="35">
        <f t="shared" ref="O12:P12" si="20">D12/7</f>
        <v>0</v>
      </c>
      <c r="P12" s="35">
        <f t="shared" si="20"/>
        <v>0</v>
      </c>
      <c r="Q12" s="30" t="e">
        <f t="shared" si="8"/>
        <v>#DIV/0!</v>
      </c>
      <c r="R12" s="30"/>
      <c r="S12" s="36">
        <v>0.80434782608695599</v>
      </c>
      <c r="T12" s="29">
        <v>860</v>
      </c>
      <c r="U12" s="37">
        <v>160</v>
      </c>
      <c r="V12" s="38" t="s">
        <v>269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s">
        <v>88</v>
      </c>
      <c r="AB12" s="41">
        <f t="shared" si="11"/>
        <v>-0.69</v>
      </c>
      <c r="AC12" s="42">
        <v>4.3850104166666654E-2</v>
      </c>
      <c r="AD12" s="40">
        <f t="shared" si="12"/>
        <v>0</v>
      </c>
      <c r="AE12" s="40">
        <v>-5.42</v>
      </c>
      <c r="AF12" s="40">
        <v>-3.79470333333333</v>
      </c>
      <c r="AG12" s="40">
        <v>0</v>
      </c>
    </row>
    <row r="13" spans="1:33" ht="15.75" customHeight="1" x14ac:dyDescent="0.2">
      <c r="A13" s="29" t="s">
        <v>48</v>
      </c>
      <c r="B13" s="29" t="s">
        <v>270</v>
      </c>
      <c r="C13" s="16">
        <f t="shared" si="4"/>
        <v>14.77</v>
      </c>
      <c r="D13" s="30">
        <v>4</v>
      </c>
      <c r="E13" s="30">
        <v>1</v>
      </c>
      <c r="F13" s="33">
        <v>59.08</v>
      </c>
      <c r="G13" s="31">
        <v>-0.08</v>
      </c>
      <c r="H13" s="32">
        <f t="shared" si="1"/>
        <v>1.3540961408259988E-3</v>
      </c>
      <c r="I13" s="32">
        <f t="shared" si="2"/>
        <v>0.2161555082092079</v>
      </c>
      <c r="J13" s="33">
        <f t="shared" si="5"/>
        <v>12.770467425000001</v>
      </c>
      <c r="K13" s="33">
        <f t="shared" si="3"/>
        <v>3.1926168562500004</v>
      </c>
      <c r="L13" s="30">
        <v>5</v>
      </c>
      <c r="M13" s="34">
        <f t="shared" si="6"/>
        <v>0.8</v>
      </c>
      <c r="N13" s="30">
        <v>41</v>
      </c>
      <c r="O13" s="35">
        <f t="shared" ref="O13:P13" si="21">D13/7</f>
        <v>0.5714285714285714</v>
      </c>
      <c r="P13" s="35">
        <f t="shared" si="21"/>
        <v>0.14285714285714285</v>
      </c>
      <c r="Q13" s="30">
        <f t="shared" si="8"/>
        <v>57</v>
      </c>
      <c r="R13" s="30"/>
      <c r="S13" s="36">
        <v>0.56704980842911801</v>
      </c>
      <c r="T13" s="29">
        <v>860</v>
      </c>
      <c r="U13" s="37">
        <v>160</v>
      </c>
      <c r="V13" s="38" t="s">
        <v>269</v>
      </c>
      <c r="W13" s="29">
        <v>1</v>
      </c>
      <c r="X13" s="39">
        <f t="shared" si="9"/>
        <v>0.25</v>
      </c>
      <c r="Y13" s="40">
        <f t="shared" si="10"/>
        <v>0.08</v>
      </c>
      <c r="Z13" s="29">
        <v>0</v>
      </c>
      <c r="AA13" s="29" t="s">
        <v>88</v>
      </c>
      <c r="AB13" s="41">
        <f t="shared" si="11"/>
        <v>-0.69</v>
      </c>
      <c r="AC13" s="42">
        <v>4.3850104166666654E-2</v>
      </c>
      <c r="AD13" s="40">
        <f t="shared" si="12"/>
        <v>-0.24205257499999991</v>
      </c>
      <c r="AE13" s="40">
        <v>-5.42</v>
      </c>
      <c r="AF13" s="40">
        <v>-3.86137</v>
      </c>
      <c r="AG13" s="40">
        <v>0</v>
      </c>
    </row>
    <row r="14" spans="1:33" ht="15.75" customHeight="1" x14ac:dyDescent="0.2">
      <c r="A14" s="29" t="s">
        <v>51</v>
      </c>
      <c r="B14" s="29" t="s">
        <v>270</v>
      </c>
      <c r="C14" s="16">
        <f t="shared" si="4"/>
        <v>14.89</v>
      </c>
      <c r="D14" s="30">
        <v>3</v>
      </c>
      <c r="E14" s="30">
        <v>0</v>
      </c>
      <c r="F14" s="33">
        <v>44.67</v>
      </c>
      <c r="G14" s="31">
        <v>-0.08</v>
      </c>
      <c r="H14" s="32">
        <f t="shared" si="1"/>
        <v>1.7909111260353704E-3</v>
      </c>
      <c r="I14" s="32">
        <f t="shared" si="2"/>
        <v>0.22081599661405882</v>
      </c>
      <c r="J14" s="33">
        <f t="shared" si="5"/>
        <v>9.8638505687500082</v>
      </c>
      <c r="K14" s="33">
        <f t="shared" si="3"/>
        <v>3.2879501895833361</v>
      </c>
      <c r="L14" s="30">
        <v>11</v>
      </c>
      <c r="M14" s="34">
        <f t="shared" si="6"/>
        <v>0.27272727272727271</v>
      </c>
      <c r="N14" s="30">
        <v>37</v>
      </c>
      <c r="O14" s="35">
        <f t="shared" ref="O14:P14" si="22">D14/7</f>
        <v>0.42857142857142855</v>
      </c>
      <c r="P14" s="35">
        <f t="shared" si="22"/>
        <v>0</v>
      </c>
      <c r="Q14" s="30">
        <f t="shared" si="8"/>
        <v>86</v>
      </c>
      <c r="R14" s="30"/>
      <c r="S14" s="36">
        <v>0.71966527196652696</v>
      </c>
      <c r="T14" s="29">
        <v>860</v>
      </c>
      <c r="U14" s="37">
        <v>160</v>
      </c>
      <c r="V14" s="38" t="s">
        <v>269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s">
        <v>88</v>
      </c>
      <c r="AB14" s="41">
        <f t="shared" si="11"/>
        <v>-0.69</v>
      </c>
      <c r="AC14" s="42">
        <v>4.3850104166666654E-2</v>
      </c>
      <c r="AD14" s="40">
        <f t="shared" si="12"/>
        <v>-0.18153943124999994</v>
      </c>
      <c r="AE14" s="40">
        <v>-5.42</v>
      </c>
      <c r="AF14" s="40">
        <v>-3.86137</v>
      </c>
      <c r="AG14" s="40">
        <v>0</v>
      </c>
    </row>
    <row r="15" spans="1:33" ht="15.75" customHeight="1" x14ac:dyDescent="0.2">
      <c r="A15" s="29" t="s">
        <v>54</v>
      </c>
      <c r="B15" s="29" t="s">
        <v>270</v>
      </c>
      <c r="C15" s="16">
        <f t="shared" si="4"/>
        <v>15.423333333333332</v>
      </c>
      <c r="D15" s="30">
        <v>3</v>
      </c>
      <c r="E15" s="30">
        <v>1</v>
      </c>
      <c r="F15" s="33">
        <v>46.269999999999996</v>
      </c>
      <c r="G15" s="31">
        <v>0</v>
      </c>
      <c r="H15" s="32">
        <f t="shared" si="1"/>
        <v>0</v>
      </c>
      <c r="I15" s="32">
        <f t="shared" si="2"/>
        <v>0.24430193578452561</v>
      </c>
      <c r="J15" s="33">
        <f t="shared" si="5"/>
        <v>11.303850568749999</v>
      </c>
      <c r="K15" s="33">
        <f t="shared" si="3"/>
        <v>3.7679501895833329</v>
      </c>
      <c r="L15" s="30">
        <v>5</v>
      </c>
      <c r="M15" s="34">
        <f t="shared" si="6"/>
        <v>0.6</v>
      </c>
      <c r="N15" s="30">
        <v>33</v>
      </c>
      <c r="O15" s="35">
        <f t="shared" ref="O15:P15" si="23">D15/7</f>
        <v>0.42857142857142855</v>
      </c>
      <c r="P15" s="35">
        <f t="shared" si="23"/>
        <v>0.14285714285714285</v>
      </c>
      <c r="Q15" s="30">
        <f t="shared" si="8"/>
        <v>57</v>
      </c>
      <c r="R15" s="30"/>
      <c r="S15" s="36">
        <v>0.85844748858447395</v>
      </c>
      <c r="T15" s="29">
        <v>860</v>
      </c>
      <c r="U15" s="37">
        <v>160</v>
      </c>
      <c r="V15" s="38" t="s">
        <v>269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s">
        <v>88</v>
      </c>
      <c r="AB15" s="41">
        <f t="shared" si="11"/>
        <v>-0.69</v>
      </c>
      <c r="AC15" s="42">
        <v>4.3850104166666654E-2</v>
      </c>
      <c r="AD15" s="40">
        <f t="shared" si="12"/>
        <v>-0.18153943124999994</v>
      </c>
      <c r="AE15" s="40">
        <v>-5.42</v>
      </c>
      <c r="AF15" s="40">
        <v>-3.86137</v>
      </c>
      <c r="AG15" s="40">
        <v>0</v>
      </c>
    </row>
    <row r="16" spans="1:33" ht="15.75" customHeight="1" x14ac:dyDescent="0.2">
      <c r="A16" s="29" t="s">
        <v>56</v>
      </c>
      <c r="B16" s="29" t="s">
        <v>270</v>
      </c>
      <c r="C16" s="16">
        <f t="shared" si="4"/>
        <v>14.593333333333334</v>
      </c>
      <c r="D16" s="30">
        <v>3</v>
      </c>
      <c r="E16" s="30">
        <v>1</v>
      </c>
      <c r="F16" s="33">
        <v>43.78</v>
      </c>
      <c r="G16" s="31">
        <v>0</v>
      </c>
      <c r="H16" s="32">
        <f t="shared" si="1"/>
        <v>0</v>
      </c>
      <c r="I16" s="32">
        <f t="shared" si="2"/>
        <v>0.2098526854442668</v>
      </c>
      <c r="J16" s="33">
        <f t="shared" si="5"/>
        <v>9.1873505687500003</v>
      </c>
      <c r="K16" s="33">
        <f t="shared" si="3"/>
        <v>3.0624501895833336</v>
      </c>
      <c r="L16" s="30">
        <v>9</v>
      </c>
      <c r="M16" s="34">
        <f t="shared" si="6"/>
        <v>0.33333333333333331</v>
      </c>
      <c r="N16" s="30">
        <v>30</v>
      </c>
      <c r="O16" s="35">
        <f t="shared" ref="O16:P16" si="24">D16/7</f>
        <v>0.42857142857142855</v>
      </c>
      <c r="P16" s="35">
        <f t="shared" si="24"/>
        <v>0.14285714285714285</v>
      </c>
      <c r="Q16" s="30">
        <f t="shared" si="8"/>
        <v>52</v>
      </c>
      <c r="R16" s="30"/>
      <c r="S16" s="36">
        <v>0.92452830188679203</v>
      </c>
      <c r="T16" s="29">
        <v>1360</v>
      </c>
      <c r="U16" s="37">
        <v>160</v>
      </c>
      <c r="V16" s="38" t="s">
        <v>271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s">
        <v>88</v>
      </c>
      <c r="AB16" s="41">
        <f t="shared" si="11"/>
        <v>-0.69</v>
      </c>
      <c r="AC16" s="42">
        <v>4.3850104166666654E-2</v>
      </c>
      <c r="AD16" s="40">
        <f t="shared" si="12"/>
        <v>-0.18153943124999994</v>
      </c>
      <c r="AE16" s="40">
        <v>-5.42</v>
      </c>
      <c r="AF16" s="40">
        <v>-3.8613700000000004</v>
      </c>
      <c r="AG16" s="40">
        <v>0</v>
      </c>
    </row>
    <row r="17" spans="1:33" ht="15.75" customHeight="1" x14ac:dyDescent="0.2">
      <c r="A17" s="29" t="s">
        <v>58</v>
      </c>
      <c r="B17" s="29" t="s">
        <v>272</v>
      </c>
      <c r="C17" s="16">
        <f t="shared" si="4"/>
        <v>15.342000000000002</v>
      </c>
      <c r="D17" s="30">
        <v>5</v>
      </c>
      <c r="E17" s="30">
        <v>3</v>
      </c>
      <c r="F17" s="33">
        <v>76.710000000000008</v>
      </c>
      <c r="G17" s="31">
        <v>-0.08</v>
      </c>
      <c r="H17" s="32">
        <f t="shared" si="1"/>
        <v>1.0428888019814887E-3</v>
      </c>
      <c r="I17" s="32">
        <f t="shared" si="2"/>
        <v>0.2400480286957373</v>
      </c>
      <c r="J17" s="33">
        <f t="shared" si="5"/>
        <v>18.414084281250009</v>
      </c>
      <c r="K17" s="33">
        <f t="shared" si="3"/>
        <v>3.6828168562500019</v>
      </c>
      <c r="L17" s="30">
        <v>15</v>
      </c>
      <c r="M17" s="34">
        <f t="shared" si="6"/>
        <v>0.33333333333333331</v>
      </c>
      <c r="N17" s="30">
        <v>22</v>
      </c>
      <c r="O17" s="35">
        <f t="shared" ref="O17:P17" si="25">D17/7</f>
        <v>0.7142857142857143</v>
      </c>
      <c r="P17" s="35">
        <f t="shared" si="25"/>
        <v>0.42857142857142855</v>
      </c>
      <c r="Q17" s="30">
        <f t="shared" si="8"/>
        <v>19</v>
      </c>
      <c r="R17" s="30"/>
      <c r="S17" s="36">
        <v>1.0348258706467599</v>
      </c>
      <c r="T17" s="29">
        <v>860</v>
      </c>
      <c r="U17" s="37">
        <v>160</v>
      </c>
      <c r="V17" s="38" t="s">
        <v>271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s">
        <v>88</v>
      </c>
      <c r="AB17" s="41">
        <f t="shared" si="11"/>
        <v>-0.69</v>
      </c>
      <c r="AC17" s="42">
        <v>4.3850104166666654E-2</v>
      </c>
      <c r="AD17" s="40">
        <f t="shared" si="12"/>
        <v>-0.30256571874999988</v>
      </c>
      <c r="AE17" s="40">
        <v>-5.42</v>
      </c>
      <c r="AF17" s="40">
        <v>-3.86137</v>
      </c>
      <c r="AG17" s="40">
        <v>0</v>
      </c>
    </row>
    <row r="18" spans="1:33" ht="15.75" customHeight="1" x14ac:dyDescent="0.2">
      <c r="A18" s="29" t="s">
        <v>60</v>
      </c>
      <c r="B18" s="29" t="s">
        <v>270</v>
      </c>
      <c r="C18" s="16">
        <f t="shared" si="4"/>
        <v>15.11142857142857</v>
      </c>
      <c r="D18" s="30">
        <v>7</v>
      </c>
      <c r="E18" s="30">
        <v>2</v>
      </c>
      <c r="F18" s="33">
        <v>105.77999999999999</v>
      </c>
      <c r="G18" s="31">
        <v>-0.19</v>
      </c>
      <c r="H18" s="32">
        <f t="shared" si="1"/>
        <v>1.7961807525051997E-3</v>
      </c>
      <c r="I18" s="32">
        <f t="shared" si="2"/>
        <v>0.23000395153857053</v>
      </c>
      <c r="J18" s="33">
        <f t="shared" si="5"/>
        <v>24.329817993749987</v>
      </c>
      <c r="K18" s="33">
        <f t="shared" si="3"/>
        <v>3.4756882848214268</v>
      </c>
      <c r="L18" s="30">
        <v>19</v>
      </c>
      <c r="M18" s="34">
        <f t="shared" si="6"/>
        <v>0.36842105263157893</v>
      </c>
      <c r="N18" s="30">
        <v>15</v>
      </c>
      <c r="O18" s="35">
        <f t="shared" ref="O18:P18" si="26">D18/7</f>
        <v>1</v>
      </c>
      <c r="P18" s="35">
        <f t="shared" si="26"/>
        <v>0.2857142857142857</v>
      </c>
      <c r="Q18" s="30">
        <f t="shared" si="8"/>
        <v>11</v>
      </c>
      <c r="R18" s="30"/>
      <c r="S18" s="36">
        <v>1.2655367231638399</v>
      </c>
      <c r="T18" s="29">
        <v>860</v>
      </c>
      <c r="U18" s="37">
        <v>160</v>
      </c>
      <c r="V18" s="38" t="s">
        <v>271</v>
      </c>
      <c r="W18" s="29">
        <v>1</v>
      </c>
      <c r="X18" s="39">
        <f t="shared" si="9"/>
        <v>0.14285714285714285</v>
      </c>
      <c r="Y18" s="40">
        <f t="shared" si="10"/>
        <v>0.19</v>
      </c>
      <c r="Z18" s="29">
        <v>0</v>
      </c>
      <c r="AA18" s="29" t="s">
        <v>88</v>
      </c>
      <c r="AB18" s="41">
        <f t="shared" si="11"/>
        <v>-0.69</v>
      </c>
      <c r="AC18" s="42">
        <v>4.3850104166666654E-2</v>
      </c>
      <c r="AD18" s="40">
        <f t="shared" si="12"/>
        <v>-0.42359200624999982</v>
      </c>
      <c r="AE18" s="40">
        <v>-5.42</v>
      </c>
      <c r="AF18" s="40">
        <v>-3.86137</v>
      </c>
      <c r="AG18" s="40">
        <v>0</v>
      </c>
    </row>
    <row r="19" spans="1:33" ht="15.75" customHeight="1" x14ac:dyDescent="0.2">
      <c r="A19" s="29" t="s">
        <v>62</v>
      </c>
      <c r="B19" s="29" t="s">
        <v>67</v>
      </c>
      <c r="C19" s="16">
        <f t="shared" si="4"/>
        <v>16.623333333333331</v>
      </c>
      <c r="D19" s="30">
        <v>6</v>
      </c>
      <c r="E19" s="30">
        <v>2</v>
      </c>
      <c r="F19" s="33">
        <v>99.74</v>
      </c>
      <c r="G19" s="31">
        <v>0</v>
      </c>
      <c r="H19" s="32">
        <f t="shared" si="1"/>
        <v>0</v>
      </c>
      <c r="I19" s="32">
        <f t="shared" si="2"/>
        <v>0.28802587865951468</v>
      </c>
      <c r="J19" s="33">
        <f t="shared" si="5"/>
        <v>28.727701137499995</v>
      </c>
      <c r="K19" s="33">
        <f t="shared" si="3"/>
        <v>4.7879501895833325</v>
      </c>
      <c r="L19" s="30">
        <v>23</v>
      </c>
      <c r="M19" s="34">
        <f t="shared" si="6"/>
        <v>0.2608695652173913</v>
      </c>
      <c r="N19" s="30">
        <v>6</v>
      </c>
      <c r="O19" s="35">
        <f t="shared" ref="O19:P19" si="27">D19/7</f>
        <v>0.8571428571428571</v>
      </c>
      <c r="P19" s="35">
        <f t="shared" si="27"/>
        <v>0.2857142857142857</v>
      </c>
      <c r="Q19" s="30">
        <f t="shared" si="8"/>
        <v>5</v>
      </c>
      <c r="R19" s="30"/>
      <c r="S19" s="36">
        <v>1.43209876543209</v>
      </c>
      <c r="T19" s="29">
        <v>860</v>
      </c>
      <c r="U19" s="37">
        <v>160</v>
      </c>
      <c r="V19" s="38" t="s">
        <v>271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s">
        <v>88</v>
      </c>
      <c r="AB19" s="41">
        <f t="shared" si="11"/>
        <v>-0.69</v>
      </c>
      <c r="AC19" s="42">
        <v>4.3850104166666654E-2</v>
      </c>
      <c r="AD19" s="40">
        <f t="shared" si="12"/>
        <v>-0.36307886249999988</v>
      </c>
      <c r="AE19" s="40">
        <v>-5.42</v>
      </c>
      <c r="AF19" s="40">
        <v>-3.8613700000000004</v>
      </c>
      <c r="AG19" s="40">
        <v>0</v>
      </c>
    </row>
    <row r="20" spans="1:33" ht="15.75" customHeight="1" x14ac:dyDescent="0.2">
      <c r="A20" s="29" t="s">
        <v>64</v>
      </c>
      <c r="B20" s="29"/>
      <c r="C20" s="16">
        <f t="shared" si="4"/>
        <v>15.99</v>
      </c>
      <c r="D20" s="30">
        <v>2</v>
      </c>
      <c r="E20" s="30">
        <v>0</v>
      </c>
      <c r="F20" s="33">
        <v>31.98</v>
      </c>
      <c r="G20" s="31">
        <v>-0.06</v>
      </c>
      <c r="H20" s="32">
        <f t="shared" si="1"/>
        <v>1.876172607879925E-3</v>
      </c>
      <c r="I20" s="32">
        <f t="shared" si="2"/>
        <v>0.26389098538148842</v>
      </c>
      <c r="J20" s="33">
        <f t="shared" si="5"/>
        <v>8.4392337125000001</v>
      </c>
      <c r="K20" s="33">
        <f t="shared" si="3"/>
        <v>4.21961685625</v>
      </c>
      <c r="L20" s="30">
        <v>14</v>
      </c>
      <c r="M20" s="34">
        <f t="shared" si="6"/>
        <v>0.14285714285714285</v>
      </c>
      <c r="N20" s="30">
        <v>4</v>
      </c>
      <c r="O20" s="35">
        <f t="shared" ref="O20:P20" si="28">D20/7</f>
        <v>0.2857142857142857</v>
      </c>
      <c r="P20" s="35">
        <f t="shared" si="28"/>
        <v>0</v>
      </c>
      <c r="Q20" s="30">
        <f t="shared" si="8"/>
        <v>14</v>
      </c>
      <c r="R20" s="30"/>
      <c r="S20" s="36">
        <v>1.5714285714285701</v>
      </c>
      <c r="T20" s="29">
        <v>860</v>
      </c>
      <c r="U20" s="37">
        <v>160</v>
      </c>
      <c r="V20" s="38" t="s">
        <v>271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s">
        <v>88</v>
      </c>
      <c r="AB20" s="41">
        <f t="shared" si="11"/>
        <v>-0.69</v>
      </c>
      <c r="AC20" s="42">
        <v>4.3850104166666654E-2</v>
      </c>
      <c r="AD20" s="40">
        <f t="shared" si="12"/>
        <v>-0.12102628749999995</v>
      </c>
      <c r="AE20" s="40">
        <v>-5.42</v>
      </c>
      <c r="AF20" s="40">
        <v>-3.8613700000000004</v>
      </c>
      <c r="AG20" s="40">
        <v>0</v>
      </c>
    </row>
    <row r="21" spans="1:33" ht="15.75" customHeight="1" x14ac:dyDescent="0.2">
      <c r="A21" s="29" t="s">
        <v>66</v>
      </c>
      <c r="B21" s="29" t="s">
        <v>81</v>
      </c>
      <c r="C21" s="16" t="str">
        <f t="shared" si="4"/>
        <v xml:space="preserve"> - </v>
      </c>
      <c r="D21" s="30">
        <v>0</v>
      </c>
      <c r="E21" s="30">
        <v>0</v>
      </c>
      <c r="F21" s="33">
        <v>0</v>
      </c>
      <c r="G21" s="31">
        <v>0</v>
      </c>
      <c r="H21" s="32" t="e">
        <f t="shared" si="1"/>
        <v>#DIV/0!</v>
      </c>
      <c r="I21" s="32" t="e">
        <f t="shared" si="2"/>
        <v>#DIV/0!</v>
      </c>
      <c r="J21" s="33">
        <f t="shared" si="5"/>
        <v>0</v>
      </c>
      <c r="K21" s="33" t="e">
        <f t="shared" si="3"/>
        <v>#DIV/0!</v>
      </c>
      <c r="L21" s="30">
        <v>0</v>
      </c>
      <c r="M21" s="34" t="str">
        <f t="shared" si="6"/>
        <v>-</v>
      </c>
      <c r="N21" s="30">
        <v>0</v>
      </c>
      <c r="O21" s="35">
        <f t="shared" ref="O21:P21" si="29">D21/7</f>
        <v>0</v>
      </c>
      <c r="P21" s="35">
        <f t="shared" si="29"/>
        <v>0</v>
      </c>
      <c r="Q21" s="30" t="e">
        <f t="shared" si="8"/>
        <v>#DIV/0!</v>
      </c>
      <c r="R21" s="30"/>
      <c r="S21" s="36" t="e">
        <v>#N/A</v>
      </c>
      <c r="T21" s="29">
        <v>860</v>
      </c>
      <c r="U21" s="37">
        <v>160</v>
      </c>
      <c r="V21" s="38" t="s">
        <v>271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s">
        <v>88</v>
      </c>
      <c r="AB21" s="41">
        <f t="shared" si="11"/>
        <v>-0.69</v>
      </c>
      <c r="AC21" s="42">
        <v>4.3850104166666654E-2</v>
      </c>
      <c r="AD21" s="40">
        <f t="shared" si="12"/>
        <v>0</v>
      </c>
      <c r="AE21" s="40">
        <v>-5.42</v>
      </c>
      <c r="AF21" s="40">
        <v>-3.8613700000000004</v>
      </c>
      <c r="AG21" s="40">
        <v>0</v>
      </c>
    </row>
    <row r="22" spans="1:33" ht="15.75" customHeight="1" x14ac:dyDescent="0.2">
      <c r="A22" s="29" t="s">
        <v>68</v>
      </c>
      <c r="B22" s="29" t="s">
        <v>273</v>
      </c>
      <c r="C22" s="16" t="str">
        <f t="shared" si="4"/>
        <v xml:space="preserve"> - </v>
      </c>
      <c r="D22" s="30">
        <v>0</v>
      </c>
      <c r="E22" s="30">
        <v>0</v>
      </c>
      <c r="F22" s="31">
        <v>0</v>
      </c>
      <c r="G22" s="31">
        <v>0</v>
      </c>
      <c r="H22" s="32" t="e">
        <f t="shared" si="1"/>
        <v>#DIV/0!</v>
      </c>
      <c r="I22" s="32" t="e">
        <f t="shared" si="2"/>
        <v>#DIV/0!</v>
      </c>
      <c r="J22" s="33">
        <f t="shared" si="5"/>
        <v>0</v>
      </c>
      <c r="K22" s="33" t="e">
        <f t="shared" si="3"/>
        <v>#DIV/0!</v>
      </c>
      <c r="L22" s="30">
        <v>0</v>
      </c>
      <c r="M22" s="34" t="str">
        <f t="shared" si="6"/>
        <v>-</v>
      </c>
      <c r="N22" s="30">
        <v>0</v>
      </c>
      <c r="O22" s="35">
        <f t="shared" ref="O22:P22" si="30">D22/7</f>
        <v>0</v>
      </c>
      <c r="P22" s="35">
        <f t="shared" si="30"/>
        <v>0</v>
      </c>
      <c r="Q22" s="30" t="e">
        <f t="shared" si="8"/>
        <v>#DIV/0!</v>
      </c>
      <c r="R22" s="30"/>
      <c r="S22" s="36" t="e">
        <v>#N/A</v>
      </c>
      <c r="T22" s="29">
        <v>700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s">
        <v>88</v>
      </c>
      <c r="AB22" s="41">
        <f t="shared" si="11"/>
        <v>-0.69</v>
      </c>
      <c r="AC22" s="42">
        <v>4.3850104166666654E-2</v>
      </c>
      <c r="AD22" s="40">
        <f t="shared" si="12"/>
        <v>0</v>
      </c>
      <c r="AE22" s="40">
        <v>-5.42</v>
      </c>
      <c r="AF22" s="40">
        <v>-3.8613700000000004</v>
      </c>
      <c r="AG22" s="40">
        <v>0</v>
      </c>
    </row>
    <row r="23" spans="1:33" ht="15.75" customHeight="1" x14ac:dyDescent="0.2">
      <c r="A23" s="29" t="s">
        <v>71</v>
      </c>
      <c r="B23" s="29" t="s">
        <v>274</v>
      </c>
      <c r="C23" s="16">
        <f t="shared" si="4"/>
        <v>14.27</v>
      </c>
      <c r="D23" s="30">
        <v>2</v>
      </c>
      <c r="E23" s="30">
        <v>0</v>
      </c>
      <c r="F23" s="33">
        <v>28.54</v>
      </c>
      <c r="G23" s="31">
        <v>-2.73</v>
      </c>
      <c r="H23" s="32">
        <f t="shared" si="1"/>
        <v>9.5655220742817099E-2</v>
      </c>
      <c r="I23" s="32">
        <f t="shared" si="2"/>
        <v>9.969284206377009E-2</v>
      </c>
      <c r="J23" s="33">
        <f t="shared" si="5"/>
        <v>2.8452337124999985</v>
      </c>
      <c r="K23" s="33">
        <f t="shared" si="3"/>
        <v>1.4226168562499992</v>
      </c>
      <c r="L23" s="30">
        <v>13</v>
      </c>
      <c r="M23" s="34">
        <f t="shared" si="6"/>
        <v>0.15384615384615385</v>
      </c>
      <c r="N23" s="30">
        <v>158</v>
      </c>
      <c r="O23" s="35">
        <f t="shared" ref="O23:P23" si="31">D23/7</f>
        <v>0.2857142857142857</v>
      </c>
      <c r="P23" s="35">
        <f t="shared" si="31"/>
        <v>0</v>
      </c>
      <c r="Q23" s="30">
        <f t="shared" si="8"/>
        <v>553</v>
      </c>
      <c r="R23" s="30"/>
      <c r="S23" s="36">
        <v>0.703125</v>
      </c>
      <c r="T23" s="29">
        <v>700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s">
        <v>88</v>
      </c>
      <c r="AB23" s="41">
        <f t="shared" si="11"/>
        <v>-0.69</v>
      </c>
      <c r="AC23" s="42">
        <v>4.3850104166666654E-2</v>
      </c>
      <c r="AD23" s="40">
        <f t="shared" si="12"/>
        <v>-0.12102628749999995</v>
      </c>
      <c r="AE23" s="40">
        <v>-5.42</v>
      </c>
      <c r="AF23" s="40">
        <v>-3.8613700000000004</v>
      </c>
      <c r="AG23" s="40">
        <v>0</v>
      </c>
    </row>
    <row r="24" spans="1:33" ht="15.75" customHeight="1" x14ac:dyDescent="0.2">
      <c r="A24" s="29" t="s">
        <v>74</v>
      </c>
      <c r="B24" s="29" t="s">
        <v>275</v>
      </c>
      <c r="C24" s="16">
        <f t="shared" si="4"/>
        <v>14.210909090909091</v>
      </c>
      <c r="D24" s="30">
        <v>11</v>
      </c>
      <c r="E24" s="30">
        <v>1</v>
      </c>
      <c r="F24" s="33">
        <v>156.32</v>
      </c>
      <c r="G24" s="33">
        <v>-37.19</v>
      </c>
      <c r="H24" s="32">
        <f t="shared" si="1"/>
        <v>0.23790941658137155</v>
      </c>
      <c r="I24" s="32">
        <f t="shared" si="2"/>
        <v>-4.5283486318129555E-2</v>
      </c>
      <c r="J24" s="33">
        <f t="shared" si="5"/>
        <v>-7.0787145812500114</v>
      </c>
      <c r="K24" s="33">
        <f t="shared" si="3"/>
        <v>-0.64351950738636465</v>
      </c>
      <c r="L24" s="30">
        <v>30</v>
      </c>
      <c r="M24" s="34">
        <f t="shared" si="6"/>
        <v>0.36666666666666664</v>
      </c>
      <c r="N24" s="30">
        <v>149</v>
      </c>
      <c r="O24" s="35">
        <f t="shared" ref="O24:P24" si="32">D24/7</f>
        <v>1.5714285714285714</v>
      </c>
      <c r="P24" s="35">
        <f t="shared" si="32"/>
        <v>0.14285714285714285</v>
      </c>
      <c r="Q24" s="30">
        <f t="shared" si="8"/>
        <v>86</v>
      </c>
      <c r="R24" s="30"/>
      <c r="S24" s="36">
        <v>0.79324894514767896</v>
      </c>
      <c r="T24" s="29">
        <v>700</v>
      </c>
      <c r="U24" s="37" t="s">
        <v>33</v>
      </c>
      <c r="V24" s="38" t="s">
        <v>33</v>
      </c>
      <c r="W24" s="29">
        <v>7</v>
      </c>
      <c r="X24" s="39">
        <f t="shared" si="9"/>
        <v>0.63636363636363635</v>
      </c>
      <c r="Y24" s="40">
        <f t="shared" si="10"/>
        <v>5.3128571428571423</v>
      </c>
      <c r="Z24" s="29">
        <v>0</v>
      </c>
      <c r="AA24" s="29" t="s">
        <v>88</v>
      </c>
      <c r="AB24" s="41">
        <f t="shared" si="11"/>
        <v>-0.69</v>
      </c>
      <c r="AC24" s="42">
        <v>4.3850104166666654E-2</v>
      </c>
      <c r="AD24" s="40">
        <f t="shared" si="12"/>
        <v>-0.6656445812499997</v>
      </c>
      <c r="AE24" s="40">
        <v>-5.42</v>
      </c>
      <c r="AF24" s="40">
        <v>-3.8613700000000004</v>
      </c>
      <c r="AG24" s="40">
        <v>0</v>
      </c>
    </row>
    <row r="25" spans="1:33" ht="15.75" customHeight="1" x14ac:dyDescent="0.2">
      <c r="A25" s="29" t="s">
        <v>76</v>
      </c>
      <c r="B25" s="15" t="s">
        <v>276</v>
      </c>
      <c r="C25" s="16">
        <f t="shared" si="4"/>
        <v>13.99</v>
      </c>
      <c r="D25" s="30">
        <v>12</v>
      </c>
      <c r="E25" s="30">
        <v>0</v>
      </c>
      <c r="F25" s="33">
        <v>167.88</v>
      </c>
      <c r="G25" s="33">
        <v>-23.59</v>
      </c>
      <c r="H25" s="32">
        <f t="shared" si="1"/>
        <v>0.14051703597807957</v>
      </c>
      <c r="I25" s="32">
        <f t="shared" si="2"/>
        <v>4.182655631999041E-2</v>
      </c>
      <c r="J25" s="33">
        <f t="shared" si="5"/>
        <v>7.0218422749999903</v>
      </c>
      <c r="K25" s="33">
        <f t="shared" si="3"/>
        <v>0.58515352291666589</v>
      </c>
      <c r="L25" s="30">
        <v>37</v>
      </c>
      <c r="M25" s="34">
        <f t="shared" si="6"/>
        <v>0.32432432432432434</v>
      </c>
      <c r="N25" s="30">
        <v>132</v>
      </c>
      <c r="O25" s="35">
        <f t="shared" ref="O25:P25" si="33">D25/7</f>
        <v>1.7142857142857142</v>
      </c>
      <c r="P25" s="35">
        <f t="shared" si="33"/>
        <v>0</v>
      </c>
      <c r="Q25" s="30">
        <f t="shared" si="8"/>
        <v>77</v>
      </c>
      <c r="R25" s="30"/>
      <c r="S25" s="36">
        <v>1.183098591549296</v>
      </c>
      <c r="T25" s="15"/>
      <c r="U25" s="23"/>
      <c r="V25" s="1"/>
      <c r="W25" s="15">
        <v>4</v>
      </c>
      <c r="X25" s="39">
        <f t="shared" si="9"/>
        <v>0.33333333333333331</v>
      </c>
      <c r="Y25" s="40">
        <f t="shared" si="10"/>
        <v>5.8975</v>
      </c>
      <c r="Z25" s="15">
        <v>0</v>
      </c>
      <c r="AA25" s="29" t="s">
        <v>88</v>
      </c>
      <c r="AB25" s="41">
        <f t="shared" si="11"/>
        <v>-0.69</v>
      </c>
      <c r="AC25" s="42">
        <v>4.3850104166666654E-2</v>
      </c>
      <c r="AD25" s="40">
        <f t="shared" si="12"/>
        <v>-0.72615772499999975</v>
      </c>
      <c r="AE25" s="40">
        <v>-5.42</v>
      </c>
      <c r="AF25" s="40">
        <v>-3.86</v>
      </c>
      <c r="AG25" s="40">
        <v>0</v>
      </c>
    </row>
    <row r="26" spans="1:33" ht="15.75" customHeight="1" x14ac:dyDescent="0.2">
      <c r="A26" s="15" t="s">
        <v>78</v>
      </c>
      <c r="B26" s="15" t="s">
        <v>67</v>
      </c>
      <c r="C26" s="16">
        <f t="shared" si="4"/>
        <v>13.99</v>
      </c>
      <c r="D26" s="17">
        <v>13</v>
      </c>
      <c r="E26" s="17">
        <v>2</v>
      </c>
      <c r="F26" s="18">
        <v>181.87</v>
      </c>
      <c r="G26" s="18">
        <v>-1.77</v>
      </c>
      <c r="H26" s="32">
        <f t="shared" si="1"/>
        <v>9.7322263155000827E-3</v>
      </c>
      <c r="I26" s="32">
        <f t="shared" si="2"/>
        <v>0.15392873553224812</v>
      </c>
      <c r="J26" s="33">
        <f t="shared" si="5"/>
        <v>27.995019131249968</v>
      </c>
      <c r="K26" s="33">
        <f t="shared" si="3"/>
        <v>2.1534630100961514</v>
      </c>
      <c r="L26" s="17">
        <v>25</v>
      </c>
      <c r="M26" s="34">
        <f t="shared" si="6"/>
        <v>0.52</v>
      </c>
      <c r="N26" s="17">
        <v>121</v>
      </c>
      <c r="O26" s="35">
        <f t="shared" ref="O26:P26" si="34">D26/7</f>
        <v>1.8571428571428572</v>
      </c>
      <c r="P26" s="35">
        <f t="shared" si="34"/>
        <v>0.2857142857142857</v>
      </c>
      <c r="Q26" s="30">
        <f t="shared" si="8"/>
        <v>56</v>
      </c>
      <c r="R26" s="30"/>
      <c r="S26" s="22">
        <v>1.6125654450261779</v>
      </c>
      <c r="T26" s="15">
        <v>540</v>
      </c>
      <c r="U26" s="23" t="s">
        <v>33</v>
      </c>
      <c r="V26" s="1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88</v>
      </c>
      <c r="AB26" s="41">
        <f t="shared" si="11"/>
        <v>-0.69</v>
      </c>
      <c r="AC26" s="42">
        <v>4.3850104166666654E-2</v>
      </c>
      <c r="AD26" s="40">
        <f t="shared" si="12"/>
        <v>-0.7866708687499997</v>
      </c>
      <c r="AE26" s="26">
        <v>-5.68</v>
      </c>
      <c r="AF26" s="26">
        <v>-3.86137</v>
      </c>
      <c r="AG26" s="26">
        <v>0</v>
      </c>
    </row>
    <row r="27" spans="1:33" ht="15.75" customHeight="1" x14ac:dyDescent="0.2">
      <c r="A27" s="15" t="s">
        <v>80</v>
      </c>
      <c r="B27" s="15" t="s">
        <v>277</v>
      </c>
      <c r="C27" s="16">
        <f t="shared" si="4"/>
        <v>13.99</v>
      </c>
      <c r="D27" s="17">
        <v>24</v>
      </c>
      <c r="E27" s="17">
        <v>1</v>
      </c>
      <c r="F27" s="18">
        <v>335.76</v>
      </c>
      <c r="G27" s="18">
        <v>-13.85</v>
      </c>
      <c r="H27" s="32">
        <f t="shared" si="1"/>
        <v>4.1249702168215392E-2</v>
      </c>
      <c r="I27" s="32">
        <f t="shared" si="2"/>
        <v>0.12241125967953286</v>
      </c>
      <c r="J27" s="33">
        <f t="shared" si="5"/>
        <v>41.10080454999995</v>
      </c>
      <c r="K27" s="33">
        <f t="shared" si="3"/>
        <v>1.7125335229166645</v>
      </c>
      <c r="L27" s="17">
        <v>31</v>
      </c>
      <c r="M27" s="34">
        <f t="shared" si="6"/>
        <v>0.77419354838709675</v>
      </c>
      <c r="N27" s="17">
        <v>99</v>
      </c>
      <c r="O27" s="35">
        <f t="shared" ref="O27:P27" si="35">D27/7</f>
        <v>3.4285714285714284</v>
      </c>
      <c r="P27" s="35">
        <f t="shared" si="35"/>
        <v>0.14285714285714285</v>
      </c>
      <c r="Q27" s="30">
        <f t="shared" si="8"/>
        <v>27</v>
      </c>
      <c r="R27" s="30"/>
      <c r="S27" s="22">
        <v>1.2051282051282051</v>
      </c>
      <c r="T27" s="15">
        <v>540</v>
      </c>
      <c r="U27" s="23" t="s">
        <v>33</v>
      </c>
      <c r="V27" s="1" t="s">
        <v>33</v>
      </c>
      <c r="W27" s="15">
        <v>8</v>
      </c>
      <c r="X27" s="39">
        <f t="shared" si="9"/>
        <v>0.33333333333333331</v>
      </c>
      <c r="Y27" s="40">
        <f t="shared" si="10"/>
        <v>1.73125</v>
      </c>
      <c r="Z27" s="15">
        <v>0</v>
      </c>
      <c r="AA27" s="29" t="s">
        <v>88</v>
      </c>
      <c r="AB27" s="41">
        <f t="shared" si="11"/>
        <v>-0.69</v>
      </c>
      <c r="AC27" s="42">
        <v>4.3850104166666654E-2</v>
      </c>
      <c r="AD27" s="40">
        <f t="shared" si="12"/>
        <v>-1.4523154499999995</v>
      </c>
      <c r="AE27" s="26">
        <v>-5.68</v>
      </c>
      <c r="AF27" s="26">
        <v>-3.86137</v>
      </c>
      <c r="AG27" s="26">
        <v>0</v>
      </c>
    </row>
    <row r="28" spans="1:33" ht="15.75" customHeight="1" x14ac:dyDescent="0.2">
      <c r="A28" s="15" t="s">
        <v>82</v>
      </c>
      <c r="B28" s="15" t="s">
        <v>67</v>
      </c>
      <c r="C28" s="16">
        <f t="shared" si="4"/>
        <v>14.365</v>
      </c>
      <c r="D28" s="17">
        <v>8</v>
      </c>
      <c r="E28" s="17">
        <v>3</v>
      </c>
      <c r="F28" s="18">
        <v>114.92</v>
      </c>
      <c r="G28" s="18">
        <v>-3.54</v>
      </c>
      <c r="H28" s="32">
        <f t="shared" si="1"/>
        <v>3.0804037591367909E-2</v>
      </c>
      <c r="I28" s="32">
        <f t="shared" si="2"/>
        <v>7.73870254959972E-2</v>
      </c>
      <c r="J28" s="33">
        <f t="shared" si="5"/>
        <v>8.893316969999999</v>
      </c>
      <c r="K28" s="33">
        <f t="shared" si="3"/>
        <v>1.1116646212499999</v>
      </c>
      <c r="L28" s="17">
        <v>26</v>
      </c>
      <c r="M28" s="34">
        <f t="shared" si="6"/>
        <v>0.30769230769230771</v>
      </c>
      <c r="N28" s="17">
        <v>83</v>
      </c>
      <c r="O28" s="35">
        <f t="shared" ref="O28:P28" si="36">D28/7</f>
        <v>1.1428571428571428</v>
      </c>
      <c r="P28" s="35">
        <f t="shared" si="36"/>
        <v>0.42857142857142855</v>
      </c>
      <c r="Q28" s="30">
        <f t="shared" si="8"/>
        <v>52</v>
      </c>
      <c r="R28" s="30"/>
      <c r="S28" s="22">
        <v>1.4571428571428571</v>
      </c>
      <c r="T28" s="15">
        <v>540</v>
      </c>
      <c r="U28" s="23" t="s">
        <v>33</v>
      </c>
      <c r="V28" s="1" t="s">
        <v>33</v>
      </c>
      <c r="W28" s="15">
        <v>2</v>
      </c>
      <c r="X28" s="39">
        <f t="shared" si="9"/>
        <v>0.25</v>
      </c>
      <c r="Y28" s="40">
        <f t="shared" si="10"/>
        <v>0.88500000000000001</v>
      </c>
      <c r="Z28" s="15">
        <v>2</v>
      </c>
      <c r="AA28" s="29" t="s">
        <v>88</v>
      </c>
      <c r="AB28" s="41">
        <f t="shared" si="11"/>
        <v>-0.69</v>
      </c>
      <c r="AC28" s="42">
        <v>4.3850104166666654E-2</v>
      </c>
      <c r="AD28" s="40">
        <f t="shared" si="12"/>
        <v>-0.48410514999999982</v>
      </c>
      <c r="AE28" s="26">
        <v>-5.68</v>
      </c>
      <c r="AF28" s="26">
        <v>-4.915572235</v>
      </c>
      <c r="AG28" s="26">
        <v>0</v>
      </c>
    </row>
    <row r="29" spans="1:33" ht="15.75" customHeight="1" x14ac:dyDescent="0.2">
      <c r="A29" s="15" t="s">
        <v>83</v>
      </c>
      <c r="B29" s="15" t="s">
        <v>278</v>
      </c>
      <c r="C29" s="16">
        <f t="shared" si="4"/>
        <v>14.49</v>
      </c>
      <c r="D29" s="17">
        <v>13</v>
      </c>
      <c r="E29" s="17">
        <v>2</v>
      </c>
      <c r="F29" s="18">
        <v>188.37</v>
      </c>
      <c r="G29" s="18">
        <v>-0.39</v>
      </c>
      <c r="H29" s="32">
        <f t="shared" si="1"/>
        <v>2.070393374741201E-3</v>
      </c>
      <c r="I29" s="32">
        <f t="shared" si="2"/>
        <v>0.11251998766390614</v>
      </c>
      <c r="J29" s="33">
        <f t="shared" si="5"/>
        <v>21.19539007625</v>
      </c>
      <c r="K29" s="33">
        <f t="shared" si="3"/>
        <v>1.6304146212499999</v>
      </c>
      <c r="L29" s="17">
        <v>19</v>
      </c>
      <c r="M29" s="34">
        <f t="shared" si="6"/>
        <v>0.68421052631578949</v>
      </c>
      <c r="N29" s="17">
        <v>67</v>
      </c>
      <c r="O29" s="35">
        <f t="shared" ref="O29:P29" si="37">D29/7</f>
        <v>1.8571428571428572</v>
      </c>
      <c r="P29" s="35">
        <f t="shared" si="37"/>
        <v>0.2857142857142857</v>
      </c>
      <c r="Q29" s="30">
        <f t="shared" si="8"/>
        <v>31</v>
      </c>
      <c r="R29" s="30"/>
      <c r="S29" s="22">
        <v>1.9578059071729961</v>
      </c>
      <c r="T29" s="15" t="s">
        <v>33</v>
      </c>
      <c r="U29" s="23" t="s">
        <v>33</v>
      </c>
      <c r="V29" s="1" t="s">
        <v>33</v>
      </c>
      <c r="W29" s="15">
        <v>1</v>
      </c>
      <c r="X29" s="39">
        <f t="shared" si="9"/>
        <v>7.6923076923076927E-2</v>
      </c>
      <c r="Y29" s="40">
        <f t="shared" si="10"/>
        <v>0.39</v>
      </c>
      <c r="Z29" s="15">
        <v>0</v>
      </c>
      <c r="AA29" s="29" t="s">
        <v>88</v>
      </c>
      <c r="AB29" s="41">
        <f t="shared" si="11"/>
        <v>-0.69</v>
      </c>
      <c r="AC29" s="42">
        <v>4.3850104166666654E-2</v>
      </c>
      <c r="AD29" s="40">
        <f t="shared" si="12"/>
        <v>-0.7866708687499997</v>
      </c>
      <c r="AE29" s="26">
        <v>-5.68</v>
      </c>
      <c r="AF29" s="26">
        <v>-4.915572235</v>
      </c>
      <c r="AG29" s="26">
        <v>0</v>
      </c>
    </row>
    <row r="30" spans="1:33" ht="15.75" customHeight="1" x14ac:dyDescent="0.2">
      <c r="A30" s="15" t="s">
        <v>84</v>
      </c>
      <c r="B30" s="50">
        <v>14.99</v>
      </c>
      <c r="C30" s="16">
        <f t="shared" si="4"/>
        <v>14.489999999999998</v>
      </c>
      <c r="D30" s="17">
        <v>7</v>
      </c>
      <c r="E30" s="17">
        <v>2</v>
      </c>
      <c r="F30" s="18">
        <v>101.42999999999999</v>
      </c>
      <c r="G30" s="18">
        <v>-0.23</v>
      </c>
      <c r="H30" s="32">
        <f t="shared" si="1"/>
        <v>2.2675736961451248E-3</v>
      </c>
      <c r="I30" s="32">
        <f t="shared" si="2"/>
        <v>0.10044595454747106</v>
      </c>
      <c r="J30" s="33">
        <f t="shared" si="5"/>
        <v>10.188233169749989</v>
      </c>
      <c r="K30" s="33">
        <f t="shared" si="3"/>
        <v>1.4554618813928555</v>
      </c>
      <c r="L30" s="17">
        <v>20</v>
      </c>
      <c r="M30" s="34">
        <f t="shared" si="6"/>
        <v>0.35</v>
      </c>
      <c r="N30" s="17">
        <v>54</v>
      </c>
      <c r="O30" s="35">
        <f t="shared" ref="O30:P30" si="38">D30/7</f>
        <v>1</v>
      </c>
      <c r="P30" s="35">
        <f t="shared" si="38"/>
        <v>0.2857142857142857</v>
      </c>
      <c r="Q30" s="30">
        <f t="shared" si="8"/>
        <v>42</v>
      </c>
      <c r="R30" s="30"/>
      <c r="S30" s="22">
        <v>2.1818181818181821</v>
      </c>
      <c r="T30" s="29">
        <v>540</v>
      </c>
      <c r="U30" s="37" t="s">
        <v>33</v>
      </c>
      <c r="V30" s="38" t="s">
        <v>33</v>
      </c>
      <c r="W30" s="15">
        <v>1</v>
      </c>
      <c r="X30" s="39">
        <f t="shared" si="9"/>
        <v>0.14285714285714285</v>
      </c>
      <c r="Y30" s="40">
        <f t="shared" si="10"/>
        <v>0.23</v>
      </c>
      <c r="Z30" s="15">
        <v>0</v>
      </c>
      <c r="AA30" s="29" t="s">
        <v>88</v>
      </c>
      <c r="AB30" s="41">
        <f t="shared" si="11"/>
        <v>-0.69</v>
      </c>
      <c r="AC30" s="42">
        <v>4.3850104166666654E-2</v>
      </c>
      <c r="AD30" s="40">
        <f t="shared" si="12"/>
        <v>-0.42359200624999982</v>
      </c>
      <c r="AE30" s="26">
        <v>-5.68</v>
      </c>
      <c r="AF30" s="26">
        <v>-5.0876678320000002</v>
      </c>
      <c r="AG30" s="26">
        <v>0</v>
      </c>
    </row>
    <row r="31" spans="1:33" ht="15.75" customHeight="1" x14ac:dyDescent="0.2">
      <c r="A31" s="15" t="s">
        <v>85</v>
      </c>
      <c r="B31" s="15"/>
      <c r="C31" s="16">
        <f t="shared" si="4"/>
        <v>14.802499999999998</v>
      </c>
      <c r="D31" s="17">
        <v>8</v>
      </c>
      <c r="E31" s="17">
        <v>4</v>
      </c>
      <c r="F31" s="18">
        <v>118.41999999999999</v>
      </c>
      <c r="G31" s="43">
        <v>-2.0300000000000002</v>
      </c>
      <c r="H31" s="32">
        <f t="shared" si="1"/>
        <v>1.7142374598885329E-2</v>
      </c>
      <c r="I31" s="32">
        <f t="shared" si="2"/>
        <v>0.101347341614592</v>
      </c>
      <c r="J31" s="33">
        <f t="shared" si="5"/>
        <v>12.001552193999983</v>
      </c>
      <c r="K31" s="33">
        <f t="shared" si="3"/>
        <v>1.5001940242499978</v>
      </c>
      <c r="L31" s="17">
        <v>21</v>
      </c>
      <c r="M31" s="34">
        <f t="shared" si="6"/>
        <v>0.38095238095238093</v>
      </c>
      <c r="N31" s="17">
        <v>37</v>
      </c>
      <c r="O31" s="35">
        <f t="shared" ref="O31:P32" si="39">D31/7</f>
        <v>1.1428571428571428</v>
      </c>
      <c r="P31" s="35">
        <f t="shared" si="39"/>
        <v>0.5714285714285714</v>
      </c>
      <c r="Q31" s="30">
        <f t="shared" si="8"/>
        <v>21</v>
      </c>
      <c r="R31" s="30"/>
      <c r="S31" s="22">
        <v>2.87719298245614</v>
      </c>
      <c r="T31" s="15">
        <v>260</v>
      </c>
      <c r="U31" s="23" t="s">
        <v>33</v>
      </c>
      <c r="V31" s="1" t="s">
        <v>402</v>
      </c>
      <c r="W31" s="15">
        <v>1</v>
      </c>
      <c r="X31" s="39">
        <f t="shared" si="9"/>
        <v>0.125</v>
      </c>
      <c r="Y31" s="40">
        <f t="shared" si="10"/>
        <v>2.0300000000000002</v>
      </c>
      <c r="Z31" s="15">
        <v>0</v>
      </c>
      <c r="AA31" s="15" t="s">
        <v>88</v>
      </c>
      <c r="AB31" s="41">
        <f t="shared" si="11"/>
        <v>-0.69</v>
      </c>
      <c r="AC31" s="28">
        <v>4.3850104166666654E-2</v>
      </c>
      <c r="AD31" s="40">
        <f t="shared" si="12"/>
        <v>-0.48410514999999982</v>
      </c>
      <c r="AE31" s="44">
        <v>-5.68</v>
      </c>
      <c r="AF31" s="44">
        <v>-5.0876678320000002</v>
      </c>
      <c r="AG31" s="26">
        <v>0</v>
      </c>
    </row>
    <row r="32" spans="1:33" s="51" customFormat="1" ht="15.75" customHeight="1" x14ac:dyDescent="0.2">
      <c r="A32" s="51" t="s">
        <v>400</v>
      </c>
      <c r="C32" s="16">
        <f t="shared" si="4"/>
        <v>14.49</v>
      </c>
      <c r="D32" s="52">
        <v>7</v>
      </c>
      <c r="E32" s="52">
        <v>1</v>
      </c>
      <c r="F32" s="53">
        <v>101.43</v>
      </c>
      <c r="G32" s="53">
        <v>-0.23</v>
      </c>
      <c r="H32" s="32">
        <f t="shared" si="1"/>
        <v>2.2675736961451248E-3</v>
      </c>
      <c r="I32" s="32">
        <f t="shared" si="2"/>
        <v>0.10044595454747118</v>
      </c>
      <c r="J32" s="33">
        <f t="shared" si="5"/>
        <v>10.188233169750003</v>
      </c>
      <c r="K32" s="33">
        <f t="shared" si="3"/>
        <v>1.4554618813928575</v>
      </c>
      <c r="L32" s="52">
        <v>20</v>
      </c>
      <c r="M32" s="34">
        <f t="shared" si="6"/>
        <v>0.35</v>
      </c>
      <c r="N32" s="52">
        <v>30</v>
      </c>
      <c r="O32" s="35">
        <f t="shared" si="39"/>
        <v>1</v>
      </c>
      <c r="P32" s="35">
        <f t="shared" si="39"/>
        <v>0.14285714285714285</v>
      </c>
      <c r="Q32" s="30">
        <f t="shared" si="8"/>
        <v>26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1.7243816254416959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1</v>
      </c>
      <c r="X32" s="39">
        <f t="shared" si="9"/>
        <v>0.14285714285714285</v>
      </c>
      <c r="Y32" s="40">
        <f t="shared" si="10"/>
        <v>0.23</v>
      </c>
      <c r="Z32" s="51">
        <v>0</v>
      </c>
      <c r="AA32" s="51" t="s">
        <v>88</v>
      </c>
      <c r="AB32" s="41">
        <f t="shared" si="11"/>
        <v>-0.69</v>
      </c>
      <c r="AC32" s="57">
        <v>4.3850104166666654E-2</v>
      </c>
      <c r="AD32" s="40">
        <f t="shared" si="12"/>
        <v>-0.42359200624999982</v>
      </c>
      <c r="AE32" s="58">
        <v>-5.68</v>
      </c>
      <c r="AF32" s="58">
        <v>-5.0876678320000002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</row>
    <row r="144" spans="1:33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1000"/>
  <sheetViews>
    <sheetView tabSelected="1" workbookViewId="0">
      <pane xSplit="2" ySplit="3" topLeftCell="C4" activePane="bottomRight" state="frozen"/>
      <selection activeCell="R32" sqref="R32"/>
      <selection pane="topRight" activeCell="R32" sqref="R32"/>
      <selection pane="bottomLeft" activeCell="R32" sqref="R32"/>
      <selection pane="bottomRigh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5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23.164062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Info!B1:BJ7000""),3,FALSE),"""")"),"Cornhole Scoreboard Metal Decal with 2 Magnetic Score Keepers for Corn Hole Boards")</f>
        <v>Cornhole Scoreboard Metal Decal with 2 Magnetic Score Keepers for Corn Hole Boards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Info!B1:BJ7000""),2,FALSE),"""")"),"B08K4L5XZT")</f>
        <v>B08K4L5XZT</v>
      </c>
      <c r="B2" s="3" t="s">
        <v>279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44.25" customHeight="1" x14ac:dyDescent="0.2">
      <c r="A3" s="75" t="s">
        <v>30</v>
      </c>
      <c r="B3" s="76"/>
      <c r="C3" s="4">
        <f>((AE32+AF32)/0.85)*-1</f>
        <v>6.3041293264705889</v>
      </c>
      <c r="D3" s="5">
        <f>SUM(D4:D99765)</f>
        <v>154</v>
      </c>
      <c r="E3" s="5"/>
      <c r="F3" s="6">
        <f t="shared" ref="F3:G3" si="0">SUM(F4:F99765)</f>
        <v>1552.4099999999999</v>
      </c>
      <c r="G3" s="6">
        <f t="shared" si="0"/>
        <v>-59.579999999999977</v>
      </c>
      <c r="H3" s="7">
        <f>G3/F3*-1</f>
        <v>3.8379036465882067E-2</v>
      </c>
      <c r="I3" s="8">
        <f>J3/F3</f>
        <v>0.26170459098236415</v>
      </c>
      <c r="J3" s="6">
        <f>SUM(J4:J99765)</f>
        <v>406.27282408693185</v>
      </c>
      <c r="K3" s="6">
        <f>J3/D3</f>
        <v>2.6381352213437133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Sheet!a1:g5000""),2,FALSE),"""")"),"1 - March
2 - April
9 - May
15 - June
4 - July
3 - Aug
2 - Sept
2 - Oct
3 - Nov
3 - Dec
1 - Jan
1 - Feb")</f>
        <v>1 - March
2 - April
9 - May
15 - June
4 - July
3 - Aug
2 - Sept
2 - Oct
3 - Nov
3 - Dec
1 - Jan
1 -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SUM(W4:W99765)</f>
        <v>3</v>
      </c>
      <c r="X3" s="7">
        <f>W3/D3</f>
        <v>1.948051948051948E-2</v>
      </c>
      <c r="Y3" s="6"/>
      <c r="Z3" s="5"/>
      <c r="AA3" s="5"/>
      <c r="AB3" s="5"/>
      <c r="AC3" s="5"/>
      <c r="AD3" s="6">
        <f>SUM(AD4:AD99765)</f>
        <v>-3.3292451438373893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Info!B2:BZ7000""),36,FALSE)),"""")*-1"),-1.8785099275)</f>
        <v>-1.8785099274999999</v>
      </c>
      <c r="AG3" s="6">
        <f>SUM(AG4:AG99765)</f>
        <v>-6.0500000000000007</v>
      </c>
    </row>
    <row r="4" spans="1:33" ht="15.75" hidden="1" customHeight="1" x14ac:dyDescent="0.2">
      <c r="A4" s="15"/>
      <c r="B4" s="15"/>
      <c r="C4" s="16"/>
      <c r="D4" s="17"/>
      <c r="E4" s="17"/>
      <c r="F4" s="18"/>
      <c r="G4" s="18"/>
      <c r="H4" s="19"/>
      <c r="I4" s="19"/>
      <c r="J4" s="18"/>
      <c r="K4" s="18"/>
      <c r="L4" s="17"/>
      <c r="M4" s="20"/>
      <c r="N4" s="17"/>
      <c r="O4" s="21"/>
      <c r="P4" s="21"/>
      <c r="Q4" s="17"/>
      <c r="R4" s="17"/>
      <c r="S4" s="22"/>
      <c r="T4" s="15"/>
      <c r="U4" s="23"/>
      <c r="V4" s="24"/>
      <c r="W4" s="15"/>
      <c r="X4" s="25"/>
      <c r="Y4" s="26"/>
      <c r="Z4" s="15"/>
      <c r="AA4" s="2"/>
      <c r="AB4" s="27"/>
      <c r="AC4" s="28"/>
      <c r="AD4" s="26"/>
      <c r="AE4" s="26"/>
      <c r="AF4" s="26"/>
      <c r="AG4" s="26"/>
    </row>
    <row r="5" spans="1:33" ht="15.75" customHeight="1" x14ac:dyDescent="0.2">
      <c r="A5" s="29" t="s">
        <v>34</v>
      </c>
      <c r="B5" s="29" t="s">
        <v>280</v>
      </c>
      <c r="C5" s="16">
        <f t="shared" ref="C5:C32" si="1">IFERROR(F5/D5," - ")</f>
        <v>12.99</v>
      </c>
      <c r="D5" s="30">
        <v>5</v>
      </c>
      <c r="E5" s="30">
        <v>0</v>
      </c>
      <c r="F5" s="31">
        <v>64.95</v>
      </c>
      <c r="G5" s="31">
        <v>0</v>
      </c>
      <c r="H5" s="32">
        <f t="shared" ref="H5:H32" si="2">G5/F5*-1</f>
        <v>0</v>
      </c>
      <c r="I5" s="32">
        <f t="shared" ref="I5:I32" si="3">J5/F5</f>
        <v>0.29329155418777447</v>
      </c>
      <c r="J5" s="33">
        <f t="shared" ref="J5:J32" si="4">F5*0.85+G5+AF5*D5+D5*AE5+AG5+AD5</f>
        <v>19.049286444495952</v>
      </c>
      <c r="K5" s="33">
        <f t="shared" ref="K5:K32" si="5">J5/D5</f>
        <v>3.8098572888991904</v>
      </c>
      <c r="L5" s="30">
        <v>15</v>
      </c>
      <c r="M5" s="34">
        <f t="shared" ref="M5:M32" si="6">IFERROR(D5/L5,"-")</f>
        <v>0.33333333333333331</v>
      </c>
      <c r="N5" s="30">
        <v>79</v>
      </c>
      <c r="O5" s="35">
        <f t="shared" ref="O5:P5" si="7">D5/7</f>
        <v>0.7142857142857143</v>
      </c>
      <c r="P5" s="35">
        <f t="shared" si="7"/>
        <v>0</v>
      </c>
      <c r="Q5" s="30">
        <f t="shared" ref="Q5:Q32" si="8">ROUNDDOWN(N5/(O5+P5),0)</f>
        <v>110</v>
      </c>
      <c r="R5" s="30"/>
      <c r="S5" s="36">
        <v>1.1643192488262899</v>
      </c>
      <c r="T5" s="29">
        <v>120</v>
      </c>
      <c r="U5" s="37" t="s">
        <v>33</v>
      </c>
      <c r="V5" s="38" t="s">
        <v>281</v>
      </c>
      <c r="W5" s="29">
        <v>0</v>
      </c>
      <c r="X5" s="39">
        <f t="shared" ref="X5:X32" si="9">IFERROR(W5/D5,0)</f>
        <v>0</v>
      </c>
      <c r="Y5" s="40">
        <f t="shared" ref="Y5:Y32" si="10">IFERROR(G5/(W5+Z5)*-1,0)</f>
        <v>0</v>
      </c>
      <c r="Z5" s="29">
        <v>0</v>
      </c>
      <c r="AA5" s="29" t="s">
        <v>88</v>
      </c>
      <c r="AB5" s="41">
        <f t="shared" ref="AB5:AB32" si="11">IF(OR(AA5="UsLargeStandardSize",AA5="UsSmallStandardSize"),-0.69,-0.48)</f>
        <v>-0.69</v>
      </c>
      <c r="AC5" s="42">
        <v>1.5683123986095015E-2</v>
      </c>
      <c r="AD5" s="40">
        <f t="shared" ref="AD5:AD32" si="12">IFERROR(AB5*AC5*D5*2,0)</f>
        <v>-0.10821355550405559</v>
      </c>
      <c r="AE5" s="40">
        <v>-3.48</v>
      </c>
      <c r="AF5" s="40">
        <v>-3.73</v>
      </c>
      <c r="AG5" s="40">
        <v>0</v>
      </c>
    </row>
    <row r="6" spans="1:33" ht="15.75" customHeight="1" x14ac:dyDescent="0.2">
      <c r="A6" s="29" t="s">
        <v>35</v>
      </c>
      <c r="B6" s="29" t="s">
        <v>282</v>
      </c>
      <c r="C6" s="16">
        <f t="shared" si="1"/>
        <v>10.43</v>
      </c>
      <c r="D6" s="30">
        <v>1</v>
      </c>
      <c r="E6" s="30">
        <v>0</v>
      </c>
      <c r="F6" s="31">
        <v>10.43</v>
      </c>
      <c r="G6" s="31">
        <v>0</v>
      </c>
      <c r="H6" s="32">
        <f t="shared" si="2"/>
        <v>0</v>
      </c>
      <c r="I6" s="32">
        <f t="shared" si="3"/>
        <v>0.15665218967721306</v>
      </c>
      <c r="J6" s="33">
        <f t="shared" si="4"/>
        <v>1.6338823383333321</v>
      </c>
      <c r="K6" s="33">
        <f t="shared" si="5"/>
        <v>1.6338823383333321</v>
      </c>
      <c r="L6" s="30">
        <v>13</v>
      </c>
      <c r="M6" s="34">
        <f t="shared" si="6"/>
        <v>7.6923076923076927E-2</v>
      </c>
      <c r="N6" s="30">
        <v>77</v>
      </c>
      <c r="O6" s="35">
        <f t="shared" ref="O6:P6" si="13">D6/7</f>
        <v>0.14285714285714285</v>
      </c>
      <c r="P6" s="35">
        <f t="shared" si="13"/>
        <v>0</v>
      </c>
      <c r="Q6" s="30">
        <f t="shared" si="8"/>
        <v>539</v>
      </c>
      <c r="R6" s="30"/>
      <c r="S6" s="36">
        <v>1.4117647058823499</v>
      </c>
      <c r="T6" s="29">
        <v>120</v>
      </c>
      <c r="U6" s="37">
        <v>120</v>
      </c>
      <c r="V6" s="38" t="s">
        <v>283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s">
        <v>88</v>
      </c>
      <c r="AB6" s="41">
        <f t="shared" si="11"/>
        <v>-0.69</v>
      </c>
      <c r="AC6" s="42">
        <v>1.5664972222222222E-2</v>
      </c>
      <c r="AD6" s="40">
        <f t="shared" si="12"/>
        <v>-2.1617661666666666E-2</v>
      </c>
      <c r="AE6" s="40">
        <v>-3.48</v>
      </c>
      <c r="AF6" s="40">
        <v>-3.73</v>
      </c>
      <c r="AG6" s="40">
        <v>0</v>
      </c>
    </row>
    <row r="7" spans="1:33" ht="15.75" customHeight="1" x14ac:dyDescent="0.2">
      <c r="A7" s="29" t="s">
        <v>37</v>
      </c>
      <c r="B7" s="29" t="s">
        <v>284</v>
      </c>
      <c r="C7" s="16">
        <f t="shared" si="1"/>
        <v>11.14</v>
      </c>
      <c r="D7" s="30">
        <v>1</v>
      </c>
      <c r="E7" s="30">
        <v>1</v>
      </c>
      <c r="F7" s="31">
        <v>11.14</v>
      </c>
      <c r="G7" s="31">
        <v>0</v>
      </c>
      <c r="H7" s="32">
        <f t="shared" si="2"/>
        <v>0</v>
      </c>
      <c r="I7" s="32">
        <f t="shared" si="3"/>
        <v>0.20084222067624166</v>
      </c>
      <c r="J7" s="33">
        <f t="shared" si="4"/>
        <v>2.2373823383333322</v>
      </c>
      <c r="K7" s="33">
        <f t="shared" si="5"/>
        <v>2.2373823383333322</v>
      </c>
      <c r="L7" s="30">
        <v>18</v>
      </c>
      <c r="M7" s="34">
        <f t="shared" si="6"/>
        <v>5.5555555555555552E-2</v>
      </c>
      <c r="N7" s="30">
        <v>75</v>
      </c>
      <c r="O7" s="35">
        <f t="shared" ref="O7:P7" si="14">D7/7</f>
        <v>0.14285714285714285</v>
      </c>
      <c r="P7" s="35">
        <f t="shared" si="14"/>
        <v>0.14285714285714285</v>
      </c>
      <c r="Q7" s="30">
        <f t="shared" si="8"/>
        <v>262</v>
      </c>
      <c r="R7" s="30"/>
      <c r="S7" s="36">
        <v>1.6687116564417099</v>
      </c>
      <c r="T7" s="29">
        <v>120</v>
      </c>
      <c r="U7" s="37">
        <v>120</v>
      </c>
      <c r="V7" s="38" t="s">
        <v>283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s">
        <v>88</v>
      </c>
      <c r="AB7" s="41">
        <f t="shared" si="11"/>
        <v>-0.69</v>
      </c>
      <c r="AC7" s="42">
        <v>1.5664972222222222E-2</v>
      </c>
      <c r="AD7" s="40">
        <f t="shared" si="12"/>
        <v>-2.1617661666666666E-2</v>
      </c>
      <c r="AE7" s="40">
        <v>-3.48</v>
      </c>
      <c r="AF7" s="40">
        <v>-3.73</v>
      </c>
      <c r="AG7" s="40">
        <v>0</v>
      </c>
    </row>
    <row r="8" spans="1:33" ht="15.75" customHeight="1" x14ac:dyDescent="0.2">
      <c r="A8" s="29" t="s">
        <v>38</v>
      </c>
      <c r="B8" s="29" t="s">
        <v>67</v>
      </c>
      <c r="C8" s="16">
        <f t="shared" si="1"/>
        <v>10.074999999999999</v>
      </c>
      <c r="D8" s="30">
        <v>2</v>
      </c>
      <c r="E8" s="30">
        <v>1</v>
      </c>
      <c r="F8" s="31">
        <v>20.149999999999999</v>
      </c>
      <c r="G8" s="31">
        <v>0</v>
      </c>
      <c r="H8" s="32">
        <f t="shared" si="2"/>
        <v>0</v>
      </c>
      <c r="I8" s="32">
        <f t="shared" si="3"/>
        <v>0.31385928916459871</v>
      </c>
      <c r="J8" s="33">
        <f t="shared" si="4"/>
        <v>6.3242646766666635</v>
      </c>
      <c r="K8" s="33">
        <f t="shared" si="5"/>
        <v>3.1621323383333317</v>
      </c>
      <c r="L8" s="30">
        <v>18</v>
      </c>
      <c r="M8" s="34">
        <f t="shared" si="6"/>
        <v>0.1111111111111111</v>
      </c>
      <c r="N8" s="30">
        <v>72</v>
      </c>
      <c r="O8" s="35">
        <f t="shared" ref="O8:P8" si="15">D8/7</f>
        <v>0.2857142857142857</v>
      </c>
      <c r="P8" s="35">
        <f t="shared" si="15"/>
        <v>0.14285714285714285</v>
      </c>
      <c r="Q8" s="30">
        <f t="shared" si="8"/>
        <v>168</v>
      </c>
      <c r="R8" s="30"/>
      <c r="S8" s="36">
        <v>0.95681063122923504</v>
      </c>
      <c r="T8" s="29">
        <v>120</v>
      </c>
      <c r="U8" s="37">
        <v>120</v>
      </c>
      <c r="V8" s="38" t="s">
        <v>285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s">
        <v>88</v>
      </c>
      <c r="AB8" s="41">
        <f t="shared" si="11"/>
        <v>-0.69</v>
      </c>
      <c r="AC8" s="42">
        <v>1.5664972222222222E-2</v>
      </c>
      <c r="AD8" s="40">
        <f t="shared" si="12"/>
        <v>-4.3235323333333332E-2</v>
      </c>
      <c r="AE8" s="40">
        <v>-3.48</v>
      </c>
      <c r="AF8" s="40">
        <v>-1.9</v>
      </c>
      <c r="AG8" s="40">
        <v>0</v>
      </c>
    </row>
    <row r="9" spans="1:33" ht="15.75" customHeight="1" x14ac:dyDescent="0.2">
      <c r="A9" s="29" t="s">
        <v>40</v>
      </c>
      <c r="B9" s="29"/>
      <c r="C9" s="16">
        <f t="shared" si="1"/>
        <v>9.7000000000000011</v>
      </c>
      <c r="D9" s="30">
        <v>7</v>
      </c>
      <c r="E9" s="30">
        <v>2</v>
      </c>
      <c r="F9" s="31">
        <v>67.900000000000006</v>
      </c>
      <c r="G9" s="31">
        <v>0</v>
      </c>
      <c r="H9" s="32">
        <f t="shared" si="2"/>
        <v>0</v>
      </c>
      <c r="I9" s="32">
        <f t="shared" si="3"/>
        <v>0.28931062964578386</v>
      </c>
      <c r="J9" s="33">
        <f t="shared" si="4"/>
        <v>19.644191752948725</v>
      </c>
      <c r="K9" s="33">
        <f t="shared" si="5"/>
        <v>2.8063131075641037</v>
      </c>
      <c r="L9" s="30">
        <v>17</v>
      </c>
      <c r="M9" s="34">
        <f t="shared" si="6"/>
        <v>0.41176470588235292</v>
      </c>
      <c r="N9" s="30">
        <v>63</v>
      </c>
      <c r="O9" s="35">
        <f t="shared" ref="O9:P9" si="16">D9/7</f>
        <v>1</v>
      </c>
      <c r="P9" s="35">
        <f t="shared" si="16"/>
        <v>0.2857142857142857</v>
      </c>
      <c r="Q9" s="30">
        <f t="shared" si="8"/>
        <v>49</v>
      </c>
      <c r="R9" s="30"/>
      <c r="S9" s="36">
        <v>1.13074204946996</v>
      </c>
      <c r="T9" s="29">
        <v>120</v>
      </c>
      <c r="U9" s="37">
        <v>120</v>
      </c>
      <c r="V9" s="38" t="s">
        <v>286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s">
        <v>88</v>
      </c>
      <c r="AB9" s="41">
        <f t="shared" si="11"/>
        <v>-0.69</v>
      </c>
      <c r="AC9" s="42">
        <v>1.5664972222222222E-2</v>
      </c>
      <c r="AD9" s="40">
        <f t="shared" si="12"/>
        <v>-0.15132363166666665</v>
      </c>
      <c r="AE9" s="40">
        <v>-3.48</v>
      </c>
      <c r="AF9" s="40">
        <v>-1.9370692307692301</v>
      </c>
      <c r="AG9" s="40">
        <v>0</v>
      </c>
    </row>
    <row r="10" spans="1:33" ht="15.75" customHeight="1" x14ac:dyDescent="0.2">
      <c r="A10" s="29" t="s">
        <v>42</v>
      </c>
      <c r="B10" s="29"/>
      <c r="C10" s="16">
        <f t="shared" si="1"/>
        <v>9.59</v>
      </c>
      <c r="D10" s="30">
        <v>2</v>
      </c>
      <c r="E10" s="30">
        <v>0</v>
      </c>
      <c r="F10" s="31">
        <v>19.18</v>
      </c>
      <c r="G10" s="31">
        <v>0</v>
      </c>
      <c r="H10" s="32">
        <f t="shared" si="2"/>
        <v>0</v>
      </c>
      <c r="I10" s="32">
        <f t="shared" si="3"/>
        <v>0.28287936470949981</v>
      </c>
      <c r="J10" s="33">
        <f t="shared" si="4"/>
        <v>5.4256262151282062</v>
      </c>
      <c r="K10" s="33">
        <f t="shared" si="5"/>
        <v>2.7128131075641031</v>
      </c>
      <c r="L10" s="30">
        <v>14</v>
      </c>
      <c r="M10" s="34">
        <f t="shared" si="6"/>
        <v>0.14285714285714285</v>
      </c>
      <c r="N10" s="30">
        <v>61</v>
      </c>
      <c r="O10" s="35">
        <f t="shared" ref="O10:P10" si="17">D10/7</f>
        <v>0.2857142857142857</v>
      </c>
      <c r="P10" s="35">
        <f t="shared" si="17"/>
        <v>0</v>
      </c>
      <c r="Q10" s="30">
        <f t="shared" si="8"/>
        <v>213</v>
      </c>
      <c r="R10" s="30"/>
      <c r="S10" s="36">
        <v>1.30677290836653</v>
      </c>
      <c r="T10" s="29">
        <v>120</v>
      </c>
      <c r="U10" s="37">
        <v>120</v>
      </c>
      <c r="V10" s="38" t="s">
        <v>287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s">
        <v>88</v>
      </c>
      <c r="AB10" s="41">
        <f t="shared" si="11"/>
        <v>-0.69</v>
      </c>
      <c r="AC10" s="42">
        <v>1.5664972222222222E-2</v>
      </c>
      <c r="AD10" s="40">
        <f t="shared" si="12"/>
        <v>-4.3235323333333332E-2</v>
      </c>
      <c r="AE10" s="40">
        <v>-3.48</v>
      </c>
      <c r="AF10" s="40">
        <v>-1.9370692307692301</v>
      </c>
      <c r="AG10" s="40">
        <v>0</v>
      </c>
    </row>
    <row r="11" spans="1:33" ht="15.75" customHeight="1" x14ac:dyDescent="0.2">
      <c r="A11" s="29" t="s">
        <v>44</v>
      </c>
      <c r="B11" s="29" t="s">
        <v>288</v>
      </c>
      <c r="C11" s="16">
        <f t="shared" si="1"/>
        <v>9.59</v>
      </c>
      <c r="D11" s="30">
        <v>1</v>
      </c>
      <c r="E11" s="30">
        <v>1</v>
      </c>
      <c r="F11" s="31">
        <v>9.59</v>
      </c>
      <c r="G11" s="31">
        <v>-0.08</v>
      </c>
      <c r="H11" s="32">
        <f t="shared" si="2"/>
        <v>8.3420229405630868E-3</v>
      </c>
      <c r="I11" s="32">
        <f t="shared" si="3"/>
        <v>0.27453734176893674</v>
      </c>
      <c r="J11" s="33">
        <f t="shared" si="4"/>
        <v>2.632813107564103</v>
      </c>
      <c r="K11" s="33">
        <f t="shared" si="5"/>
        <v>2.632813107564103</v>
      </c>
      <c r="L11" s="30">
        <v>9</v>
      </c>
      <c r="M11" s="34">
        <f t="shared" si="6"/>
        <v>0.1111111111111111</v>
      </c>
      <c r="N11" s="30">
        <v>59</v>
      </c>
      <c r="O11" s="35">
        <f t="shared" ref="O11:P11" si="18">D11/7</f>
        <v>0.14285714285714285</v>
      </c>
      <c r="P11" s="35">
        <f t="shared" si="18"/>
        <v>0.14285714285714285</v>
      </c>
      <c r="Q11" s="30">
        <f t="shared" si="8"/>
        <v>206</v>
      </c>
      <c r="R11" s="30"/>
      <c r="S11" s="36">
        <v>1.51111111111111</v>
      </c>
      <c r="T11" s="29">
        <v>120</v>
      </c>
      <c r="U11" s="37">
        <v>120</v>
      </c>
      <c r="V11" s="38" t="s">
        <v>289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s">
        <v>88</v>
      </c>
      <c r="AB11" s="41">
        <f t="shared" si="11"/>
        <v>-0.69</v>
      </c>
      <c r="AC11" s="42">
        <v>1.5664972222222222E-2</v>
      </c>
      <c r="AD11" s="40">
        <f t="shared" si="12"/>
        <v>-2.1617661666666666E-2</v>
      </c>
      <c r="AE11" s="40">
        <v>-3.48</v>
      </c>
      <c r="AF11" s="40">
        <v>-1.9370692307692301</v>
      </c>
      <c r="AG11" s="40">
        <v>0</v>
      </c>
    </row>
    <row r="12" spans="1:33" ht="15.75" customHeight="1" x14ac:dyDescent="0.2">
      <c r="A12" s="29" t="s">
        <v>46</v>
      </c>
      <c r="B12" s="29" t="s">
        <v>290</v>
      </c>
      <c r="C12" s="16">
        <f t="shared" si="1"/>
        <v>9.59</v>
      </c>
      <c r="D12" s="30">
        <v>2</v>
      </c>
      <c r="E12" s="30">
        <v>1</v>
      </c>
      <c r="F12" s="31">
        <v>19.18</v>
      </c>
      <c r="G12" s="31">
        <v>0</v>
      </c>
      <c r="H12" s="32">
        <f t="shared" si="2"/>
        <v>0</v>
      </c>
      <c r="I12" s="32">
        <f t="shared" si="3"/>
        <v>0.28287936470949981</v>
      </c>
      <c r="J12" s="33">
        <f t="shared" si="4"/>
        <v>5.4256262151282062</v>
      </c>
      <c r="K12" s="33">
        <f t="shared" si="5"/>
        <v>2.7128131075641031</v>
      </c>
      <c r="L12" s="30">
        <v>23</v>
      </c>
      <c r="M12" s="34">
        <f t="shared" si="6"/>
        <v>8.6956521739130432E-2</v>
      </c>
      <c r="N12" s="30">
        <v>56</v>
      </c>
      <c r="O12" s="35">
        <f t="shared" ref="O12:P12" si="19">D12/7</f>
        <v>0.2857142857142857</v>
      </c>
      <c r="P12" s="35">
        <f t="shared" si="19"/>
        <v>0.14285714285714285</v>
      </c>
      <c r="Q12" s="30">
        <f t="shared" si="8"/>
        <v>130</v>
      </c>
      <c r="R12" s="30"/>
      <c r="S12" s="36">
        <v>0.98050139275766002</v>
      </c>
      <c r="T12" s="29">
        <v>2520</v>
      </c>
      <c r="U12" s="37">
        <v>120</v>
      </c>
      <c r="V12" s="38" t="s">
        <v>291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s">
        <v>88</v>
      </c>
      <c r="AB12" s="41">
        <f t="shared" si="11"/>
        <v>-0.69</v>
      </c>
      <c r="AC12" s="42">
        <v>1.5664972222222222E-2</v>
      </c>
      <c r="AD12" s="40">
        <f t="shared" si="12"/>
        <v>-4.3235323333333332E-2</v>
      </c>
      <c r="AE12" s="40">
        <v>-3.48</v>
      </c>
      <c r="AF12" s="40">
        <v>-1.9370692307692301</v>
      </c>
      <c r="AG12" s="40">
        <v>0</v>
      </c>
    </row>
    <row r="13" spans="1:33" ht="15.75" customHeight="1" x14ac:dyDescent="0.2">
      <c r="A13" s="29" t="s">
        <v>48</v>
      </c>
      <c r="B13" s="29" t="s">
        <v>292</v>
      </c>
      <c r="C13" s="16">
        <f t="shared" si="1"/>
        <v>9.59</v>
      </c>
      <c r="D13" s="30">
        <v>3</v>
      </c>
      <c r="E13" s="30">
        <v>0</v>
      </c>
      <c r="F13" s="33">
        <v>28.77</v>
      </c>
      <c r="G13" s="31">
        <v>-28.579999999999991</v>
      </c>
      <c r="H13" s="32">
        <f t="shared" si="2"/>
        <v>0.99339589850538723</v>
      </c>
      <c r="I13" s="32">
        <f t="shared" si="3"/>
        <v>-0.71252182777198436</v>
      </c>
      <c r="J13" s="33">
        <f t="shared" si="4"/>
        <v>-20.499252984999991</v>
      </c>
      <c r="K13" s="33">
        <f t="shared" si="5"/>
        <v>-6.8330843283333307</v>
      </c>
      <c r="L13" s="30">
        <v>18</v>
      </c>
      <c r="M13" s="34">
        <f t="shared" si="6"/>
        <v>0.16666666666666666</v>
      </c>
      <c r="N13" s="30">
        <v>54</v>
      </c>
      <c r="O13" s="35">
        <f t="shared" ref="O13:P13" si="20">D13/7</f>
        <v>0.42857142857142855</v>
      </c>
      <c r="P13" s="35">
        <f t="shared" si="20"/>
        <v>0</v>
      </c>
      <c r="Q13" s="30">
        <f t="shared" si="8"/>
        <v>126</v>
      </c>
      <c r="R13" s="30"/>
      <c r="S13" s="36">
        <v>1</v>
      </c>
      <c r="T13" s="29">
        <v>2520</v>
      </c>
      <c r="U13" s="37">
        <v>120</v>
      </c>
      <c r="V13" s="38" t="s">
        <v>293</v>
      </c>
      <c r="W13" s="29">
        <v>1</v>
      </c>
      <c r="X13" s="39">
        <f t="shared" si="9"/>
        <v>0.33333333333333331</v>
      </c>
      <c r="Y13" s="40">
        <f t="shared" si="10"/>
        <v>9.5266666666666637</v>
      </c>
      <c r="Z13" s="29">
        <v>2</v>
      </c>
      <c r="AA13" s="29" t="s">
        <v>88</v>
      </c>
      <c r="AB13" s="41">
        <f t="shared" si="11"/>
        <v>-0.69</v>
      </c>
      <c r="AC13" s="42">
        <v>1.5664972222222222E-2</v>
      </c>
      <c r="AD13" s="40">
        <f t="shared" si="12"/>
        <v>-6.4852985000000002E-2</v>
      </c>
      <c r="AE13" s="40">
        <v>-3.48</v>
      </c>
      <c r="AF13" s="40">
        <v>-1.9562999999999999</v>
      </c>
      <c r="AG13" s="40">
        <v>0</v>
      </c>
    </row>
    <row r="14" spans="1:33" ht="15.75" customHeight="1" x14ac:dyDescent="0.2">
      <c r="A14" s="29" t="s">
        <v>51</v>
      </c>
      <c r="B14" s="29" t="s">
        <v>294</v>
      </c>
      <c r="C14" s="16">
        <f t="shared" si="1"/>
        <v>9.783333333333335</v>
      </c>
      <c r="D14" s="30">
        <v>9</v>
      </c>
      <c r="E14" s="30">
        <v>0</v>
      </c>
      <c r="F14" s="33">
        <v>88.050000000000011</v>
      </c>
      <c r="G14" s="31">
        <v>-22.73</v>
      </c>
      <c r="H14" s="32">
        <f t="shared" si="2"/>
        <v>0.2581487791027825</v>
      </c>
      <c r="I14" s="32">
        <f t="shared" si="3"/>
        <v>3.3972073197047051E-2</v>
      </c>
      <c r="J14" s="33">
        <f t="shared" si="4"/>
        <v>2.9912410449999931</v>
      </c>
      <c r="K14" s="33">
        <f t="shared" si="5"/>
        <v>0.33236011611111033</v>
      </c>
      <c r="L14" s="30">
        <v>34</v>
      </c>
      <c r="M14" s="34">
        <f t="shared" si="6"/>
        <v>0.26470588235294118</v>
      </c>
      <c r="N14" s="30">
        <v>45</v>
      </c>
      <c r="O14" s="35">
        <f t="shared" ref="O14:P14" si="21">D14/7</f>
        <v>1.2857142857142858</v>
      </c>
      <c r="P14" s="35">
        <f t="shared" si="21"/>
        <v>0</v>
      </c>
      <c r="Q14" s="30">
        <f t="shared" si="8"/>
        <v>35</v>
      </c>
      <c r="R14" s="30"/>
      <c r="S14" s="36">
        <v>0.96732026143790795</v>
      </c>
      <c r="T14" s="29">
        <v>2520</v>
      </c>
      <c r="U14" s="37">
        <v>120</v>
      </c>
      <c r="V14" s="38" t="s">
        <v>293</v>
      </c>
      <c r="W14" s="29">
        <v>2</v>
      </c>
      <c r="X14" s="39">
        <f t="shared" si="9"/>
        <v>0.22222222222222221</v>
      </c>
      <c r="Y14" s="40">
        <f t="shared" si="10"/>
        <v>3.2471428571428573</v>
      </c>
      <c r="Z14" s="29">
        <v>5</v>
      </c>
      <c r="AA14" s="29" t="s">
        <v>88</v>
      </c>
      <c r="AB14" s="41">
        <f t="shared" si="11"/>
        <v>-0.69</v>
      </c>
      <c r="AC14" s="42">
        <v>1.5664972222222222E-2</v>
      </c>
      <c r="AD14" s="40">
        <f t="shared" si="12"/>
        <v>-0.19455895500000001</v>
      </c>
      <c r="AE14" s="40">
        <v>-3.48</v>
      </c>
      <c r="AF14" s="40">
        <v>-1.9562999999999999</v>
      </c>
      <c r="AG14" s="40">
        <v>0</v>
      </c>
    </row>
    <row r="15" spans="1:33" ht="15.75" customHeight="1" x14ac:dyDescent="0.2">
      <c r="A15" s="29" t="s">
        <v>54</v>
      </c>
      <c r="B15" s="29" t="s">
        <v>295</v>
      </c>
      <c r="C15" s="16">
        <f t="shared" si="1"/>
        <v>10.045714285714286</v>
      </c>
      <c r="D15" s="30">
        <v>7</v>
      </c>
      <c r="E15" s="30">
        <v>1</v>
      </c>
      <c r="F15" s="33">
        <v>70.320000000000007</v>
      </c>
      <c r="G15" s="31">
        <v>-6.28</v>
      </c>
      <c r="H15" s="32">
        <f t="shared" si="2"/>
        <v>8.9306029579067123E-2</v>
      </c>
      <c r="I15" s="32">
        <f t="shared" si="3"/>
        <v>0.18866007349734554</v>
      </c>
      <c r="J15" s="33">
        <f t="shared" si="4"/>
        <v>13.26657636833334</v>
      </c>
      <c r="K15" s="33">
        <f t="shared" si="5"/>
        <v>1.8952251954761914</v>
      </c>
      <c r="L15" s="30">
        <v>34</v>
      </c>
      <c r="M15" s="34">
        <f t="shared" si="6"/>
        <v>0.20588235294117646</v>
      </c>
      <c r="N15" s="30">
        <v>156</v>
      </c>
      <c r="O15" s="35">
        <f t="shared" ref="O15:P15" si="22">D15/7</f>
        <v>1</v>
      </c>
      <c r="P15" s="35">
        <f t="shared" si="22"/>
        <v>0.14285714285714285</v>
      </c>
      <c r="Q15" s="30">
        <f t="shared" si="8"/>
        <v>136</v>
      </c>
      <c r="R15" s="30"/>
      <c r="S15" s="36">
        <v>0.59640102827763497</v>
      </c>
      <c r="T15" s="29">
        <v>2400</v>
      </c>
      <c r="U15" s="37" t="s">
        <v>33</v>
      </c>
      <c r="V15" s="38" t="s">
        <v>33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s">
        <v>88</v>
      </c>
      <c r="AB15" s="41">
        <f t="shared" si="11"/>
        <v>-0.69</v>
      </c>
      <c r="AC15" s="42">
        <v>1.5664972222222222E-2</v>
      </c>
      <c r="AD15" s="40">
        <f t="shared" si="12"/>
        <v>-0.15132363166666665</v>
      </c>
      <c r="AE15" s="40">
        <v>-3.48</v>
      </c>
      <c r="AF15" s="40">
        <v>-1.9562999999999999</v>
      </c>
      <c r="AG15" s="40">
        <v>-2.02</v>
      </c>
    </row>
    <row r="16" spans="1:33" ht="15.75" customHeight="1" x14ac:dyDescent="0.2">
      <c r="A16" s="29" t="s">
        <v>56</v>
      </c>
      <c r="B16" s="29" t="s">
        <v>296</v>
      </c>
      <c r="C16" s="16">
        <f t="shared" si="1"/>
        <v>10.098000000000001</v>
      </c>
      <c r="D16" s="30">
        <v>5</v>
      </c>
      <c r="E16" s="30">
        <v>4</v>
      </c>
      <c r="F16" s="33">
        <v>50.49</v>
      </c>
      <c r="G16" s="31">
        <v>-0.02</v>
      </c>
      <c r="H16" s="32">
        <f t="shared" si="2"/>
        <v>3.961180431768667E-4</v>
      </c>
      <c r="I16" s="32">
        <f t="shared" si="3"/>
        <v>0.26890298458440604</v>
      </c>
      <c r="J16" s="33">
        <f t="shared" si="4"/>
        <v>13.576911691666663</v>
      </c>
      <c r="K16" s="33">
        <f t="shared" si="5"/>
        <v>2.7153823383333324</v>
      </c>
      <c r="L16" s="30">
        <v>34</v>
      </c>
      <c r="M16" s="34">
        <f t="shared" si="6"/>
        <v>0.14705882352941177</v>
      </c>
      <c r="N16" s="30">
        <v>149</v>
      </c>
      <c r="O16" s="35">
        <f t="shared" ref="O16:P16" si="23">D16/7</f>
        <v>0.7142857142857143</v>
      </c>
      <c r="P16" s="35">
        <f t="shared" si="23"/>
        <v>0.5714285714285714</v>
      </c>
      <c r="Q16" s="30">
        <f t="shared" si="8"/>
        <v>115</v>
      </c>
      <c r="R16" s="30"/>
      <c r="S16" s="36">
        <v>0.59782608695652095</v>
      </c>
      <c r="T16" s="29">
        <v>2400</v>
      </c>
      <c r="U16" s="37" t="s">
        <v>33</v>
      </c>
      <c r="V16" s="38" t="s">
        <v>33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s">
        <v>88</v>
      </c>
      <c r="AB16" s="41">
        <f t="shared" si="11"/>
        <v>-0.69</v>
      </c>
      <c r="AC16" s="42">
        <v>1.5664972222222222E-2</v>
      </c>
      <c r="AD16" s="40">
        <f t="shared" si="12"/>
        <v>-0.10808830833333333</v>
      </c>
      <c r="AE16" s="40">
        <v>-3.48</v>
      </c>
      <c r="AF16" s="40">
        <v>-1.9563000000000001</v>
      </c>
      <c r="AG16" s="40">
        <v>-2.0300000000000002</v>
      </c>
    </row>
    <row r="17" spans="1:33" ht="15.75" customHeight="1" x14ac:dyDescent="0.2">
      <c r="A17" s="29" t="s">
        <v>58</v>
      </c>
      <c r="B17" s="29" t="s">
        <v>67</v>
      </c>
      <c r="C17" s="16">
        <f t="shared" si="1"/>
        <v>10.001999999999999</v>
      </c>
      <c r="D17" s="30">
        <v>10</v>
      </c>
      <c r="E17" s="30">
        <v>8</v>
      </c>
      <c r="F17" s="33">
        <v>100.02</v>
      </c>
      <c r="G17" s="31">
        <v>-0.16</v>
      </c>
      <c r="H17" s="32">
        <f t="shared" si="2"/>
        <v>1.5996800639872027E-3</v>
      </c>
      <c r="I17" s="32">
        <f t="shared" si="3"/>
        <v>0.28272168949543425</v>
      </c>
      <c r="J17" s="33">
        <f t="shared" si="4"/>
        <v>28.277823383333335</v>
      </c>
      <c r="K17" s="33">
        <f t="shared" si="5"/>
        <v>2.8277823383333334</v>
      </c>
      <c r="L17" s="30">
        <v>29</v>
      </c>
      <c r="M17" s="34">
        <f t="shared" si="6"/>
        <v>0.34482758620689657</v>
      </c>
      <c r="N17" s="30">
        <v>108</v>
      </c>
      <c r="O17" s="35">
        <f t="shared" ref="O17:P17" si="24">D17/7</f>
        <v>1.4285714285714286</v>
      </c>
      <c r="P17" s="35">
        <f t="shared" si="24"/>
        <v>1.1428571428571428</v>
      </c>
      <c r="Q17" s="30">
        <f t="shared" si="8"/>
        <v>42</v>
      </c>
      <c r="R17" s="30"/>
      <c r="S17" s="36">
        <v>0.86250000000000004</v>
      </c>
      <c r="T17" s="29">
        <v>2400</v>
      </c>
      <c r="U17" s="37" t="s">
        <v>33</v>
      </c>
      <c r="V17" s="38" t="s">
        <v>33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s">
        <v>88</v>
      </c>
      <c r="AB17" s="41">
        <f t="shared" si="11"/>
        <v>-0.69</v>
      </c>
      <c r="AC17" s="42">
        <v>1.5664972222222222E-2</v>
      </c>
      <c r="AD17" s="40">
        <f t="shared" si="12"/>
        <v>-0.21617661666666665</v>
      </c>
      <c r="AE17" s="40">
        <v>-3.48</v>
      </c>
      <c r="AF17" s="40">
        <v>-1.9562999999999999</v>
      </c>
      <c r="AG17" s="40">
        <v>-2</v>
      </c>
    </row>
    <row r="18" spans="1:33" ht="15.75" customHeight="1" x14ac:dyDescent="0.2">
      <c r="A18" s="29" t="s">
        <v>60</v>
      </c>
      <c r="B18" s="29" t="s">
        <v>67</v>
      </c>
      <c r="C18" s="16">
        <f t="shared" si="1"/>
        <v>9.9899999999999984</v>
      </c>
      <c r="D18" s="30">
        <v>13</v>
      </c>
      <c r="E18" s="30">
        <v>7</v>
      </c>
      <c r="F18" s="33">
        <v>129.86999999999998</v>
      </c>
      <c r="G18" s="31">
        <v>-0.16</v>
      </c>
      <c r="H18" s="32">
        <f t="shared" si="2"/>
        <v>1.2320012320012322E-3</v>
      </c>
      <c r="I18" s="32">
        <f t="shared" si="3"/>
        <v>0.30743489950206593</v>
      </c>
      <c r="J18" s="33">
        <f t="shared" si="4"/>
        <v>39.926570398333297</v>
      </c>
      <c r="K18" s="33">
        <f t="shared" si="5"/>
        <v>3.0712746460256382</v>
      </c>
      <c r="L18" s="30">
        <v>56</v>
      </c>
      <c r="M18" s="34">
        <f t="shared" si="6"/>
        <v>0.23214285714285715</v>
      </c>
      <c r="N18" s="30">
        <v>87</v>
      </c>
      <c r="O18" s="35">
        <f t="shared" ref="O18:P18" si="25">D18/7</f>
        <v>1.8571428571428572</v>
      </c>
      <c r="P18" s="35">
        <f t="shared" si="25"/>
        <v>1</v>
      </c>
      <c r="Q18" s="30">
        <f t="shared" si="8"/>
        <v>30</v>
      </c>
      <c r="R18" s="30"/>
      <c r="S18" s="36">
        <v>1.1773049645389999</v>
      </c>
      <c r="T18" s="29">
        <v>2400</v>
      </c>
      <c r="U18" s="37" t="s">
        <v>33</v>
      </c>
      <c r="V18" s="38" t="s">
        <v>33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s">
        <v>88</v>
      </c>
      <c r="AB18" s="41">
        <f t="shared" si="11"/>
        <v>-0.69</v>
      </c>
      <c r="AC18" s="42">
        <v>1.5664972222222222E-2</v>
      </c>
      <c r="AD18" s="40">
        <f t="shared" si="12"/>
        <v>-0.28102960166666668</v>
      </c>
      <c r="AE18" s="40">
        <v>-3.48</v>
      </c>
      <c r="AF18" s="40">
        <v>-1.9063000000000001</v>
      </c>
      <c r="AG18" s="40">
        <v>0</v>
      </c>
    </row>
    <row r="19" spans="1:33" ht="15.75" customHeight="1" x14ac:dyDescent="0.2">
      <c r="A19" s="29" t="s">
        <v>62</v>
      </c>
      <c r="B19" s="29" t="s">
        <v>67</v>
      </c>
      <c r="C19" s="16">
        <f t="shared" si="1"/>
        <v>9.9999999999999982</v>
      </c>
      <c r="D19" s="30">
        <v>10</v>
      </c>
      <c r="E19" s="30">
        <v>3</v>
      </c>
      <c r="F19" s="33">
        <v>99.999999999999986</v>
      </c>
      <c r="G19" s="31">
        <v>-0.47000000000000003</v>
      </c>
      <c r="H19" s="32">
        <f t="shared" si="2"/>
        <v>4.7000000000000011E-3</v>
      </c>
      <c r="I19" s="32">
        <f t="shared" si="3"/>
        <v>0.30450823383333325</v>
      </c>
      <c r="J19" s="33">
        <f t="shared" si="4"/>
        <v>30.450823383333322</v>
      </c>
      <c r="K19" s="33">
        <f t="shared" si="5"/>
        <v>3.0450823383333323</v>
      </c>
      <c r="L19" s="30">
        <v>65</v>
      </c>
      <c r="M19" s="34">
        <f t="shared" si="6"/>
        <v>0.15384615384615385</v>
      </c>
      <c r="N19" s="30">
        <v>97</v>
      </c>
      <c r="O19" s="35">
        <f t="shared" ref="O19:P19" si="26">D19/7</f>
        <v>1.4285714285714286</v>
      </c>
      <c r="P19" s="35">
        <f t="shared" si="26"/>
        <v>0.42857142857142855</v>
      </c>
      <c r="Q19" s="30">
        <f t="shared" si="8"/>
        <v>52</v>
      </c>
      <c r="R19" s="30"/>
      <c r="S19" s="36">
        <v>1.2777777777777699</v>
      </c>
      <c r="T19" s="29">
        <v>2400</v>
      </c>
      <c r="U19" s="37" t="s">
        <v>33</v>
      </c>
      <c r="V19" s="38" t="s">
        <v>33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s">
        <v>88</v>
      </c>
      <c r="AB19" s="41">
        <f t="shared" si="11"/>
        <v>-0.69</v>
      </c>
      <c r="AC19" s="42">
        <v>1.5664972222222222E-2</v>
      </c>
      <c r="AD19" s="40">
        <f t="shared" si="12"/>
        <v>-0.21617661666666665</v>
      </c>
      <c r="AE19" s="40">
        <v>-3.48</v>
      </c>
      <c r="AF19" s="40">
        <v>-1.9063000000000003</v>
      </c>
      <c r="AG19" s="40">
        <v>0</v>
      </c>
    </row>
    <row r="20" spans="1:33" ht="15.75" customHeight="1" x14ac:dyDescent="0.2">
      <c r="A20" s="29" t="s">
        <v>64</v>
      </c>
      <c r="B20" s="29" t="s">
        <v>67</v>
      </c>
      <c r="C20" s="16">
        <f t="shared" si="1"/>
        <v>10.012499999999999</v>
      </c>
      <c r="D20" s="30">
        <v>16</v>
      </c>
      <c r="E20" s="30">
        <v>7</v>
      </c>
      <c r="F20" s="33">
        <v>160.19999999999999</v>
      </c>
      <c r="G20" s="31">
        <v>-0.15000000000000002</v>
      </c>
      <c r="H20" s="32">
        <f t="shared" si="2"/>
        <v>9.363295880149815E-4</v>
      </c>
      <c r="I20" s="32">
        <f t="shared" si="3"/>
        <v>0.30894705002080725</v>
      </c>
      <c r="J20" s="33">
        <f t="shared" si="4"/>
        <v>49.493317413333315</v>
      </c>
      <c r="K20" s="33">
        <f t="shared" si="5"/>
        <v>3.0933323383333322</v>
      </c>
      <c r="L20" s="30">
        <v>98</v>
      </c>
      <c r="M20" s="34">
        <f t="shared" si="6"/>
        <v>0.16326530612244897</v>
      </c>
      <c r="N20" s="30">
        <v>75</v>
      </c>
      <c r="O20" s="35">
        <f t="shared" ref="O20:P20" si="27">D20/7</f>
        <v>2.2857142857142856</v>
      </c>
      <c r="P20" s="35">
        <f t="shared" si="27"/>
        <v>1</v>
      </c>
      <c r="Q20" s="30">
        <f t="shared" si="8"/>
        <v>22</v>
      </c>
      <c r="R20" s="30"/>
      <c r="S20" s="36">
        <v>1.2391304347826</v>
      </c>
      <c r="T20" s="29">
        <v>2400</v>
      </c>
      <c r="U20" s="37" t="s">
        <v>33</v>
      </c>
      <c r="V20" s="38" t="s">
        <v>33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s">
        <v>88</v>
      </c>
      <c r="AB20" s="41">
        <f t="shared" si="11"/>
        <v>-0.69</v>
      </c>
      <c r="AC20" s="42">
        <v>1.5664972222222222E-2</v>
      </c>
      <c r="AD20" s="40">
        <f t="shared" si="12"/>
        <v>-0.34588258666666666</v>
      </c>
      <c r="AE20" s="40">
        <v>-3.48</v>
      </c>
      <c r="AF20" s="40">
        <v>-1.9063000000000003</v>
      </c>
      <c r="AG20" s="40">
        <v>0</v>
      </c>
    </row>
    <row r="21" spans="1:33" ht="15.75" customHeight="1" x14ac:dyDescent="0.2">
      <c r="A21" s="29" t="s">
        <v>66</v>
      </c>
      <c r="B21" s="29" t="s">
        <v>297</v>
      </c>
      <c r="C21" s="16">
        <f t="shared" si="1"/>
        <v>10.058</v>
      </c>
      <c r="D21" s="30">
        <v>5</v>
      </c>
      <c r="E21" s="30">
        <v>1</v>
      </c>
      <c r="F21" s="33">
        <v>50.29</v>
      </c>
      <c r="G21" s="31">
        <v>-0.24</v>
      </c>
      <c r="H21" s="32">
        <f t="shared" si="2"/>
        <v>4.7723205408629942E-3</v>
      </c>
      <c r="I21" s="32">
        <f t="shared" si="3"/>
        <v>0.30755441820772844</v>
      </c>
      <c r="J21" s="33">
        <f t="shared" si="4"/>
        <v>15.466911691666663</v>
      </c>
      <c r="K21" s="33">
        <f t="shared" si="5"/>
        <v>3.0933823383333325</v>
      </c>
      <c r="L21" s="30">
        <v>47</v>
      </c>
      <c r="M21" s="34">
        <f t="shared" si="6"/>
        <v>0.10638297872340426</v>
      </c>
      <c r="N21" s="30">
        <v>68</v>
      </c>
      <c r="O21" s="35">
        <f t="shared" ref="O21:P21" si="28">D21/7</f>
        <v>0.7142857142857143</v>
      </c>
      <c r="P21" s="35">
        <f t="shared" si="28"/>
        <v>0.14285714285714285</v>
      </c>
      <c r="Q21" s="30">
        <f t="shared" si="8"/>
        <v>79</v>
      </c>
      <c r="R21" s="30"/>
      <c r="S21" s="36">
        <v>1.5819935691318301</v>
      </c>
      <c r="T21" s="29">
        <v>2400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s">
        <v>88</v>
      </c>
      <c r="AB21" s="41">
        <f t="shared" si="11"/>
        <v>-0.69</v>
      </c>
      <c r="AC21" s="42">
        <v>1.5664972222222222E-2</v>
      </c>
      <c r="AD21" s="40">
        <f t="shared" si="12"/>
        <v>-0.10808830833333333</v>
      </c>
      <c r="AE21" s="40">
        <v>-3.48</v>
      </c>
      <c r="AF21" s="40">
        <v>-1.9063000000000003</v>
      </c>
      <c r="AG21" s="40">
        <v>0</v>
      </c>
    </row>
    <row r="22" spans="1:33" ht="15.75" customHeight="1" x14ac:dyDescent="0.2">
      <c r="A22" s="29" t="s">
        <v>68</v>
      </c>
      <c r="B22" s="29" t="s">
        <v>298</v>
      </c>
      <c r="C22" s="16">
        <f t="shared" si="1"/>
        <v>9.99</v>
      </c>
      <c r="D22" s="30">
        <v>20</v>
      </c>
      <c r="E22" s="30">
        <v>2</v>
      </c>
      <c r="F22" s="31">
        <v>199.8</v>
      </c>
      <c r="G22" s="31">
        <v>0</v>
      </c>
      <c r="H22" s="32">
        <f t="shared" si="2"/>
        <v>0</v>
      </c>
      <c r="I22" s="32">
        <f t="shared" si="3"/>
        <v>0.30866690073406744</v>
      </c>
      <c r="J22" s="33">
        <f t="shared" si="4"/>
        <v>61.671646766666683</v>
      </c>
      <c r="K22" s="33">
        <f t="shared" si="5"/>
        <v>3.0835823383333341</v>
      </c>
      <c r="L22" s="30">
        <v>92</v>
      </c>
      <c r="M22" s="34">
        <f t="shared" si="6"/>
        <v>0.21739130434782608</v>
      </c>
      <c r="N22" s="30">
        <v>47</v>
      </c>
      <c r="O22" s="35">
        <f t="shared" ref="O22:P22" si="29">D22/7</f>
        <v>2.8571428571428572</v>
      </c>
      <c r="P22" s="35">
        <f t="shared" si="29"/>
        <v>0.2857142857142857</v>
      </c>
      <c r="Q22" s="30">
        <f t="shared" si="8"/>
        <v>14</v>
      </c>
      <c r="R22" s="30"/>
      <c r="S22" s="36">
        <v>1.87265917602996</v>
      </c>
      <c r="T22" s="29">
        <v>2400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s">
        <v>88</v>
      </c>
      <c r="AB22" s="41">
        <f t="shared" si="11"/>
        <v>-0.69</v>
      </c>
      <c r="AC22" s="42">
        <v>1.5664972222222222E-2</v>
      </c>
      <c r="AD22" s="40">
        <f t="shared" si="12"/>
        <v>-0.43235323333333331</v>
      </c>
      <c r="AE22" s="40">
        <v>-3.48</v>
      </c>
      <c r="AF22" s="40">
        <v>-1.9063000000000003</v>
      </c>
      <c r="AG22" s="40">
        <v>0</v>
      </c>
    </row>
    <row r="23" spans="1:33" ht="15.75" customHeight="1" x14ac:dyDescent="0.2">
      <c r="A23" s="29" t="s">
        <v>71</v>
      </c>
      <c r="B23" s="29" t="s">
        <v>67</v>
      </c>
      <c r="C23" s="16">
        <f t="shared" si="1"/>
        <v>10.075263157894739</v>
      </c>
      <c r="D23" s="30">
        <v>19</v>
      </c>
      <c r="E23" s="30">
        <v>7</v>
      </c>
      <c r="F23" s="33">
        <v>191.43000000000004</v>
      </c>
      <c r="G23" s="31">
        <v>-0.37</v>
      </c>
      <c r="H23" s="32">
        <f t="shared" si="2"/>
        <v>1.9328213968552469E-3</v>
      </c>
      <c r="I23" s="32">
        <f t="shared" si="3"/>
        <v>0.31131517749743159</v>
      </c>
      <c r="J23" s="33">
        <f t="shared" si="4"/>
        <v>59.595064428333345</v>
      </c>
      <c r="K23" s="33">
        <f t="shared" si="5"/>
        <v>3.136582338333334</v>
      </c>
      <c r="L23" s="30">
        <v>91</v>
      </c>
      <c r="M23" s="34">
        <f t="shared" si="6"/>
        <v>0.2087912087912088</v>
      </c>
      <c r="N23" s="30">
        <v>26</v>
      </c>
      <c r="O23" s="35">
        <f t="shared" ref="O23:P23" si="30">D23/7</f>
        <v>2.7142857142857144</v>
      </c>
      <c r="P23" s="35">
        <f t="shared" si="30"/>
        <v>1</v>
      </c>
      <c r="Q23" s="30">
        <f t="shared" si="8"/>
        <v>7</v>
      </c>
      <c r="R23" s="30"/>
      <c r="S23" s="36">
        <v>2.4257028112449799</v>
      </c>
      <c r="T23" s="29">
        <v>2400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s">
        <v>88</v>
      </c>
      <c r="AB23" s="41">
        <f t="shared" si="11"/>
        <v>-0.69</v>
      </c>
      <c r="AC23" s="42">
        <v>1.5664972222222222E-2</v>
      </c>
      <c r="AD23" s="40">
        <f t="shared" si="12"/>
        <v>-0.41073557166666663</v>
      </c>
      <c r="AE23" s="40">
        <v>-3.48</v>
      </c>
      <c r="AF23" s="40">
        <v>-1.9063000000000003</v>
      </c>
      <c r="AG23" s="40">
        <v>0</v>
      </c>
    </row>
    <row r="24" spans="1:33" ht="15.75" customHeight="1" x14ac:dyDescent="0.2">
      <c r="A24" s="29" t="s">
        <v>74</v>
      </c>
      <c r="B24" s="29" t="s">
        <v>81</v>
      </c>
      <c r="C24" s="16">
        <f t="shared" si="1"/>
        <v>10.022</v>
      </c>
      <c r="D24" s="30">
        <v>15</v>
      </c>
      <c r="E24" s="30">
        <v>4</v>
      </c>
      <c r="F24" s="33">
        <v>150.33000000000001</v>
      </c>
      <c r="G24" s="33">
        <v>-0.19</v>
      </c>
      <c r="H24" s="32">
        <f t="shared" si="2"/>
        <v>1.2638861172088072E-3</v>
      </c>
      <c r="I24" s="32">
        <f t="shared" si="3"/>
        <v>0.30913147791525314</v>
      </c>
      <c r="J24" s="33">
        <f t="shared" si="4"/>
        <v>46.471735075000005</v>
      </c>
      <c r="K24" s="33">
        <f t="shared" si="5"/>
        <v>3.0981156716666671</v>
      </c>
      <c r="L24" s="30">
        <v>105</v>
      </c>
      <c r="M24" s="34">
        <f t="shared" si="6"/>
        <v>0.14285714285714285</v>
      </c>
      <c r="N24" s="30">
        <v>7</v>
      </c>
      <c r="O24" s="35">
        <f t="shared" ref="O24:P24" si="31">D24/7</f>
        <v>2.1428571428571428</v>
      </c>
      <c r="P24" s="35">
        <f t="shared" si="31"/>
        <v>0.5714285714285714</v>
      </c>
      <c r="Q24" s="30">
        <f t="shared" si="8"/>
        <v>2</v>
      </c>
      <c r="R24" s="30"/>
      <c r="S24" s="36">
        <v>2.0185758513931802</v>
      </c>
      <c r="T24" s="29">
        <v>816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9.5000000000000001E-2</v>
      </c>
      <c r="Z24" s="29">
        <v>2</v>
      </c>
      <c r="AA24" s="29" t="s">
        <v>88</v>
      </c>
      <c r="AB24" s="41">
        <f t="shared" si="11"/>
        <v>-0.69</v>
      </c>
      <c r="AC24" s="42">
        <v>1.5664972222222222E-2</v>
      </c>
      <c r="AD24" s="40">
        <f t="shared" si="12"/>
        <v>-0.32426492499999998</v>
      </c>
      <c r="AE24" s="40">
        <v>-3.48</v>
      </c>
      <c r="AF24" s="40">
        <v>-1.9063000000000003</v>
      </c>
      <c r="AG24" s="40">
        <v>0</v>
      </c>
    </row>
    <row r="25" spans="1:33" ht="15.75" customHeight="1" x14ac:dyDescent="0.2">
      <c r="A25" s="29" t="s">
        <v>76</v>
      </c>
      <c r="B25" s="15"/>
      <c r="C25" s="16">
        <f t="shared" si="1"/>
        <v>10.32</v>
      </c>
      <c r="D25" s="30">
        <v>1</v>
      </c>
      <c r="E25" s="30">
        <v>0</v>
      </c>
      <c r="F25" s="33">
        <v>10.32</v>
      </c>
      <c r="G25" s="33">
        <v>-0.15</v>
      </c>
      <c r="H25" s="32">
        <f t="shared" si="2"/>
        <v>1.4534883720930232E-2</v>
      </c>
      <c r="I25" s="32">
        <f t="shared" si="3"/>
        <v>0.3110835599160206</v>
      </c>
      <c r="J25" s="33">
        <f t="shared" si="4"/>
        <v>3.210382338333333</v>
      </c>
      <c r="K25" s="33">
        <f t="shared" si="5"/>
        <v>3.210382338333333</v>
      </c>
      <c r="L25" s="30">
        <v>29</v>
      </c>
      <c r="M25" s="34">
        <f t="shared" si="6"/>
        <v>3.4482758620689655E-2</v>
      </c>
      <c r="N25" s="30">
        <v>0</v>
      </c>
      <c r="O25" s="35">
        <f t="shared" ref="O25:P25" si="32">D25/7</f>
        <v>0.14285714285714285</v>
      </c>
      <c r="P25" s="35">
        <f t="shared" si="32"/>
        <v>0</v>
      </c>
      <c r="Q25" s="30">
        <f t="shared" si="8"/>
        <v>0</v>
      </c>
      <c r="R25" s="30"/>
      <c r="S25" s="36">
        <v>0</v>
      </c>
      <c r="T25" s="15"/>
      <c r="U25" s="23"/>
      <c r="V25" s="1"/>
      <c r="W25" s="15">
        <v>0</v>
      </c>
      <c r="X25" s="39">
        <f t="shared" si="9"/>
        <v>0</v>
      </c>
      <c r="Y25" s="40">
        <f t="shared" si="10"/>
        <v>0.15</v>
      </c>
      <c r="Z25" s="15">
        <v>1</v>
      </c>
      <c r="AA25" s="29" t="s">
        <v>88</v>
      </c>
      <c r="AB25" s="41">
        <f t="shared" si="11"/>
        <v>-0.69</v>
      </c>
      <c r="AC25" s="42">
        <v>1.5664972222222222E-2</v>
      </c>
      <c r="AD25" s="40">
        <f t="shared" si="12"/>
        <v>-2.1617661666666666E-2</v>
      </c>
      <c r="AE25" s="40">
        <v>-3.48</v>
      </c>
      <c r="AF25" s="40">
        <v>-1.91</v>
      </c>
      <c r="AG25" s="40">
        <v>0</v>
      </c>
    </row>
    <row r="26" spans="1:33" ht="15.75" customHeight="1" x14ac:dyDescent="0.2">
      <c r="A26" s="15" t="s">
        <v>78</v>
      </c>
      <c r="B26" s="15"/>
      <c r="C26" s="16" t="str">
        <f t="shared" si="1"/>
        <v xml:space="preserve"> - </v>
      </c>
      <c r="D26" s="17">
        <v>0</v>
      </c>
      <c r="E26" s="17">
        <v>0</v>
      </c>
      <c r="F26" s="18">
        <v>0</v>
      </c>
      <c r="G26" s="18">
        <v>0</v>
      </c>
      <c r="H26" s="32" t="e">
        <f t="shared" si="2"/>
        <v>#DIV/0!</v>
      </c>
      <c r="I26" s="32" t="e">
        <f t="shared" si="3"/>
        <v>#DIV/0!</v>
      </c>
      <c r="J26" s="33">
        <f t="shared" si="4"/>
        <v>0</v>
      </c>
      <c r="K26" s="33" t="e">
        <f t="shared" si="5"/>
        <v>#DIV/0!</v>
      </c>
      <c r="L26" s="17">
        <v>0</v>
      </c>
      <c r="M26" s="34" t="str">
        <f t="shared" si="6"/>
        <v>-</v>
      </c>
      <c r="N26" s="17">
        <v>0</v>
      </c>
      <c r="O26" s="35">
        <f t="shared" ref="O26:P26" si="33">D26/7</f>
        <v>0</v>
      </c>
      <c r="P26" s="35">
        <f t="shared" si="33"/>
        <v>0</v>
      </c>
      <c r="Q26" s="30" t="e">
        <f t="shared" si="8"/>
        <v>#DIV/0!</v>
      </c>
      <c r="R26" s="30"/>
      <c r="S26" s="22">
        <v>0</v>
      </c>
      <c r="T26" s="15">
        <v>675</v>
      </c>
      <c r="U26" s="23">
        <v>600</v>
      </c>
      <c r="V26" s="1" t="s">
        <v>299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88</v>
      </c>
      <c r="AB26" s="41">
        <f t="shared" si="11"/>
        <v>-0.69</v>
      </c>
      <c r="AC26" s="42">
        <v>1.5664972222222222E-2</v>
      </c>
      <c r="AD26" s="40">
        <f t="shared" si="12"/>
        <v>0</v>
      </c>
      <c r="AE26" s="26">
        <v>-3.48</v>
      </c>
      <c r="AF26" s="26">
        <v>-1.9063000000000001</v>
      </c>
      <c r="AG26" s="26">
        <v>0</v>
      </c>
    </row>
    <row r="27" spans="1:33" ht="15.75" customHeight="1" x14ac:dyDescent="0.2">
      <c r="A27" s="15" t="s">
        <v>80</v>
      </c>
      <c r="B27" s="15"/>
      <c r="C27" s="16" t="str">
        <f t="shared" si="1"/>
        <v xml:space="preserve"> - </v>
      </c>
      <c r="D27" s="17">
        <v>0</v>
      </c>
      <c r="E27" s="17">
        <v>0</v>
      </c>
      <c r="F27" s="18">
        <v>0</v>
      </c>
      <c r="G27" s="18">
        <v>0</v>
      </c>
      <c r="H27" s="32" t="e">
        <f t="shared" si="2"/>
        <v>#DIV/0!</v>
      </c>
      <c r="I27" s="32" t="e">
        <f t="shared" si="3"/>
        <v>#DIV/0!</v>
      </c>
      <c r="J27" s="33">
        <f t="shared" si="4"/>
        <v>0</v>
      </c>
      <c r="K27" s="33" t="e">
        <f t="shared" si="5"/>
        <v>#DIV/0!</v>
      </c>
      <c r="L27" s="17">
        <v>0</v>
      </c>
      <c r="M27" s="34" t="str">
        <f t="shared" si="6"/>
        <v>-</v>
      </c>
      <c r="N27" s="17">
        <v>0</v>
      </c>
      <c r="O27" s="35">
        <f t="shared" ref="O27:P27" si="34">D27/7</f>
        <v>0</v>
      </c>
      <c r="P27" s="35">
        <f t="shared" si="34"/>
        <v>0</v>
      </c>
      <c r="Q27" s="30" t="e">
        <f t="shared" si="8"/>
        <v>#DIV/0!</v>
      </c>
      <c r="R27" s="30"/>
      <c r="S27" s="22">
        <v>0</v>
      </c>
      <c r="T27" s="15">
        <v>675</v>
      </c>
      <c r="U27" s="23">
        <v>600</v>
      </c>
      <c r="V27" s="1" t="s">
        <v>300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88</v>
      </c>
      <c r="AB27" s="41">
        <f t="shared" si="11"/>
        <v>-0.69</v>
      </c>
      <c r="AC27" s="42">
        <v>1.5664972222222222E-2</v>
      </c>
      <c r="AD27" s="40">
        <f t="shared" si="12"/>
        <v>0</v>
      </c>
      <c r="AE27" s="26">
        <v>-3.48</v>
      </c>
      <c r="AF27" s="26">
        <v>-1.9063000000000001</v>
      </c>
      <c r="AG27" s="26">
        <v>0</v>
      </c>
    </row>
    <row r="28" spans="1:33" ht="15.75" customHeight="1" x14ac:dyDescent="0.2">
      <c r="A28" s="29" t="s">
        <v>82</v>
      </c>
      <c r="B28" s="15"/>
      <c r="C28" s="16" t="str">
        <f t="shared" si="1"/>
        <v xml:space="preserve"> - </v>
      </c>
      <c r="D28" s="17">
        <v>0</v>
      </c>
      <c r="E28" s="17">
        <v>0</v>
      </c>
      <c r="F28" s="18">
        <v>0</v>
      </c>
      <c r="G28" s="18">
        <v>0</v>
      </c>
      <c r="H28" s="32" t="e">
        <f t="shared" si="2"/>
        <v>#DIV/0!</v>
      </c>
      <c r="I28" s="32" t="e">
        <f t="shared" si="3"/>
        <v>#DIV/0!</v>
      </c>
      <c r="J28" s="33">
        <f t="shared" si="4"/>
        <v>0</v>
      </c>
      <c r="K28" s="33" t="e">
        <f t="shared" si="5"/>
        <v>#DIV/0!</v>
      </c>
      <c r="L28" s="17">
        <v>0</v>
      </c>
      <c r="M28" s="34" t="str">
        <f t="shared" si="6"/>
        <v>-</v>
      </c>
      <c r="N28" s="17">
        <v>0</v>
      </c>
      <c r="O28" s="35">
        <f t="shared" ref="O28:P28" si="35">D28/7</f>
        <v>0</v>
      </c>
      <c r="P28" s="35">
        <f t="shared" si="35"/>
        <v>0</v>
      </c>
      <c r="Q28" s="30" t="e">
        <f t="shared" si="8"/>
        <v>#DIV/0!</v>
      </c>
      <c r="R28" s="30"/>
      <c r="S28" s="22">
        <v>0</v>
      </c>
      <c r="T28" s="15">
        <v>2208</v>
      </c>
      <c r="U28" s="23">
        <v>408</v>
      </c>
      <c r="V28" s="1" t="s">
        <v>301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88</v>
      </c>
      <c r="AB28" s="41">
        <f t="shared" si="11"/>
        <v>-0.69</v>
      </c>
      <c r="AC28" s="15">
        <v>1.5664972222222222E-2</v>
      </c>
      <c r="AD28" s="40">
        <f t="shared" si="12"/>
        <v>0</v>
      </c>
      <c r="AE28" s="26">
        <v>-3.48</v>
      </c>
      <c r="AF28" s="26">
        <v>-1.9063000000000001</v>
      </c>
      <c r="AG28" s="26">
        <v>0</v>
      </c>
    </row>
    <row r="29" spans="1:33" ht="15.75" customHeight="1" x14ac:dyDescent="0.2">
      <c r="A29" s="15" t="s">
        <v>83</v>
      </c>
      <c r="B29" s="15"/>
      <c r="C29" s="16" t="str">
        <f t="shared" si="1"/>
        <v xml:space="preserve"> - </v>
      </c>
      <c r="D29" s="17">
        <v>0</v>
      </c>
      <c r="E29" s="17">
        <v>0</v>
      </c>
      <c r="F29" s="18">
        <v>0</v>
      </c>
      <c r="G29" s="18">
        <v>0</v>
      </c>
      <c r="H29" s="32" t="e">
        <f t="shared" si="2"/>
        <v>#DIV/0!</v>
      </c>
      <c r="I29" s="32" t="e">
        <f t="shared" si="3"/>
        <v>#DIV/0!</v>
      </c>
      <c r="J29" s="33">
        <f t="shared" si="4"/>
        <v>0</v>
      </c>
      <c r="K29" s="33" t="e">
        <f t="shared" si="5"/>
        <v>#DIV/0!</v>
      </c>
      <c r="L29" s="17">
        <v>0</v>
      </c>
      <c r="M29" s="34" t="str">
        <f t="shared" si="6"/>
        <v>-</v>
      </c>
      <c r="N29" s="17">
        <v>0</v>
      </c>
      <c r="O29" s="35">
        <f t="shared" ref="O29:P29" si="36">D29/7</f>
        <v>0</v>
      </c>
      <c r="P29" s="35">
        <f t="shared" si="36"/>
        <v>0</v>
      </c>
      <c r="Q29" s="30" t="e">
        <f t="shared" si="8"/>
        <v>#DIV/0!</v>
      </c>
      <c r="R29" s="30"/>
      <c r="S29" s="22">
        <v>0</v>
      </c>
      <c r="T29" s="15" t="s">
        <v>33</v>
      </c>
      <c r="U29" s="23" t="s">
        <v>33</v>
      </c>
      <c r="V29" s="1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88</v>
      </c>
      <c r="AB29" s="41">
        <f t="shared" si="11"/>
        <v>-0.69</v>
      </c>
      <c r="AC29" s="42">
        <v>1.5664972222222222E-2</v>
      </c>
      <c r="AD29" s="40">
        <f t="shared" si="12"/>
        <v>0</v>
      </c>
      <c r="AE29" s="26">
        <v>-3.48</v>
      </c>
      <c r="AF29" s="26">
        <v>-1.9063000000000001</v>
      </c>
      <c r="AG29" s="26">
        <v>0</v>
      </c>
    </row>
    <row r="30" spans="1:33" ht="15.75" customHeight="1" x14ac:dyDescent="0.2">
      <c r="A30" s="15" t="s">
        <v>84</v>
      </c>
      <c r="B30" s="15"/>
      <c r="C30" s="16" t="str">
        <f t="shared" si="1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32" t="e">
        <f t="shared" si="2"/>
        <v>#DIV/0!</v>
      </c>
      <c r="I30" s="32" t="e">
        <f t="shared" si="3"/>
        <v>#DIV/0!</v>
      </c>
      <c r="J30" s="33">
        <f t="shared" si="4"/>
        <v>0</v>
      </c>
      <c r="K30" s="33" t="e">
        <f t="shared" si="5"/>
        <v>#DIV/0!</v>
      </c>
      <c r="L30" s="17">
        <v>0</v>
      </c>
      <c r="M30" s="34" t="str">
        <f t="shared" si="6"/>
        <v>-</v>
      </c>
      <c r="N30" s="17">
        <v>0</v>
      </c>
      <c r="O30" s="35">
        <f t="shared" ref="O30:P30" si="37">D30/7</f>
        <v>0</v>
      </c>
      <c r="P30" s="35">
        <f t="shared" si="37"/>
        <v>0</v>
      </c>
      <c r="Q30" s="30" t="e">
        <f t="shared" si="8"/>
        <v>#DIV/0!</v>
      </c>
      <c r="R30" s="30"/>
      <c r="S30" s="22">
        <v>0</v>
      </c>
      <c r="T30" s="29">
        <v>2208</v>
      </c>
      <c r="U30" s="37">
        <v>408</v>
      </c>
      <c r="V30" s="38" t="s">
        <v>302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88</v>
      </c>
      <c r="AB30" s="41">
        <f t="shared" si="11"/>
        <v>-0.69</v>
      </c>
      <c r="AC30" s="42">
        <v>1.5664972222222222E-2</v>
      </c>
      <c r="AD30" s="40">
        <f t="shared" si="12"/>
        <v>0</v>
      </c>
      <c r="AE30" s="26">
        <v>-3.48</v>
      </c>
      <c r="AF30" s="26">
        <v>-1.8785099274999999</v>
      </c>
      <c r="AG30" s="26">
        <v>0</v>
      </c>
    </row>
    <row r="31" spans="1:33" ht="15.75" customHeight="1" x14ac:dyDescent="0.2">
      <c r="A31" s="15" t="s">
        <v>85</v>
      </c>
      <c r="B31" s="15"/>
      <c r="C31" s="16" t="str">
        <f t="shared" si="1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2"/>
        <v>#DIV/0!</v>
      </c>
      <c r="I31" s="32" t="e">
        <f t="shared" si="3"/>
        <v>#DIV/0!</v>
      </c>
      <c r="J31" s="33">
        <f t="shared" si="4"/>
        <v>0</v>
      </c>
      <c r="K31" s="33" t="e">
        <f t="shared" si="5"/>
        <v>#DIV/0!</v>
      </c>
      <c r="L31" s="17">
        <v>0</v>
      </c>
      <c r="M31" s="34" t="str">
        <f t="shared" si="6"/>
        <v>-</v>
      </c>
      <c r="N31" s="17">
        <v>0</v>
      </c>
      <c r="O31" s="35">
        <f t="shared" ref="O31:P32" si="38">D31/7</f>
        <v>0</v>
      </c>
      <c r="P31" s="35">
        <f t="shared" si="38"/>
        <v>0</v>
      </c>
      <c r="Q31" s="30" t="e">
        <f t="shared" si="8"/>
        <v>#DIV/0!</v>
      </c>
      <c r="R31" s="30"/>
      <c r="S31" s="22" t="e">
        <v>#N/A</v>
      </c>
      <c r="T31" s="15">
        <v>2208</v>
      </c>
      <c r="U31" s="23" t="s">
        <v>33</v>
      </c>
      <c r="V31" s="1" t="s">
        <v>407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88</v>
      </c>
      <c r="AB31" s="41">
        <f t="shared" si="11"/>
        <v>-0.69</v>
      </c>
      <c r="AC31" s="28">
        <v>1.5664972222222222E-2</v>
      </c>
      <c r="AD31" s="40">
        <f t="shared" si="12"/>
        <v>0</v>
      </c>
      <c r="AE31" s="44">
        <v>-3.48</v>
      </c>
      <c r="AF31" s="44">
        <v>-1.8785099275000003</v>
      </c>
      <c r="AG31" s="26">
        <v>0</v>
      </c>
    </row>
    <row r="32" spans="1:33" s="51" customFormat="1" ht="15.75" customHeight="1" x14ac:dyDescent="0.2">
      <c r="A32" s="51" t="s">
        <v>400</v>
      </c>
      <c r="C32" s="16" t="str">
        <f t="shared" si="1"/>
        <v xml:space="preserve"> - </v>
      </c>
      <c r="D32" s="52">
        <v>0</v>
      </c>
      <c r="E32" s="52">
        <v>0</v>
      </c>
      <c r="F32" s="53">
        <v>0</v>
      </c>
      <c r="G32" s="53">
        <v>0</v>
      </c>
      <c r="H32" s="32" t="e">
        <f t="shared" si="2"/>
        <v>#DIV/0!</v>
      </c>
      <c r="I32" s="32" t="e">
        <f t="shared" si="3"/>
        <v>#DIV/0!</v>
      </c>
      <c r="J32" s="33">
        <f t="shared" si="4"/>
        <v>0</v>
      </c>
      <c r="K32" s="33" t="e">
        <f t="shared" si="5"/>
        <v>#DIV/0!</v>
      </c>
      <c r="L32" s="52">
        <v>0</v>
      </c>
      <c r="M32" s="34" t="str">
        <f t="shared" si="6"/>
        <v>-</v>
      </c>
      <c r="N32" s="52">
        <v>0</v>
      </c>
      <c r="O32" s="35">
        <f t="shared" si="38"/>
        <v>0</v>
      </c>
      <c r="P32" s="35">
        <f t="shared" si="38"/>
        <v>0</v>
      </c>
      <c r="Q32" s="30" t="e">
        <f t="shared" si="8"/>
        <v>#DIV/0!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0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0</v>
      </c>
      <c r="X32" s="39">
        <f t="shared" si="9"/>
        <v>0</v>
      </c>
      <c r="Y32" s="40">
        <f t="shared" si="10"/>
        <v>0</v>
      </c>
      <c r="Z32" s="51">
        <v>0</v>
      </c>
      <c r="AA32" s="51" t="s">
        <v>88</v>
      </c>
      <c r="AB32" s="41">
        <f t="shared" si="11"/>
        <v>-0.69</v>
      </c>
      <c r="AC32" s="57">
        <v>1.5664972222222222E-2</v>
      </c>
      <c r="AD32" s="40">
        <f t="shared" si="12"/>
        <v>0</v>
      </c>
      <c r="AE32" s="58">
        <v>-3.48</v>
      </c>
      <c r="AF32" s="58">
        <v>-1.8785099274999999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A200" s="15"/>
      <c r="B200" s="15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5.75" customHeight="1" x14ac:dyDescent="0.2">
      <c r="A201" s="15"/>
      <c r="B201" s="15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5.75" customHeight="1" x14ac:dyDescent="0.2">
      <c r="A202" s="15"/>
      <c r="B202" s="15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5.75" customHeight="1" x14ac:dyDescent="0.2">
      <c r="A203" s="15"/>
      <c r="B203" s="15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5.75" customHeight="1" x14ac:dyDescent="0.2">
      <c r="A204" s="15"/>
      <c r="B204" s="15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5.75" customHeight="1" x14ac:dyDescent="0.2">
      <c r="A205" s="15"/>
      <c r="B205" s="15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5.75" customHeight="1" x14ac:dyDescent="0.2">
      <c r="A206" s="15"/>
      <c r="B206" s="15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5.75" customHeight="1" x14ac:dyDescent="0.2">
      <c r="A207" s="15"/>
      <c r="B207" s="15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5.75" customHeight="1" x14ac:dyDescent="0.2">
      <c r="A208" s="15"/>
      <c r="B208" s="15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5.75" customHeight="1" x14ac:dyDescent="0.2">
      <c r="A209" s="15"/>
      <c r="B209" s="15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5.75" customHeight="1" x14ac:dyDescent="0.2">
      <c r="A210" s="15"/>
      <c r="B210" s="15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5.75" customHeight="1" x14ac:dyDescent="0.2">
      <c r="A211" s="15"/>
      <c r="B211" s="15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5.75" customHeight="1" x14ac:dyDescent="0.2">
      <c r="A212" s="15"/>
      <c r="B212" s="15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5.75" customHeight="1" x14ac:dyDescent="0.2">
      <c r="A213" s="15"/>
      <c r="B213" s="15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5.75" customHeight="1" x14ac:dyDescent="0.2">
      <c r="A214" s="15"/>
      <c r="B214" s="15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5.75" customHeight="1" x14ac:dyDescent="0.2">
      <c r="A215" s="15"/>
      <c r="B215" s="15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5.75" customHeight="1" x14ac:dyDescent="0.2">
      <c r="A216" s="15"/>
      <c r="B216" s="15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5.75" customHeight="1" x14ac:dyDescent="0.2">
      <c r="A217" s="15"/>
      <c r="B217" s="15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5.75" customHeight="1" x14ac:dyDescent="0.2">
      <c r="A218" s="15"/>
      <c r="B218" s="15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5.75" customHeight="1" x14ac:dyDescent="0.2">
      <c r="A219" s="15"/>
      <c r="B219" s="15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5.75" customHeight="1" x14ac:dyDescent="0.2">
      <c r="A220" s="15"/>
      <c r="B220" s="15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5.75" customHeight="1" x14ac:dyDescent="0.2">
      <c r="S221" s="22"/>
    </row>
    <row r="222" spans="1:33" ht="15.75" customHeight="1" x14ac:dyDescent="0.2">
      <c r="S222" s="22"/>
    </row>
    <row r="223" spans="1:33" ht="15.75" customHeight="1" x14ac:dyDescent="0.2">
      <c r="S223" s="22"/>
    </row>
    <row r="224" spans="1:33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tabSelected="1" workbookViewId="0">
      <pane xSplit="2" ySplit="3" topLeftCell="C14" activePane="bottomRight" state="frozen"/>
      <selection activeCell="AF32" sqref="AF32"/>
      <selection pane="topRight" activeCell="AF32" sqref="AF32"/>
      <selection pane="bottomLeft" activeCell="AF32" sqref="AF32"/>
      <selection pane="bottomRigh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1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9.33203125" customWidth="1"/>
    <col min="16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58.3320312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9.6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Info!B1:BJ7000""),3,FALSE),"""")"),"Cornhole Board Carrying Case, Black - Corn Hole Boards Storage Carry Bag")</f>
        <v>Cornhole Board Carrying Case, Black - Corn Hole Boards Storage Carry Bag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Info!B1:BJ7000""),2,FALSE),"""")"),"B08D3Y58DR")</f>
        <v>B08D3Y58DR</v>
      </c>
      <c r="B2" s="3" t="s">
        <v>86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68.25" customHeight="1" x14ac:dyDescent="0.2">
      <c r="A3" s="75" t="s">
        <v>30</v>
      </c>
      <c r="B3" s="76"/>
      <c r="C3" s="4">
        <f>((AE32+AF32)/0.85)*-1</f>
        <v>12.483066088235296</v>
      </c>
      <c r="D3" s="5">
        <f>SUM(D4:D99765)</f>
        <v>225</v>
      </c>
      <c r="E3" s="5"/>
      <c r="F3" s="6">
        <f t="shared" ref="F3:G3" si="0">SUM(F4:F99765)</f>
        <v>4516.05</v>
      </c>
      <c r="G3" s="6">
        <f t="shared" si="0"/>
        <v>-4.9000000000000004</v>
      </c>
      <c r="H3" s="7">
        <f t="shared" ref="H3:H32" si="1">G3/F3*-1</f>
        <v>1.0850189878322872E-3</v>
      </c>
      <c r="I3" s="8">
        <f t="shared" ref="I3:I32" si="2">J3/F3</f>
        <v>0.30380027066946796</v>
      </c>
      <c r="J3" s="6">
        <f>SUM(J4:J99765)</f>
        <v>1371.9772123568509</v>
      </c>
      <c r="K3" s="6">
        <f t="shared" ref="K3:K32" si="3">J3/D3</f>
        <v>6.0976764993637822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Sheet!a1:g5000""),2,FALSE),"""")"),"0.5 - March
1 - April
2 - May
5 - June
4.5 - July
2.5 - Aug
1.5 - Sept
0.5 - Oct
0.5 - Nov
1.5 - Dec
0.5 - Jan
0.5 - Feb")</f>
        <v>0.5 - March
1 - April
2 - May
5 - June
4.5 - July
2.5 - Aug
1.5 - Sept
0.5 - Oct
0.5 - Nov
1.5 - Dec
0.5 - Jan
0.5 -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SUM(W4:W99765)</f>
        <v>2</v>
      </c>
      <c r="X3" s="7">
        <f>W3/D3</f>
        <v>8.8888888888888889E-3</v>
      </c>
      <c r="Y3" s="6"/>
      <c r="Z3" s="5"/>
      <c r="AA3" s="5"/>
      <c r="AB3" s="5"/>
      <c r="AC3" s="5"/>
      <c r="AD3" s="6">
        <f>SUM(AD4:AD99765)</f>
        <v>-82.473704929687457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Info!B2:BZ7000""),36,FALSE)),"""")*-1"),-4.630606175)</f>
        <v>-4.6306061749999996</v>
      </c>
      <c r="AG3" s="6">
        <f>SUM(AG4:AG99765)</f>
        <v>0</v>
      </c>
    </row>
    <row r="4" spans="1:33" ht="15.75" customHeight="1" x14ac:dyDescent="0.2">
      <c r="A4" s="15" t="s">
        <v>31</v>
      </c>
      <c r="B4" s="15" t="s">
        <v>87</v>
      </c>
      <c r="C4" s="16">
        <f t="shared" ref="C4:C32" si="4">IFERROR(F4/D4," - ")</f>
        <v>18.114999999999998</v>
      </c>
      <c r="D4" s="17">
        <v>8</v>
      </c>
      <c r="E4" s="17">
        <v>0</v>
      </c>
      <c r="F4" s="18">
        <v>144.91999999999999</v>
      </c>
      <c r="G4" s="18">
        <v>0</v>
      </c>
      <c r="H4" s="19">
        <f t="shared" si="1"/>
        <v>0</v>
      </c>
      <c r="I4" s="19">
        <f t="shared" si="2"/>
        <v>0.26706746471926152</v>
      </c>
      <c r="J4" s="18">
        <f t="shared" ref="J4:J32" si="5">F4*0.85+G4+AF4*D4+D4*AE4+AG4+AD4</f>
        <v>38.703416987115375</v>
      </c>
      <c r="K4" s="18">
        <f t="shared" si="3"/>
        <v>4.8379271233894219</v>
      </c>
      <c r="L4" s="17">
        <v>26</v>
      </c>
      <c r="M4" s="20">
        <f t="shared" ref="M4:M32" si="6">IFERROR(D4/L4,"-")</f>
        <v>0.30769230769230771</v>
      </c>
      <c r="N4" s="17">
        <v>44</v>
      </c>
      <c r="O4" s="21">
        <f t="shared" ref="O4:P4" si="7">D4/7</f>
        <v>1.1428571428571428</v>
      </c>
      <c r="P4" s="21">
        <f t="shared" si="7"/>
        <v>0</v>
      </c>
      <c r="Q4" s="17">
        <f t="shared" ref="Q4:Q32" si="8">ROUNDDOWN(N4/(O4+P4),0)</f>
        <v>38</v>
      </c>
      <c r="R4" s="17"/>
      <c r="S4" s="22">
        <v>1.6842105263157801</v>
      </c>
      <c r="T4" s="15">
        <v>200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s">
        <v>88</v>
      </c>
      <c r="AB4" s="27">
        <f t="shared" ref="AB4:AB32" si="11">IF(OR(AA4="UsLargeStandardSize",AA4="UsSmallStandardSize"),-0.69,-0.48)</f>
        <v>-0.69</v>
      </c>
      <c r="AC4" s="28">
        <v>0.26561579687499992</v>
      </c>
      <c r="AD4" s="26">
        <f t="shared" ref="AD4:AD32" si="12">IFERROR(AB4*AC4*D4*2,0)</f>
        <v>-2.9323983974999988</v>
      </c>
      <c r="AE4" s="26">
        <v>-5.8</v>
      </c>
      <c r="AF4" s="26">
        <v>-4.3932730769230766</v>
      </c>
      <c r="AG4" s="26">
        <v>0</v>
      </c>
    </row>
    <row r="5" spans="1:33" ht="15.75" customHeight="1" x14ac:dyDescent="0.2">
      <c r="A5" s="29" t="s">
        <v>34</v>
      </c>
      <c r="B5" s="29" t="s">
        <v>89</v>
      </c>
      <c r="C5" s="16">
        <f t="shared" si="4"/>
        <v>11.593333333333334</v>
      </c>
      <c r="D5" s="30">
        <v>3</v>
      </c>
      <c r="E5" s="30">
        <v>1</v>
      </c>
      <c r="F5" s="31">
        <v>34.78</v>
      </c>
      <c r="G5" s="31">
        <v>0</v>
      </c>
      <c r="H5" s="32">
        <f t="shared" si="1"/>
        <v>0</v>
      </c>
      <c r="I5" s="32">
        <f t="shared" si="2"/>
        <v>-6.0853037085443623E-2</v>
      </c>
      <c r="J5" s="33">
        <f t="shared" si="5"/>
        <v>-2.1164686298317292</v>
      </c>
      <c r="K5" s="33">
        <f t="shared" si="3"/>
        <v>-0.70548954327724311</v>
      </c>
      <c r="L5" s="30">
        <v>19</v>
      </c>
      <c r="M5" s="34">
        <f t="shared" si="6"/>
        <v>0.15789473684210525</v>
      </c>
      <c r="N5" s="30">
        <v>40</v>
      </c>
      <c r="O5" s="35">
        <f t="shared" ref="O5:P5" si="13">D5/7</f>
        <v>0.42857142857142855</v>
      </c>
      <c r="P5" s="35">
        <f t="shared" si="13"/>
        <v>0.14285714285714285</v>
      </c>
      <c r="Q5" s="30">
        <f t="shared" si="8"/>
        <v>70</v>
      </c>
      <c r="R5" s="30"/>
      <c r="S5" s="36">
        <v>2.0689655172413701</v>
      </c>
      <c r="T5" s="29">
        <v>200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" t="s">
        <v>88</v>
      </c>
      <c r="AB5" s="27">
        <f t="shared" si="11"/>
        <v>-0.69</v>
      </c>
      <c r="AC5" s="28">
        <v>0.26561579687499992</v>
      </c>
      <c r="AD5" s="26">
        <f t="shared" si="12"/>
        <v>-1.0996493990624996</v>
      </c>
      <c r="AE5" s="26">
        <v>-5.8</v>
      </c>
      <c r="AF5" s="40">
        <v>-4.3932730769230766</v>
      </c>
      <c r="AG5" s="40">
        <v>0</v>
      </c>
    </row>
    <row r="6" spans="1:33" ht="15.75" customHeight="1" x14ac:dyDescent="0.2">
      <c r="A6" s="29" t="s">
        <v>35</v>
      </c>
      <c r="B6" s="29" t="s">
        <v>90</v>
      </c>
      <c r="C6" s="16" t="str">
        <f t="shared" si="4"/>
        <v xml:space="preserve"> - </v>
      </c>
      <c r="D6" s="30">
        <v>0</v>
      </c>
      <c r="E6" s="30">
        <v>1</v>
      </c>
      <c r="F6" s="31">
        <v>0</v>
      </c>
      <c r="G6" s="31">
        <v>0</v>
      </c>
      <c r="H6" s="32" t="e">
        <f t="shared" si="1"/>
        <v>#DIV/0!</v>
      </c>
      <c r="I6" s="32" t="e">
        <f t="shared" si="2"/>
        <v>#DIV/0!</v>
      </c>
      <c r="J6" s="33">
        <f t="shared" si="5"/>
        <v>0</v>
      </c>
      <c r="K6" s="33" t="e">
        <f t="shared" si="3"/>
        <v>#DIV/0!</v>
      </c>
      <c r="L6" s="30">
        <v>0</v>
      </c>
      <c r="M6" s="34" t="str">
        <f t="shared" si="6"/>
        <v>-</v>
      </c>
      <c r="N6" s="30">
        <v>39</v>
      </c>
      <c r="O6" s="35">
        <f t="shared" ref="O6:P6" si="14">D6/7</f>
        <v>0</v>
      </c>
      <c r="P6" s="35">
        <f t="shared" si="14"/>
        <v>0.14285714285714285</v>
      </c>
      <c r="Q6" s="30">
        <f t="shared" si="8"/>
        <v>273</v>
      </c>
      <c r="R6" s="30"/>
      <c r="S6" s="36">
        <v>1.18660287081339</v>
      </c>
      <c r="T6" s="29">
        <v>200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-4.3932730769230766</v>
      </c>
      <c r="AG6" s="40">
        <v>0</v>
      </c>
    </row>
    <row r="7" spans="1:33" ht="15.75" customHeight="1" x14ac:dyDescent="0.2">
      <c r="A7" s="29" t="s">
        <v>37</v>
      </c>
      <c r="B7" s="29" t="s">
        <v>91</v>
      </c>
      <c r="C7" s="16">
        <f t="shared" si="4"/>
        <v>16.46</v>
      </c>
      <c r="D7" s="30">
        <v>2</v>
      </c>
      <c r="E7" s="30">
        <v>0</v>
      </c>
      <c r="F7" s="31">
        <v>32.92</v>
      </c>
      <c r="G7" s="31">
        <v>0</v>
      </c>
      <c r="H7" s="32">
        <f t="shared" si="1"/>
        <v>0</v>
      </c>
      <c r="I7" s="32">
        <f t="shared" si="2"/>
        <v>0.2084554752970488</v>
      </c>
      <c r="J7" s="33">
        <f t="shared" si="5"/>
        <v>6.862354246778847</v>
      </c>
      <c r="K7" s="33">
        <f t="shared" si="3"/>
        <v>3.4311771233894235</v>
      </c>
      <c r="L7" s="30">
        <v>11</v>
      </c>
      <c r="M7" s="34">
        <f t="shared" si="6"/>
        <v>0.18181818181818182</v>
      </c>
      <c r="N7" s="30">
        <v>38</v>
      </c>
      <c r="O7" s="35">
        <f t="shared" ref="O7:P7" si="15">D7/7</f>
        <v>0.2857142857142857</v>
      </c>
      <c r="P7" s="35">
        <f t="shared" si="15"/>
        <v>0</v>
      </c>
      <c r="Q7" s="30">
        <f t="shared" si="8"/>
        <v>133</v>
      </c>
      <c r="R7" s="30"/>
      <c r="S7" s="36">
        <v>1.3125</v>
      </c>
      <c r="T7" s="29">
        <v>200</v>
      </c>
      <c r="U7" s="37" t="s">
        <v>33</v>
      </c>
      <c r="V7" s="38" t="s">
        <v>36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s">
        <v>88</v>
      </c>
      <c r="AB7" s="41">
        <f t="shared" si="11"/>
        <v>-0.69</v>
      </c>
      <c r="AC7" s="42">
        <v>0.26561579687499992</v>
      </c>
      <c r="AD7" s="40">
        <f t="shared" si="12"/>
        <v>-0.73309959937499969</v>
      </c>
      <c r="AE7" s="40">
        <v>-5.8</v>
      </c>
      <c r="AF7" s="40">
        <v>-4.3932730769230766</v>
      </c>
      <c r="AG7" s="40">
        <v>0</v>
      </c>
    </row>
    <row r="8" spans="1:33" ht="15.75" customHeight="1" x14ac:dyDescent="0.2">
      <c r="A8" s="29" t="s">
        <v>38</v>
      </c>
      <c r="B8" s="29" t="s">
        <v>92</v>
      </c>
      <c r="C8" s="16">
        <f t="shared" si="4"/>
        <v>15.5</v>
      </c>
      <c r="D8" s="30">
        <v>3</v>
      </c>
      <c r="E8" s="30">
        <v>1</v>
      </c>
      <c r="F8" s="31">
        <v>46.5</v>
      </c>
      <c r="G8" s="31">
        <v>0</v>
      </c>
      <c r="H8" s="32">
        <f t="shared" si="1"/>
        <v>0</v>
      </c>
      <c r="I8" s="32">
        <f t="shared" si="2"/>
        <v>0.16893227098790328</v>
      </c>
      <c r="J8" s="33">
        <f t="shared" si="5"/>
        <v>7.855350600937502</v>
      </c>
      <c r="K8" s="33">
        <f t="shared" si="3"/>
        <v>2.6184502003125005</v>
      </c>
      <c r="L8" s="30">
        <v>5</v>
      </c>
      <c r="M8" s="34">
        <f t="shared" si="6"/>
        <v>0.6</v>
      </c>
      <c r="N8" s="30">
        <v>35</v>
      </c>
      <c r="O8" s="35">
        <f t="shared" ref="O8:P8" si="16">D8/7</f>
        <v>0.42857142857142855</v>
      </c>
      <c r="P8" s="35">
        <f t="shared" si="16"/>
        <v>0.14285714285714285</v>
      </c>
      <c r="Q8" s="30">
        <f t="shared" si="8"/>
        <v>61</v>
      </c>
      <c r="R8" s="30"/>
      <c r="S8" s="36">
        <v>1.5204678362573001</v>
      </c>
      <c r="T8" s="29">
        <v>200</v>
      </c>
      <c r="U8" s="37" t="s">
        <v>33</v>
      </c>
      <c r="V8" s="38" t="s">
        <v>33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s">
        <v>88</v>
      </c>
      <c r="AB8" s="41">
        <f t="shared" si="11"/>
        <v>-0.69</v>
      </c>
      <c r="AC8" s="42">
        <v>0.26561579687499992</v>
      </c>
      <c r="AD8" s="40">
        <f t="shared" si="12"/>
        <v>-1.0996493990624996</v>
      </c>
      <c r="AE8" s="40">
        <v>-5.8</v>
      </c>
      <c r="AF8" s="40">
        <v>-4.3899999999999997</v>
      </c>
      <c r="AG8" s="40">
        <v>0</v>
      </c>
    </row>
    <row r="9" spans="1:33" ht="15.75" customHeight="1" x14ac:dyDescent="0.2">
      <c r="A9" s="29" t="s">
        <v>40</v>
      </c>
      <c r="B9" s="29" t="s">
        <v>91</v>
      </c>
      <c r="C9" s="16">
        <f t="shared" si="4"/>
        <v>15.799999999999999</v>
      </c>
      <c r="D9" s="30">
        <v>3</v>
      </c>
      <c r="E9" s="30">
        <v>1</v>
      </c>
      <c r="F9" s="31">
        <v>47.4</v>
      </c>
      <c r="G9" s="31">
        <v>0</v>
      </c>
      <c r="H9" s="32">
        <f t="shared" si="1"/>
        <v>0</v>
      </c>
      <c r="I9" s="32">
        <f t="shared" si="2"/>
        <v>0.17481159982503672</v>
      </c>
      <c r="J9" s="33">
        <f t="shared" si="5"/>
        <v>8.2860698317067403</v>
      </c>
      <c r="K9" s="33">
        <f t="shared" si="3"/>
        <v>2.7620232772355799</v>
      </c>
      <c r="L9" s="30">
        <v>19</v>
      </c>
      <c r="M9" s="34">
        <f t="shared" si="6"/>
        <v>0.15789473684210525</v>
      </c>
      <c r="N9" s="30">
        <v>30</v>
      </c>
      <c r="O9" s="35">
        <f t="shared" ref="O9:P9" si="17">D9/7</f>
        <v>0.42857142857142855</v>
      </c>
      <c r="P9" s="35">
        <f t="shared" si="17"/>
        <v>0.14285714285714285</v>
      </c>
      <c r="Q9" s="30">
        <f t="shared" si="8"/>
        <v>52</v>
      </c>
      <c r="R9" s="30"/>
      <c r="S9" s="36">
        <v>1.91891891891891</v>
      </c>
      <c r="T9" s="29">
        <v>200</v>
      </c>
      <c r="U9" s="37" t="s">
        <v>33</v>
      </c>
      <c r="V9" s="38" t="s">
        <v>33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s">
        <v>88</v>
      </c>
      <c r="AB9" s="41">
        <f t="shared" si="11"/>
        <v>-0.69</v>
      </c>
      <c r="AC9" s="42">
        <v>0.26561579687499992</v>
      </c>
      <c r="AD9" s="40">
        <f t="shared" si="12"/>
        <v>-1.0996493990624996</v>
      </c>
      <c r="AE9" s="40">
        <v>-5.8</v>
      </c>
      <c r="AF9" s="40">
        <v>-4.5014269230769202</v>
      </c>
      <c r="AG9" s="40">
        <v>0</v>
      </c>
    </row>
    <row r="10" spans="1:33" ht="15.75" customHeight="1" x14ac:dyDescent="0.2">
      <c r="A10" s="29" t="s">
        <v>42</v>
      </c>
      <c r="B10" s="29" t="s">
        <v>93</v>
      </c>
      <c r="C10" s="16">
        <f t="shared" si="4"/>
        <v>15.988750000000001</v>
      </c>
      <c r="D10" s="30">
        <v>8</v>
      </c>
      <c r="E10" s="30">
        <v>0</v>
      </c>
      <c r="F10" s="31">
        <v>127.91000000000001</v>
      </c>
      <c r="G10" s="31">
        <v>0</v>
      </c>
      <c r="H10" s="32">
        <f t="shared" si="1"/>
        <v>0</v>
      </c>
      <c r="I10" s="32">
        <f t="shared" si="2"/>
        <v>0.18278231739414152</v>
      </c>
      <c r="J10" s="33">
        <f t="shared" si="5"/>
        <v>23.379686217884643</v>
      </c>
      <c r="K10" s="33">
        <f t="shared" si="3"/>
        <v>2.9224607772355804</v>
      </c>
      <c r="L10" s="30">
        <v>19</v>
      </c>
      <c r="M10" s="34">
        <f t="shared" si="6"/>
        <v>0.42105263157894735</v>
      </c>
      <c r="N10" s="30">
        <v>21</v>
      </c>
      <c r="O10" s="35">
        <f t="shared" ref="O10:P10" si="18">D10/7</f>
        <v>1.1428571428571428</v>
      </c>
      <c r="P10" s="35">
        <f t="shared" si="18"/>
        <v>0</v>
      </c>
      <c r="Q10" s="30">
        <f t="shared" si="8"/>
        <v>18</v>
      </c>
      <c r="R10" s="30"/>
      <c r="S10" s="36">
        <v>1.3333333333333299</v>
      </c>
      <c r="T10" s="29">
        <v>200</v>
      </c>
      <c r="U10" s="37" t="s">
        <v>33</v>
      </c>
      <c r="V10" s="38" t="s">
        <v>33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s">
        <v>88</v>
      </c>
      <c r="AB10" s="41">
        <f t="shared" si="11"/>
        <v>-0.69</v>
      </c>
      <c r="AC10" s="42">
        <v>0.26561579687499992</v>
      </c>
      <c r="AD10" s="40">
        <f t="shared" si="12"/>
        <v>-2.9323983974999988</v>
      </c>
      <c r="AE10" s="40">
        <v>-5.8</v>
      </c>
      <c r="AF10" s="40">
        <v>-4.5014269230769202</v>
      </c>
      <c r="AG10" s="40">
        <v>0</v>
      </c>
    </row>
    <row r="11" spans="1:33" ht="15.75" customHeight="1" x14ac:dyDescent="0.2">
      <c r="A11" s="29" t="s">
        <v>44</v>
      </c>
      <c r="B11" s="29" t="s">
        <v>94</v>
      </c>
      <c r="C11" s="16">
        <f t="shared" si="4"/>
        <v>16.418571428571429</v>
      </c>
      <c r="D11" s="30">
        <v>7</v>
      </c>
      <c r="E11" s="30">
        <v>0</v>
      </c>
      <c r="F11" s="31">
        <v>114.93</v>
      </c>
      <c r="G11" s="31">
        <v>0</v>
      </c>
      <c r="H11" s="32">
        <f t="shared" si="1"/>
        <v>0</v>
      </c>
      <c r="I11" s="32">
        <f t="shared" si="2"/>
        <v>0.2002493947676765</v>
      </c>
      <c r="J11" s="33">
        <f t="shared" si="5"/>
        <v>23.01466294064906</v>
      </c>
      <c r="K11" s="33">
        <f t="shared" si="3"/>
        <v>3.2878089915212945</v>
      </c>
      <c r="L11" s="30">
        <v>10</v>
      </c>
      <c r="M11" s="34">
        <f t="shared" si="6"/>
        <v>0.7</v>
      </c>
      <c r="N11" s="30">
        <v>16</v>
      </c>
      <c r="O11" s="35">
        <f t="shared" ref="O11:P11" si="19">D11/7</f>
        <v>1</v>
      </c>
      <c r="P11" s="35">
        <f t="shared" si="19"/>
        <v>0</v>
      </c>
      <c r="Q11" s="30">
        <f t="shared" si="8"/>
        <v>16</v>
      </c>
      <c r="R11" s="30"/>
      <c r="S11" s="36">
        <v>1.50234741784037</v>
      </c>
      <c r="T11" s="29">
        <v>380</v>
      </c>
      <c r="U11" s="37">
        <v>180</v>
      </c>
      <c r="V11" s="38" t="s">
        <v>95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s">
        <v>88</v>
      </c>
      <c r="AB11" s="41">
        <f t="shared" si="11"/>
        <v>-0.69</v>
      </c>
      <c r="AC11" s="42">
        <v>0.26561579687499992</v>
      </c>
      <c r="AD11" s="40">
        <f t="shared" si="12"/>
        <v>-2.565848597812499</v>
      </c>
      <c r="AE11" s="40">
        <v>-5.8</v>
      </c>
      <c r="AF11" s="40">
        <v>-4.5014269230769202</v>
      </c>
      <c r="AG11" s="40">
        <v>0</v>
      </c>
    </row>
    <row r="12" spans="1:33" ht="15.75" customHeight="1" x14ac:dyDescent="0.2">
      <c r="A12" s="29" t="s">
        <v>46</v>
      </c>
      <c r="B12" s="29" t="s">
        <v>91</v>
      </c>
      <c r="C12" s="16">
        <f t="shared" si="4"/>
        <v>17.55</v>
      </c>
      <c r="D12" s="30">
        <v>1</v>
      </c>
      <c r="E12" s="30">
        <v>1</v>
      </c>
      <c r="F12" s="31">
        <v>17.55</v>
      </c>
      <c r="G12" s="31">
        <v>-0.04</v>
      </c>
      <c r="H12" s="32">
        <f t="shared" si="1"/>
        <v>2.2792022792022791E-3</v>
      </c>
      <c r="I12" s="32">
        <f t="shared" si="2"/>
        <v>0.2398588761957596</v>
      </c>
      <c r="J12" s="33">
        <f t="shared" si="5"/>
        <v>4.2095232772355811</v>
      </c>
      <c r="K12" s="33">
        <f t="shared" si="3"/>
        <v>4.2095232772355811</v>
      </c>
      <c r="L12" s="30">
        <v>8</v>
      </c>
      <c r="M12" s="34">
        <f t="shared" si="6"/>
        <v>0.125</v>
      </c>
      <c r="N12" s="30">
        <v>13</v>
      </c>
      <c r="O12" s="35">
        <f t="shared" ref="O12:P12" si="20">D12/7</f>
        <v>0.14285714285714285</v>
      </c>
      <c r="P12" s="35">
        <f t="shared" si="20"/>
        <v>0.14285714285714285</v>
      </c>
      <c r="Q12" s="30">
        <f t="shared" si="8"/>
        <v>45</v>
      </c>
      <c r="R12" s="30"/>
      <c r="S12" s="36">
        <v>1.63829787234042</v>
      </c>
      <c r="T12" s="29">
        <v>180</v>
      </c>
      <c r="U12" s="37">
        <v>180</v>
      </c>
      <c r="V12" s="38" t="s">
        <v>96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s">
        <v>88</v>
      </c>
      <c r="AB12" s="41">
        <f t="shared" si="11"/>
        <v>-0.69</v>
      </c>
      <c r="AC12" s="42">
        <v>0.26561579687499992</v>
      </c>
      <c r="AD12" s="40">
        <f t="shared" si="12"/>
        <v>-0.36654979968749984</v>
      </c>
      <c r="AE12" s="40">
        <v>-5.8</v>
      </c>
      <c r="AF12" s="40">
        <v>-4.5014269230769202</v>
      </c>
      <c r="AG12" s="40">
        <v>0</v>
      </c>
    </row>
    <row r="13" spans="1:33" ht="15.75" customHeight="1" x14ac:dyDescent="0.2">
      <c r="A13" s="29" t="s">
        <v>48</v>
      </c>
      <c r="B13" s="29" t="s">
        <v>91</v>
      </c>
      <c r="C13" s="16">
        <f t="shared" si="4"/>
        <v>19.3</v>
      </c>
      <c r="D13" s="30">
        <v>2</v>
      </c>
      <c r="E13" s="30">
        <v>0</v>
      </c>
      <c r="F13" s="33">
        <v>38.6</v>
      </c>
      <c r="G13" s="31">
        <v>0</v>
      </c>
      <c r="H13" s="32">
        <f t="shared" si="1"/>
        <v>0</v>
      </c>
      <c r="I13" s="32">
        <f t="shared" si="2"/>
        <v>0.29430570986075127</v>
      </c>
      <c r="J13" s="33">
        <f t="shared" si="5"/>
        <v>11.360200400625001</v>
      </c>
      <c r="K13" s="33">
        <f t="shared" si="3"/>
        <v>5.6801002003125003</v>
      </c>
      <c r="L13" s="30">
        <v>4</v>
      </c>
      <c r="M13" s="34">
        <f t="shared" si="6"/>
        <v>0.5</v>
      </c>
      <c r="N13" s="30">
        <v>12</v>
      </c>
      <c r="O13" s="35">
        <f t="shared" ref="O13:P13" si="21">D13/7</f>
        <v>0.2857142857142857</v>
      </c>
      <c r="P13" s="35">
        <f t="shared" si="21"/>
        <v>0</v>
      </c>
      <c r="Q13" s="30">
        <f t="shared" si="8"/>
        <v>42</v>
      </c>
      <c r="R13" s="30"/>
      <c r="S13" s="36">
        <v>1.6703296703296699</v>
      </c>
      <c r="T13" s="29">
        <v>180</v>
      </c>
      <c r="U13" s="37">
        <v>180</v>
      </c>
      <c r="V13" s="38" t="s">
        <v>97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s">
        <v>88</v>
      </c>
      <c r="AB13" s="41">
        <f t="shared" si="11"/>
        <v>-0.69</v>
      </c>
      <c r="AC13" s="42">
        <v>0.26561579687499992</v>
      </c>
      <c r="AD13" s="40">
        <f t="shared" si="12"/>
        <v>-0.73309959937499969</v>
      </c>
      <c r="AE13" s="40">
        <v>-5.8</v>
      </c>
      <c r="AF13" s="40">
        <v>-4.5583499999999999</v>
      </c>
      <c r="AG13" s="40">
        <v>0</v>
      </c>
    </row>
    <row r="14" spans="1:33" ht="15.75" customHeight="1" x14ac:dyDescent="0.2">
      <c r="A14" s="29" t="s">
        <v>51</v>
      </c>
      <c r="B14" s="29" t="s">
        <v>98</v>
      </c>
      <c r="C14" s="16">
        <f t="shared" si="4"/>
        <v>19.59</v>
      </c>
      <c r="D14" s="30">
        <v>7</v>
      </c>
      <c r="E14" s="30">
        <v>0</v>
      </c>
      <c r="F14" s="33">
        <v>137.13</v>
      </c>
      <c r="G14" s="31">
        <v>0</v>
      </c>
      <c r="H14" s="32">
        <f t="shared" si="1"/>
        <v>0</v>
      </c>
      <c r="I14" s="32">
        <f t="shared" si="2"/>
        <v>0.30253191425791215</v>
      </c>
      <c r="J14" s="33">
        <f t="shared" si="5"/>
        <v>41.48620140218749</v>
      </c>
      <c r="K14" s="33">
        <f t="shared" si="3"/>
        <v>5.9266002003124987</v>
      </c>
      <c r="L14" s="30">
        <v>12</v>
      </c>
      <c r="M14" s="34">
        <f t="shared" si="6"/>
        <v>0.58333333333333337</v>
      </c>
      <c r="N14" s="30">
        <v>7</v>
      </c>
      <c r="O14" s="35">
        <f t="shared" ref="O14:P14" si="22">D14/7</f>
        <v>1</v>
      </c>
      <c r="P14" s="35">
        <f t="shared" si="22"/>
        <v>0</v>
      </c>
      <c r="Q14" s="30">
        <f t="shared" si="8"/>
        <v>7</v>
      </c>
      <c r="R14" s="30"/>
      <c r="S14" s="36">
        <v>1.8333333333333299</v>
      </c>
      <c r="T14" s="29">
        <v>180</v>
      </c>
      <c r="U14" s="37">
        <v>180</v>
      </c>
      <c r="V14" s="38" t="s">
        <v>97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s">
        <v>88</v>
      </c>
      <c r="AB14" s="41">
        <f t="shared" si="11"/>
        <v>-0.69</v>
      </c>
      <c r="AC14" s="42">
        <v>0.26561579687499992</v>
      </c>
      <c r="AD14" s="40">
        <f t="shared" si="12"/>
        <v>-2.565848597812499</v>
      </c>
      <c r="AE14" s="40">
        <v>-5.8</v>
      </c>
      <c r="AF14" s="40">
        <v>-4.5583499999999999</v>
      </c>
      <c r="AG14" s="40">
        <v>0</v>
      </c>
    </row>
    <row r="15" spans="1:33" ht="15.75" customHeight="1" x14ac:dyDescent="0.2">
      <c r="A15" s="29" t="s">
        <v>54</v>
      </c>
      <c r="B15" s="29" t="s">
        <v>99</v>
      </c>
      <c r="C15" s="16">
        <f t="shared" si="4"/>
        <v>22.22</v>
      </c>
      <c r="D15" s="30">
        <v>3</v>
      </c>
      <c r="E15" s="30">
        <v>0</v>
      </c>
      <c r="F15" s="33">
        <v>66.66</v>
      </c>
      <c r="G15" s="31">
        <v>0</v>
      </c>
      <c r="H15" s="32">
        <f t="shared" si="1"/>
        <v>0</v>
      </c>
      <c r="I15" s="32">
        <f t="shared" si="2"/>
        <v>0.36733124213827628</v>
      </c>
      <c r="J15" s="33">
        <f t="shared" si="5"/>
        <v>24.486300600937497</v>
      </c>
      <c r="K15" s="33">
        <f t="shared" si="3"/>
        <v>8.1621002003124996</v>
      </c>
      <c r="L15" s="30">
        <v>10</v>
      </c>
      <c r="M15" s="34">
        <f t="shared" si="6"/>
        <v>0.3</v>
      </c>
      <c r="N15" s="30">
        <v>4</v>
      </c>
      <c r="O15" s="35">
        <f t="shared" ref="O15:P15" si="23">D15/7</f>
        <v>0.42857142857142855</v>
      </c>
      <c r="P15" s="35">
        <f t="shared" si="23"/>
        <v>0</v>
      </c>
      <c r="Q15" s="30">
        <f t="shared" si="8"/>
        <v>9</v>
      </c>
      <c r="R15" s="30"/>
      <c r="S15" s="36">
        <v>1.95419847328244</v>
      </c>
      <c r="T15" s="29">
        <v>180</v>
      </c>
      <c r="U15" s="37">
        <v>180</v>
      </c>
      <c r="V15" s="38" t="s">
        <v>97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s">
        <v>88</v>
      </c>
      <c r="AB15" s="41">
        <f t="shared" si="11"/>
        <v>-0.69</v>
      </c>
      <c r="AC15" s="42">
        <v>0.26561579687499992</v>
      </c>
      <c r="AD15" s="40">
        <f t="shared" si="12"/>
        <v>-1.0996493990624996</v>
      </c>
      <c r="AE15" s="40">
        <v>-5.8</v>
      </c>
      <c r="AF15" s="40">
        <v>-4.5583499999999999</v>
      </c>
      <c r="AG15" s="40">
        <v>0</v>
      </c>
    </row>
    <row r="16" spans="1:33" ht="15.75" customHeight="1" x14ac:dyDescent="0.2">
      <c r="A16" s="29" t="s">
        <v>56</v>
      </c>
      <c r="B16" s="29" t="s">
        <v>100</v>
      </c>
      <c r="C16" s="16">
        <f t="shared" si="4"/>
        <v>23.959999999999997</v>
      </c>
      <c r="D16" s="30">
        <v>3</v>
      </c>
      <c r="E16" s="30">
        <v>0</v>
      </c>
      <c r="F16" s="33">
        <v>71.88</v>
      </c>
      <c r="G16" s="31">
        <v>0</v>
      </c>
      <c r="H16" s="32">
        <f t="shared" si="1"/>
        <v>0</v>
      </c>
      <c r="I16" s="32">
        <f t="shared" si="2"/>
        <v>0.39442550919501246</v>
      </c>
      <c r="J16" s="33">
        <f t="shared" si="5"/>
        <v>28.351305600937494</v>
      </c>
      <c r="K16" s="33">
        <f t="shared" si="3"/>
        <v>9.4504352003124978</v>
      </c>
      <c r="L16" s="30">
        <v>4</v>
      </c>
      <c r="M16" s="34">
        <f t="shared" si="6"/>
        <v>0.75</v>
      </c>
      <c r="N16" s="30">
        <v>0</v>
      </c>
      <c r="O16" s="35">
        <f t="shared" ref="O16:P16" si="24">D16/7</f>
        <v>0.42857142857142855</v>
      </c>
      <c r="P16" s="35">
        <f t="shared" si="24"/>
        <v>0</v>
      </c>
      <c r="Q16" s="30">
        <f t="shared" si="8"/>
        <v>0</v>
      </c>
      <c r="R16" s="30"/>
      <c r="S16" s="36" t="e">
        <v>#N/A</v>
      </c>
      <c r="T16" s="29">
        <v>180</v>
      </c>
      <c r="U16" s="37">
        <v>180</v>
      </c>
      <c r="V16" s="38" t="s">
        <v>97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s">
        <v>88</v>
      </c>
      <c r="AB16" s="41">
        <f t="shared" si="11"/>
        <v>-0.69</v>
      </c>
      <c r="AC16" s="42">
        <v>0.26561579687499992</v>
      </c>
      <c r="AD16" s="40">
        <f t="shared" si="12"/>
        <v>-1.0996493990624996</v>
      </c>
      <c r="AE16" s="40">
        <v>-5.8</v>
      </c>
      <c r="AF16" s="40">
        <v>-4.749015</v>
      </c>
      <c r="AG16" s="40">
        <v>0</v>
      </c>
    </row>
    <row r="17" spans="1:33" ht="15.75" customHeight="1" x14ac:dyDescent="0.2">
      <c r="A17" s="29" t="s">
        <v>58</v>
      </c>
      <c r="B17" s="29"/>
      <c r="C17" s="16" t="str">
        <f t="shared" si="4"/>
        <v xml:space="preserve"> - </v>
      </c>
      <c r="D17" s="30">
        <v>0</v>
      </c>
      <c r="E17" s="30">
        <v>0</v>
      </c>
      <c r="F17" s="33">
        <v>0</v>
      </c>
      <c r="G17" s="31">
        <v>0</v>
      </c>
      <c r="H17" s="32" t="e">
        <f t="shared" si="1"/>
        <v>#DIV/0!</v>
      </c>
      <c r="I17" s="32" t="e">
        <f t="shared" si="2"/>
        <v>#DIV/0!</v>
      </c>
      <c r="J17" s="33">
        <f t="shared" si="5"/>
        <v>0</v>
      </c>
      <c r="K17" s="33" t="e">
        <f t="shared" si="3"/>
        <v>#DIV/0!</v>
      </c>
      <c r="L17" s="30">
        <v>0</v>
      </c>
      <c r="M17" s="34" t="str">
        <f t="shared" si="6"/>
        <v>-</v>
      </c>
      <c r="N17" s="30">
        <v>0</v>
      </c>
      <c r="O17" s="35">
        <f t="shared" ref="O17:P17" si="25">D17/7</f>
        <v>0</v>
      </c>
      <c r="P17" s="35">
        <f t="shared" si="25"/>
        <v>0</v>
      </c>
      <c r="Q17" s="30" t="e">
        <f t="shared" si="8"/>
        <v>#DIV/0!</v>
      </c>
      <c r="R17" s="30"/>
      <c r="S17" s="36" t="e">
        <v>#N/A</v>
      </c>
      <c r="T17" s="29">
        <v>180</v>
      </c>
      <c r="U17" s="37">
        <v>180</v>
      </c>
      <c r="V17" s="38" t="s">
        <v>97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s">
        <v>88</v>
      </c>
      <c r="AB17" s="41">
        <f t="shared" si="11"/>
        <v>-0.69</v>
      </c>
      <c r="AC17" s="42">
        <v>0.26561579687499992</v>
      </c>
      <c r="AD17" s="40">
        <f t="shared" si="12"/>
        <v>0</v>
      </c>
      <c r="AE17" s="40">
        <v>-5.8</v>
      </c>
      <c r="AF17" s="40">
        <v>-4.749015</v>
      </c>
      <c r="AG17" s="40">
        <v>0</v>
      </c>
    </row>
    <row r="18" spans="1:33" ht="15.75" customHeight="1" x14ac:dyDescent="0.2">
      <c r="A18" s="29" t="s">
        <v>60</v>
      </c>
      <c r="B18" s="29"/>
      <c r="C18" s="16" t="str">
        <f t="shared" si="4"/>
        <v xml:space="preserve"> - </v>
      </c>
      <c r="D18" s="30">
        <v>0</v>
      </c>
      <c r="E18" s="30">
        <v>0</v>
      </c>
      <c r="F18" s="33">
        <v>0</v>
      </c>
      <c r="G18" s="31">
        <v>0</v>
      </c>
      <c r="H18" s="32" t="e">
        <f t="shared" si="1"/>
        <v>#DIV/0!</v>
      </c>
      <c r="I18" s="32" t="e">
        <f t="shared" si="2"/>
        <v>#DIV/0!</v>
      </c>
      <c r="J18" s="33">
        <f t="shared" si="5"/>
        <v>0</v>
      </c>
      <c r="K18" s="33" t="e">
        <f t="shared" si="3"/>
        <v>#DIV/0!</v>
      </c>
      <c r="L18" s="30">
        <v>0</v>
      </c>
      <c r="M18" s="34" t="str">
        <f t="shared" si="6"/>
        <v>-</v>
      </c>
      <c r="N18" s="30">
        <v>0</v>
      </c>
      <c r="O18" s="35">
        <f t="shared" ref="O18:P18" si="26">D18/7</f>
        <v>0</v>
      </c>
      <c r="P18" s="35">
        <f t="shared" si="26"/>
        <v>0</v>
      </c>
      <c r="Q18" s="30" t="e">
        <f t="shared" si="8"/>
        <v>#DIV/0!</v>
      </c>
      <c r="R18" s="30"/>
      <c r="S18" s="36" t="e">
        <v>#N/A</v>
      </c>
      <c r="T18" s="29">
        <v>430</v>
      </c>
      <c r="U18" s="37">
        <v>180</v>
      </c>
      <c r="V18" s="38" t="s">
        <v>101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s">
        <v>88</v>
      </c>
      <c r="AB18" s="41">
        <f t="shared" si="11"/>
        <v>-0.69</v>
      </c>
      <c r="AC18" s="42">
        <v>0.26561579687499992</v>
      </c>
      <c r="AD18" s="40">
        <f t="shared" si="12"/>
        <v>0</v>
      </c>
      <c r="AE18" s="40">
        <v>-5.8</v>
      </c>
      <c r="AF18" s="40">
        <v>-4.749015</v>
      </c>
      <c r="AG18" s="40">
        <v>0</v>
      </c>
    </row>
    <row r="19" spans="1:33" ht="15.75" customHeight="1" x14ac:dyDescent="0.2">
      <c r="A19" s="29" t="s">
        <v>62</v>
      </c>
      <c r="B19" s="29"/>
      <c r="C19" s="16" t="str">
        <f t="shared" si="4"/>
        <v xml:space="preserve"> - </v>
      </c>
      <c r="D19" s="30">
        <v>0</v>
      </c>
      <c r="E19" s="30">
        <v>0</v>
      </c>
      <c r="F19" s="33">
        <v>0</v>
      </c>
      <c r="G19" s="31">
        <v>0</v>
      </c>
      <c r="H19" s="32" t="e">
        <f t="shared" si="1"/>
        <v>#DIV/0!</v>
      </c>
      <c r="I19" s="32" t="e">
        <f t="shared" si="2"/>
        <v>#DIV/0!</v>
      </c>
      <c r="J19" s="33">
        <f t="shared" si="5"/>
        <v>0</v>
      </c>
      <c r="K19" s="33" t="e">
        <f t="shared" si="3"/>
        <v>#DIV/0!</v>
      </c>
      <c r="L19" s="30">
        <v>0</v>
      </c>
      <c r="M19" s="34" t="str">
        <f t="shared" si="6"/>
        <v>-</v>
      </c>
      <c r="N19" s="30">
        <v>0</v>
      </c>
      <c r="O19" s="35">
        <f t="shared" ref="O19:P19" si="27">D19/7</f>
        <v>0</v>
      </c>
      <c r="P19" s="35">
        <f t="shared" si="27"/>
        <v>0</v>
      </c>
      <c r="Q19" s="30" t="e">
        <f t="shared" si="8"/>
        <v>#DIV/0!</v>
      </c>
      <c r="R19" s="30"/>
      <c r="S19" s="36" t="e">
        <v>#N/A</v>
      </c>
      <c r="T19" s="29">
        <v>430</v>
      </c>
      <c r="U19" s="37">
        <v>180</v>
      </c>
      <c r="V19" s="38" t="s">
        <v>101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s">
        <v>88</v>
      </c>
      <c r="AB19" s="41">
        <f t="shared" si="11"/>
        <v>-0.69</v>
      </c>
      <c r="AC19" s="42">
        <v>0.26561579687499992</v>
      </c>
      <c r="AD19" s="40">
        <f t="shared" si="12"/>
        <v>0</v>
      </c>
      <c r="AE19" s="40">
        <v>-5.8</v>
      </c>
      <c r="AF19" s="40">
        <v>-4.749015</v>
      </c>
      <c r="AG19" s="40">
        <v>0</v>
      </c>
    </row>
    <row r="20" spans="1:33" ht="15.75" customHeight="1" x14ac:dyDescent="0.2">
      <c r="A20" s="29" t="s">
        <v>64</v>
      </c>
      <c r="B20" s="29"/>
      <c r="C20" s="16" t="str">
        <f t="shared" si="4"/>
        <v xml:space="preserve"> - </v>
      </c>
      <c r="D20" s="30">
        <v>0</v>
      </c>
      <c r="E20" s="30">
        <v>0</v>
      </c>
      <c r="F20" s="33">
        <v>0</v>
      </c>
      <c r="G20" s="31">
        <v>0</v>
      </c>
      <c r="H20" s="32" t="e">
        <f t="shared" si="1"/>
        <v>#DIV/0!</v>
      </c>
      <c r="I20" s="32" t="e">
        <f t="shared" si="2"/>
        <v>#DIV/0!</v>
      </c>
      <c r="J20" s="33">
        <f t="shared" si="5"/>
        <v>0</v>
      </c>
      <c r="K20" s="33" t="e">
        <f t="shared" si="3"/>
        <v>#DIV/0!</v>
      </c>
      <c r="L20" s="30">
        <v>0</v>
      </c>
      <c r="M20" s="34" t="str">
        <f t="shared" si="6"/>
        <v>-</v>
      </c>
      <c r="N20" s="30">
        <v>0</v>
      </c>
      <c r="O20" s="35">
        <f t="shared" ref="O20:P20" si="28">D20/7</f>
        <v>0</v>
      </c>
      <c r="P20" s="35">
        <f t="shared" si="28"/>
        <v>0</v>
      </c>
      <c r="Q20" s="30" t="e">
        <f t="shared" si="8"/>
        <v>#DIV/0!</v>
      </c>
      <c r="R20" s="30"/>
      <c r="S20" s="36" t="e">
        <v>#N/A</v>
      </c>
      <c r="T20" s="29">
        <v>430</v>
      </c>
      <c r="U20" s="37">
        <v>180</v>
      </c>
      <c r="V20" s="38" t="s">
        <v>102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s">
        <v>88</v>
      </c>
      <c r="AB20" s="41">
        <f t="shared" si="11"/>
        <v>-0.69</v>
      </c>
      <c r="AC20" s="42">
        <v>0.26561579687499992</v>
      </c>
      <c r="AD20" s="40">
        <f t="shared" si="12"/>
        <v>0</v>
      </c>
      <c r="AE20" s="40">
        <v>-5.8</v>
      </c>
      <c r="AF20" s="40">
        <v>-4.749015</v>
      </c>
      <c r="AG20" s="40">
        <v>0</v>
      </c>
    </row>
    <row r="21" spans="1:33" ht="15.75" customHeight="1" x14ac:dyDescent="0.2">
      <c r="A21" s="29" t="s">
        <v>66</v>
      </c>
      <c r="B21" s="29"/>
      <c r="C21" s="16" t="str">
        <f t="shared" si="4"/>
        <v xml:space="preserve"> - </v>
      </c>
      <c r="D21" s="30">
        <v>0</v>
      </c>
      <c r="E21" s="30">
        <v>0</v>
      </c>
      <c r="F21" s="33">
        <v>0</v>
      </c>
      <c r="G21" s="31">
        <v>0</v>
      </c>
      <c r="H21" s="32" t="e">
        <f t="shared" si="1"/>
        <v>#DIV/0!</v>
      </c>
      <c r="I21" s="32" t="e">
        <f t="shared" si="2"/>
        <v>#DIV/0!</v>
      </c>
      <c r="J21" s="33">
        <f t="shared" si="5"/>
        <v>0</v>
      </c>
      <c r="K21" s="33" t="e">
        <f t="shared" si="3"/>
        <v>#DIV/0!</v>
      </c>
      <c r="L21" s="30">
        <v>0</v>
      </c>
      <c r="M21" s="34" t="str">
        <f t="shared" si="6"/>
        <v>-</v>
      </c>
      <c r="N21" s="30">
        <v>0</v>
      </c>
      <c r="O21" s="35">
        <f t="shared" ref="O21:P21" si="29">D21/7</f>
        <v>0</v>
      </c>
      <c r="P21" s="35">
        <f t="shared" si="29"/>
        <v>0</v>
      </c>
      <c r="Q21" s="30" t="e">
        <f t="shared" si="8"/>
        <v>#DIV/0!</v>
      </c>
      <c r="R21" s="30"/>
      <c r="S21" s="36" t="e">
        <v>#N/A</v>
      </c>
      <c r="T21" s="29">
        <v>430</v>
      </c>
      <c r="U21" s="37">
        <v>180</v>
      </c>
      <c r="V21" s="38" t="s">
        <v>103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s">
        <v>88</v>
      </c>
      <c r="AB21" s="41">
        <f t="shared" si="11"/>
        <v>-0.69</v>
      </c>
      <c r="AC21" s="42">
        <v>0.26561579687499992</v>
      </c>
      <c r="AD21" s="40">
        <f t="shared" si="12"/>
        <v>0</v>
      </c>
      <c r="AE21" s="40">
        <v>-5.8</v>
      </c>
      <c r="AF21" s="40">
        <v>-4.749015</v>
      </c>
      <c r="AG21" s="40">
        <v>0</v>
      </c>
    </row>
    <row r="22" spans="1:33" ht="15.75" customHeight="1" x14ac:dyDescent="0.2">
      <c r="A22" s="29" t="s">
        <v>68</v>
      </c>
      <c r="B22" s="29" t="s">
        <v>104</v>
      </c>
      <c r="C22" s="16" t="str">
        <f t="shared" si="4"/>
        <v xml:space="preserve"> - </v>
      </c>
      <c r="D22" s="30">
        <v>0</v>
      </c>
      <c r="E22" s="30">
        <v>0</v>
      </c>
      <c r="F22" s="31">
        <v>0</v>
      </c>
      <c r="G22" s="31">
        <v>0</v>
      </c>
      <c r="H22" s="32" t="e">
        <f t="shared" si="1"/>
        <v>#DIV/0!</v>
      </c>
      <c r="I22" s="32" t="e">
        <f t="shared" si="2"/>
        <v>#DIV/0!</v>
      </c>
      <c r="J22" s="33">
        <f t="shared" si="5"/>
        <v>0</v>
      </c>
      <c r="K22" s="33" t="e">
        <f t="shared" si="3"/>
        <v>#DIV/0!</v>
      </c>
      <c r="L22" s="30">
        <v>0</v>
      </c>
      <c r="M22" s="34" t="str">
        <f t="shared" si="6"/>
        <v>-</v>
      </c>
      <c r="N22" s="30">
        <v>180</v>
      </c>
      <c r="O22" s="35">
        <f t="shared" ref="O22:P22" si="30">D22/7</f>
        <v>0</v>
      </c>
      <c r="P22" s="35">
        <f t="shared" si="30"/>
        <v>0</v>
      </c>
      <c r="Q22" s="30" t="e">
        <f t="shared" si="8"/>
        <v>#DIV/0!</v>
      </c>
      <c r="R22" s="30"/>
      <c r="S22" s="36">
        <v>0.57399103139013397</v>
      </c>
      <c r="T22" s="29">
        <v>250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s">
        <v>88</v>
      </c>
      <c r="AB22" s="41">
        <f t="shared" si="11"/>
        <v>-0.69</v>
      </c>
      <c r="AC22" s="42">
        <v>0.26561579687499992</v>
      </c>
      <c r="AD22" s="40">
        <f t="shared" si="12"/>
        <v>0</v>
      </c>
      <c r="AE22" s="40">
        <v>-5.8</v>
      </c>
      <c r="AF22" s="40">
        <v>-4.749015</v>
      </c>
      <c r="AG22" s="40">
        <v>0</v>
      </c>
    </row>
    <row r="23" spans="1:33" ht="15.75" customHeight="1" x14ac:dyDescent="0.2">
      <c r="A23" s="29" t="s">
        <v>71</v>
      </c>
      <c r="B23" s="29" t="s">
        <v>105</v>
      </c>
      <c r="C23" s="16">
        <f t="shared" si="4"/>
        <v>20.841176470588238</v>
      </c>
      <c r="D23" s="30">
        <v>17</v>
      </c>
      <c r="E23" s="30">
        <v>0</v>
      </c>
      <c r="F23" s="33">
        <v>354.30000000000007</v>
      </c>
      <c r="G23" s="31">
        <v>-0.16</v>
      </c>
      <c r="H23" s="32">
        <f t="shared" si="1"/>
        <v>4.5159469376234823E-4</v>
      </c>
      <c r="I23" s="32">
        <f t="shared" si="2"/>
        <v>0.325798471366956</v>
      </c>
      <c r="J23" s="33">
        <f t="shared" si="5"/>
        <v>115.43039840531253</v>
      </c>
      <c r="K23" s="33">
        <f t="shared" si="3"/>
        <v>6.7900234356066198</v>
      </c>
      <c r="L23" s="30">
        <v>19</v>
      </c>
      <c r="M23" s="34">
        <f t="shared" si="6"/>
        <v>0.89473684210526316</v>
      </c>
      <c r="N23" s="30">
        <v>164</v>
      </c>
      <c r="O23" s="35">
        <f t="shared" ref="O23:P23" si="31">D23/7</f>
        <v>2.4285714285714284</v>
      </c>
      <c r="P23" s="35">
        <f t="shared" si="31"/>
        <v>0</v>
      </c>
      <c r="Q23" s="30">
        <f t="shared" si="8"/>
        <v>67</v>
      </c>
      <c r="R23" s="30"/>
      <c r="S23" s="36">
        <v>0.57971014492753603</v>
      </c>
      <c r="T23" s="29">
        <v>250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s">
        <v>88</v>
      </c>
      <c r="AB23" s="41">
        <f t="shared" si="11"/>
        <v>-0.69</v>
      </c>
      <c r="AC23" s="42">
        <v>0.26561579687499992</v>
      </c>
      <c r="AD23" s="40">
        <f t="shared" si="12"/>
        <v>-6.2313465946874977</v>
      </c>
      <c r="AE23" s="40">
        <v>-5.8</v>
      </c>
      <c r="AF23" s="40">
        <v>-4.749015</v>
      </c>
      <c r="AG23" s="40">
        <v>0</v>
      </c>
    </row>
    <row r="24" spans="1:33" ht="15.75" customHeight="1" x14ac:dyDescent="0.2">
      <c r="A24" s="29" t="s">
        <v>74</v>
      </c>
      <c r="B24" s="29" t="s">
        <v>106</v>
      </c>
      <c r="C24" s="16">
        <f t="shared" si="4"/>
        <v>17.07578947368421</v>
      </c>
      <c r="D24" s="30">
        <v>19</v>
      </c>
      <c r="E24" s="30">
        <v>4</v>
      </c>
      <c r="F24" s="33">
        <v>324.44</v>
      </c>
      <c r="G24" s="33">
        <v>-0.08</v>
      </c>
      <c r="H24" s="32">
        <f t="shared" si="1"/>
        <v>2.465787202564419E-4</v>
      </c>
      <c r="I24" s="32">
        <f t="shared" si="2"/>
        <v>0.21051124647373165</v>
      </c>
      <c r="J24" s="33">
        <f t="shared" si="5"/>
        <v>68.298268805937496</v>
      </c>
      <c r="K24" s="33">
        <f t="shared" si="3"/>
        <v>3.5946457266282894</v>
      </c>
      <c r="L24" s="30">
        <v>34</v>
      </c>
      <c r="M24" s="34">
        <f t="shared" si="6"/>
        <v>0.55882352941176472</v>
      </c>
      <c r="N24" s="30">
        <v>143</v>
      </c>
      <c r="O24" s="35">
        <f t="shared" ref="O24:P24" si="32">D24/7</f>
        <v>2.7142857142857144</v>
      </c>
      <c r="P24" s="35">
        <f t="shared" si="32"/>
        <v>0.5714285714285714</v>
      </c>
      <c r="Q24" s="30">
        <f t="shared" si="8"/>
        <v>43</v>
      </c>
      <c r="R24" s="30"/>
      <c r="S24" s="36">
        <v>1.1124260355029501</v>
      </c>
      <c r="T24" s="29">
        <v>250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s">
        <v>88</v>
      </c>
      <c r="AB24" s="41">
        <f t="shared" si="11"/>
        <v>-0.69</v>
      </c>
      <c r="AC24" s="42">
        <v>0.26561579687499992</v>
      </c>
      <c r="AD24" s="40">
        <f t="shared" si="12"/>
        <v>-6.9644461940624973</v>
      </c>
      <c r="AE24" s="40">
        <v>-5.8</v>
      </c>
      <c r="AF24" s="40">
        <v>-4.749015</v>
      </c>
      <c r="AG24" s="40">
        <v>0</v>
      </c>
    </row>
    <row r="25" spans="1:33" ht="15.75" customHeight="1" x14ac:dyDescent="0.2">
      <c r="A25" s="29" t="s">
        <v>76</v>
      </c>
      <c r="B25" s="15" t="s">
        <v>107</v>
      </c>
      <c r="C25" s="16">
        <f t="shared" si="4"/>
        <v>17.825833333333335</v>
      </c>
      <c r="D25" s="30">
        <v>36</v>
      </c>
      <c r="E25" s="30">
        <v>1</v>
      </c>
      <c r="F25" s="33">
        <v>641.73</v>
      </c>
      <c r="G25" s="33">
        <v>-0.08</v>
      </c>
      <c r="H25" s="32">
        <f t="shared" si="1"/>
        <v>1.2466302027332366E-4</v>
      </c>
      <c r="I25" s="32">
        <f t="shared" si="2"/>
        <v>0.23747480593279102</v>
      </c>
      <c r="J25" s="33">
        <f t="shared" si="5"/>
        <v>152.39470721124999</v>
      </c>
      <c r="K25" s="33">
        <f t="shared" si="3"/>
        <v>4.2331863114236112</v>
      </c>
      <c r="L25" s="30">
        <v>48</v>
      </c>
      <c r="M25" s="34">
        <f t="shared" si="6"/>
        <v>0.75</v>
      </c>
      <c r="N25" s="30">
        <v>104</v>
      </c>
      <c r="O25" s="35">
        <f t="shared" ref="O25:P25" si="33">D25/7</f>
        <v>5.1428571428571432</v>
      </c>
      <c r="P25" s="35">
        <f t="shared" si="33"/>
        <v>0.14285714285714285</v>
      </c>
      <c r="Q25" s="30">
        <f t="shared" si="8"/>
        <v>19</v>
      </c>
      <c r="R25" s="30"/>
      <c r="S25" s="36">
        <v>2.057971014492753</v>
      </c>
      <c r="T25" s="15"/>
      <c r="U25" s="23"/>
      <c r="V25" s="1"/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88</v>
      </c>
      <c r="AB25" s="41">
        <f t="shared" si="11"/>
        <v>-0.69</v>
      </c>
      <c r="AC25" s="42">
        <v>0.26561579687499992</v>
      </c>
      <c r="AD25" s="40">
        <f t="shared" si="12"/>
        <v>-13.195792788749994</v>
      </c>
      <c r="AE25" s="40">
        <v>-5.8</v>
      </c>
      <c r="AF25" s="40">
        <v>-4.75</v>
      </c>
      <c r="AG25" s="40">
        <v>0</v>
      </c>
    </row>
    <row r="26" spans="1:33" ht="15.75" customHeight="1" x14ac:dyDescent="0.2">
      <c r="A26" s="15" t="s">
        <v>78</v>
      </c>
      <c r="B26" s="15" t="s">
        <v>108</v>
      </c>
      <c r="C26" s="16">
        <f t="shared" si="4"/>
        <v>19.674062499999998</v>
      </c>
      <c r="D26" s="17">
        <v>32</v>
      </c>
      <c r="E26" s="17">
        <v>2</v>
      </c>
      <c r="F26" s="18">
        <v>629.56999999999994</v>
      </c>
      <c r="G26" s="18">
        <v>-0.08</v>
      </c>
      <c r="H26" s="32">
        <f t="shared" si="1"/>
        <v>1.2707085788712932E-4</v>
      </c>
      <c r="I26" s="32">
        <f t="shared" si="2"/>
        <v>0.28590375400670276</v>
      </c>
      <c r="J26" s="33">
        <f t="shared" si="5"/>
        <v>179.99642640999983</v>
      </c>
      <c r="K26" s="33">
        <f t="shared" si="3"/>
        <v>5.6248883253124946</v>
      </c>
      <c r="L26" s="17">
        <v>48</v>
      </c>
      <c r="M26" s="34">
        <f t="shared" si="6"/>
        <v>0.66666666666666663</v>
      </c>
      <c r="N26" s="17">
        <v>77</v>
      </c>
      <c r="O26" s="35">
        <f t="shared" ref="O26:P26" si="34">D26/7</f>
        <v>4.5714285714285712</v>
      </c>
      <c r="P26" s="35">
        <f t="shared" si="34"/>
        <v>0.2857142857142857</v>
      </c>
      <c r="Q26" s="30">
        <f t="shared" si="8"/>
        <v>15</v>
      </c>
      <c r="R26" s="30"/>
      <c r="S26" s="22">
        <v>4.116504854368932</v>
      </c>
      <c r="T26" s="15">
        <v>250</v>
      </c>
      <c r="U26" s="23" t="s">
        <v>33</v>
      </c>
      <c r="V26" s="1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88</v>
      </c>
      <c r="AB26" s="41">
        <f t="shared" si="11"/>
        <v>-0.69</v>
      </c>
      <c r="AC26" s="42">
        <v>0.26561579687499992</v>
      </c>
      <c r="AD26" s="40">
        <f t="shared" si="12"/>
        <v>-11.729593589999995</v>
      </c>
      <c r="AE26" s="26">
        <v>-5.98</v>
      </c>
      <c r="AF26" s="26">
        <v>-4.749015</v>
      </c>
      <c r="AG26" s="26">
        <v>0</v>
      </c>
    </row>
    <row r="27" spans="1:33" ht="15.75" customHeight="1" x14ac:dyDescent="0.2">
      <c r="A27" s="15" t="s">
        <v>80</v>
      </c>
      <c r="B27" s="15" t="s">
        <v>109</v>
      </c>
      <c r="C27" s="16">
        <f t="shared" si="4"/>
        <v>22.881372549019609</v>
      </c>
      <c r="D27" s="17">
        <v>51</v>
      </c>
      <c r="E27" s="17">
        <v>1</v>
      </c>
      <c r="F27" s="18">
        <v>1166.95</v>
      </c>
      <c r="G27" s="18">
        <v>-0.16</v>
      </c>
      <c r="H27" s="32">
        <f t="shared" si="1"/>
        <v>1.3710955910707398E-4</v>
      </c>
      <c r="I27" s="32">
        <f t="shared" si="2"/>
        <v>0.36494596616473501</v>
      </c>
      <c r="J27" s="33">
        <f t="shared" si="5"/>
        <v>425.87369521593757</v>
      </c>
      <c r="K27" s="33">
        <f t="shared" si="3"/>
        <v>8.3504646120772072</v>
      </c>
      <c r="L27" s="17">
        <v>62</v>
      </c>
      <c r="M27" s="34">
        <f t="shared" si="6"/>
        <v>0.82258064516129037</v>
      </c>
      <c r="N27" s="17">
        <v>24</v>
      </c>
      <c r="O27" s="35">
        <f t="shared" ref="O27:P27" si="35">D27/7</f>
        <v>7.2857142857142856</v>
      </c>
      <c r="P27" s="35">
        <f t="shared" si="35"/>
        <v>0.14285714285714285</v>
      </c>
      <c r="Q27" s="30">
        <f t="shared" si="8"/>
        <v>3</v>
      </c>
      <c r="R27" s="30"/>
      <c r="S27" s="22">
        <v>2.7636363636363641</v>
      </c>
      <c r="T27" s="15">
        <v>250</v>
      </c>
      <c r="U27" s="23" t="s">
        <v>33</v>
      </c>
      <c r="V27" s="1" t="s">
        <v>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88</v>
      </c>
      <c r="AB27" s="41">
        <f t="shared" si="11"/>
        <v>-0.69</v>
      </c>
      <c r="AC27" s="42">
        <v>0.26561579687499992</v>
      </c>
      <c r="AD27" s="40">
        <f t="shared" si="12"/>
        <v>-18.694039784062493</v>
      </c>
      <c r="AE27" s="26">
        <v>-5.98</v>
      </c>
      <c r="AF27" s="26">
        <v>-4.749015</v>
      </c>
      <c r="AG27" s="26">
        <v>0</v>
      </c>
    </row>
    <row r="28" spans="1:33" ht="15.75" customHeight="1" x14ac:dyDescent="0.2">
      <c r="A28" s="15" t="s">
        <v>82</v>
      </c>
      <c r="B28" s="15" t="s">
        <v>81</v>
      </c>
      <c r="C28" s="16">
        <f t="shared" si="4"/>
        <v>25.71294117647059</v>
      </c>
      <c r="D28" s="17">
        <v>17</v>
      </c>
      <c r="E28" s="17">
        <v>0</v>
      </c>
      <c r="F28" s="18">
        <v>437.12</v>
      </c>
      <c r="G28" s="18">
        <v>-0.15</v>
      </c>
      <c r="H28" s="32">
        <f t="shared" si="1"/>
        <v>3.4315519765739386E-4</v>
      </c>
      <c r="I28" s="32">
        <f t="shared" si="2"/>
        <v>0.4181400951805283</v>
      </c>
      <c r="J28" s="33">
        <f t="shared" si="5"/>
        <v>182.77739840531254</v>
      </c>
      <c r="K28" s="33">
        <f t="shared" si="3"/>
        <v>10.751611670900738</v>
      </c>
      <c r="L28" s="17">
        <v>27</v>
      </c>
      <c r="M28" s="34">
        <f t="shared" si="6"/>
        <v>0.62962962962962965</v>
      </c>
      <c r="N28" s="17">
        <v>2</v>
      </c>
      <c r="O28" s="35">
        <f t="shared" ref="O28:P28" si="36">D28/7</f>
        <v>2.4285714285714284</v>
      </c>
      <c r="P28" s="35">
        <f t="shared" si="36"/>
        <v>0</v>
      </c>
      <c r="Q28" s="30">
        <f t="shared" si="8"/>
        <v>0</v>
      </c>
      <c r="R28" s="30"/>
      <c r="S28" s="22">
        <v>4.2619047619047619</v>
      </c>
      <c r="T28" s="15">
        <v>250</v>
      </c>
      <c r="U28" s="23" t="s">
        <v>33</v>
      </c>
      <c r="V28" s="1" t="s">
        <v>33</v>
      </c>
      <c r="W28" s="15">
        <v>2</v>
      </c>
      <c r="X28" s="39">
        <f t="shared" si="9"/>
        <v>0.11764705882352941</v>
      </c>
      <c r="Y28" s="40">
        <f t="shared" si="10"/>
        <v>7.4999999999999997E-2</v>
      </c>
      <c r="Z28" s="15">
        <v>0</v>
      </c>
      <c r="AA28" s="29" t="s">
        <v>88</v>
      </c>
      <c r="AB28" s="41">
        <f t="shared" si="11"/>
        <v>-0.69</v>
      </c>
      <c r="AC28" s="42">
        <v>0.26561579687499992</v>
      </c>
      <c r="AD28" s="40">
        <f t="shared" si="12"/>
        <v>-6.2313465946874977</v>
      </c>
      <c r="AE28" s="26">
        <v>-5.98</v>
      </c>
      <c r="AF28" s="26">
        <v>-4.749015</v>
      </c>
      <c r="AG28" s="26">
        <v>0</v>
      </c>
    </row>
    <row r="29" spans="1:33" ht="15.75" customHeight="1" x14ac:dyDescent="0.2">
      <c r="A29" s="15" t="s">
        <v>83</v>
      </c>
      <c r="B29" s="15" t="s">
        <v>81</v>
      </c>
      <c r="C29" s="16">
        <f t="shared" si="4"/>
        <v>26.92</v>
      </c>
      <c r="D29" s="17">
        <v>2</v>
      </c>
      <c r="E29" s="17">
        <v>0</v>
      </c>
      <c r="F29" s="18">
        <v>53.84</v>
      </c>
      <c r="G29" s="18">
        <v>0</v>
      </c>
      <c r="H29" s="32">
        <f t="shared" si="1"/>
        <v>0</v>
      </c>
      <c r="I29" s="32">
        <f t="shared" si="2"/>
        <v>0.43783191680209882</v>
      </c>
      <c r="J29" s="33">
        <f t="shared" si="5"/>
        <v>23.572870400625003</v>
      </c>
      <c r="K29" s="33">
        <f t="shared" si="3"/>
        <v>11.786435200312502</v>
      </c>
      <c r="L29" s="17">
        <v>6</v>
      </c>
      <c r="M29" s="34">
        <f t="shared" si="6"/>
        <v>0.33333333333333331</v>
      </c>
      <c r="N29" s="17">
        <v>1</v>
      </c>
      <c r="O29" s="35">
        <f t="shared" ref="O29:P29" si="37">D29/7</f>
        <v>0.2857142857142857</v>
      </c>
      <c r="P29" s="35">
        <f t="shared" si="37"/>
        <v>0</v>
      </c>
      <c r="Q29" s="30">
        <f t="shared" si="8"/>
        <v>3</v>
      </c>
      <c r="R29" s="30"/>
      <c r="S29" s="22">
        <v>0</v>
      </c>
      <c r="T29" s="15" t="s">
        <v>33</v>
      </c>
      <c r="U29" s="23" t="s">
        <v>33</v>
      </c>
      <c r="V29" s="1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88</v>
      </c>
      <c r="AB29" s="41">
        <f t="shared" si="11"/>
        <v>-0.69</v>
      </c>
      <c r="AC29" s="42">
        <v>0.26561579687499992</v>
      </c>
      <c r="AD29" s="40">
        <f t="shared" si="12"/>
        <v>-0.73309959937499969</v>
      </c>
      <c r="AE29" s="26">
        <v>-5.98</v>
      </c>
      <c r="AF29" s="26">
        <v>-4.749015</v>
      </c>
      <c r="AG29" s="26">
        <v>0</v>
      </c>
    </row>
    <row r="30" spans="1:33" ht="15.75" customHeight="1" x14ac:dyDescent="0.2">
      <c r="A30" s="15" t="s">
        <v>84</v>
      </c>
      <c r="B30" s="15"/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32" t="e">
        <f t="shared" si="1"/>
        <v>#DIV/0!</v>
      </c>
      <c r="I30" s="32" t="e">
        <f t="shared" si="2"/>
        <v>#DIV/0!</v>
      </c>
      <c r="J30" s="33">
        <f t="shared" si="5"/>
        <v>0</v>
      </c>
      <c r="K30" s="33" t="e">
        <f t="shared" si="3"/>
        <v>#DIV/0!</v>
      </c>
      <c r="L30" s="17">
        <v>0</v>
      </c>
      <c r="M30" s="34" t="str">
        <f t="shared" si="6"/>
        <v>-</v>
      </c>
      <c r="N30" s="17">
        <v>0</v>
      </c>
      <c r="O30" s="35">
        <f t="shared" ref="O30:P30" si="38">D30/7</f>
        <v>0</v>
      </c>
      <c r="P30" s="35">
        <f t="shared" si="38"/>
        <v>0</v>
      </c>
      <c r="Q30" s="30" t="e">
        <f t="shared" si="8"/>
        <v>#DIV/0!</v>
      </c>
      <c r="R30" s="30"/>
      <c r="S30" s="22">
        <v>6.666666666666667</v>
      </c>
      <c r="T30" s="29">
        <v>250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88</v>
      </c>
      <c r="AB30" s="41">
        <f t="shared" si="11"/>
        <v>-0.69</v>
      </c>
      <c r="AC30" s="42">
        <v>0.26561579687499992</v>
      </c>
      <c r="AD30" s="40">
        <f t="shared" si="12"/>
        <v>0</v>
      </c>
      <c r="AE30" s="26">
        <v>-5.98</v>
      </c>
      <c r="AF30" s="26">
        <v>-4.6306061749999996</v>
      </c>
      <c r="AG30" s="26">
        <v>0</v>
      </c>
    </row>
    <row r="31" spans="1:33" ht="15.75" customHeight="1" x14ac:dyDescent="0.2">
      <c r="A31" s="15" t="s">
        <v>85</v>
      </c>
      <c r="B31" s="15" t="s">
        <v>81</v>
      </c>
      <c r="C31" s="16" t="str">
        <f t="shared" si="4"/>
        <v xml:space="preserve"> - </v>
      </c>
      <c r="D31" s="17">
        <v>0</v>
      </c>
      <c r="E31" s="17">
        <v>1</v>
      </c>
      <c r="F31" s="18">
        <v>0</v>
      </c>
      <c r="G31" s="43">
        <v>-4.1500000000000004</v>
      </c>
      <c r="H31" s="32" t="e">
        <f t="shared" si="1"/>
        <v>#DIV/0!</v>
      </c>
      <c r="I31" s="32" t="e">
        <f t="shared" si="2"/>
        <v>#DIV/0!</v>
      </c>
      <c r="J31" s="33">
        <f t="shared" si="5"/>
        <v>-4.1500000000000004</v>
      </c>
      <c r="K31" s="33" t="e">
        <f t="shared" si="3"/>
        <v>#DIV/0!</v>
      </c>
      <c r="L31" s="17">
        <v>0</v>
      </c>
      <c r="M31" s="34" t="str">
        <f t="shared" si="6"/>
        <v>-</v>
      </c>
      <c r="N31" s="17">
        <v>1</v>
      </c>
      <c r="O31" s="35">
        <f t="shared" ref="O31:P32" si="39">D31/7</f>
        <v>0</v>
      </c>
      <c r="P31" s="35">
        <f t="shared" si="39"/>
        <v>0.14285714285714285</v>
      </c>
      <c r="Q31" s="30">
        <f t="shared" si="8"/>
        <v>7</v>
      </c>
      <c r="R31" s="30"/>
      <c r="S31" s="22">
        <v>3.0166666666666599</v>
      </c>
      <c r="T31" s="15">
        <v>20</v>
      </c>
      <c r="U31" s="23" t="s">
        <v>33</v>
      </c>
      <c r="V31" s="1" t="s">
        <v>417</v>
      </c>
      <c r="W31" s="15">
        <v>0</v>
      </c>
      <c r="X31" s="39">
        <f t="shared" si="9"/>
        <v>0</v>
      </c>
      <c r="Y31" s="40">
        <f t="shared" si="10"/>
        <v>4.1500000000000004</v>
      </c>
      <c r="Z31" s="15">
        <v>1</v>
      </c>
      <c r="AA31" s="15" t="s">
        <v>88</v>
      </c>
      <c r="AB31" s="41">
        <f t="shared" si="11"/>
        <v>-0.69</v>
      </c>
      <c r="AC31" s="28">
        <v>0.26561579687499992</v>
      </c>
      <c r="AD31" s="40">
        <f t="shared" si="12"/>
        <v>0</v>
      </c>
      <c r="AE31" s="44">
        <v>-5.98</v>
      </c>
      <c r="AF31" s="44">
        <v>-4.6306061749999987</v>
      </c>
      <c r="AG31" s="26">
        <v>0</v>
      </c>
    </row>
    <row r="32" spans="1:33" s="51" customFormat="1" ht="15.75" customHeight="1" x14ac:dyDescent="0.2">
      <c r="A32" s="51" t="s">
        <v>400</v>
      </c>
      <c r="C32" s="16">
        <f t="shared" si="4"/>
        <v>26.92</v>
      </c>
      <c r="D32" s="52">
        <v>1</v>
      </c>
      <c r="E32" s="52">
        <v>0</v>
      </c>
      <c r="F32" s="53">
        <v>26.92</v>
      </c>
      <c r="G32" s="53">
        <v>0</v>
      </c>
      <c r="H32" s="32">
        <f t="shared" si="1"/>
        <v>0</v>
      </c>
      <c r="I32" s="32">
        <f t="shared" si="2"/>
        <v>0.44223046156435736</v>
      </c>
      <c r="J32" s="33">
        <f t="shared" si="5"/>
        <v>11.904844025312501</v>
      </c>
      <c r="K32" s="33">
        <f t="shared" si="3"/>
        <v>11.904844025312501</v>
      </c>
      <c r="L32" s="52">
        <v>10</v>
      </c>
      <c r="M32" s="34">
        <f t="shared" si="6"/>
        <v>0.1</v>
      </c>
      <c r="N32" s="52">
        <v>0</v>
      </c>
      <c r="O32" s="35">
        <f t="shared" si="39"/>
        <v>0.14285714285714285</v>
      </c>
      <c r="P32" s="35">
        <f t="shared" si="39"/>
        <v>0</v>
      </c>
      <c r="Q32" s="30">
        <f t="shared" si="8"/>
        <v>0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0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0</v>
      </c>
      <c r="X32" s="39">
        <f t="shared" si="9"/>
        <v>0</v>
      </c>
      <c r="Y32" s="40">
        <f t="shared" si="10"/>
        <v>0</v>
      </c>
      <c r="Z32" s="51">
        <v>0</v>
      </c>
      <c r="AA32" s="51" t="s">
        <v>88</v>
      </c>
      <c r="AB32" s="41">
        <f t="shared" si="11"/>
        <v>-0.69</v>
      </c>
      <c r="AC32" s="57">
        <v>0.26561579687499992</v>
      </c>
      <c r="AD32" s="40">
        <f t="shared" si="12"/>
        <v>-0.36654979968749984</v>
      </c>
      <c r="AE32" s="58">
        <v>-5.98</v>
      </c>
      <c r="AF32" s="58">
        <v>-4.6306061749999996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1:33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1:33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1:33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1:33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1:33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1:33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1:33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1:33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1000"/>
  <sheetViews>
    <sheetView tabSelected="1" workbookViewId="0">
      <pane xSplit="2" ySplit="3" topLeftCell="C4" activePane="bottomRight" state="frozen"/>
      <selection activeCell="R32" sqref="R32"/>
      <selection pane="topRight" activeCell="R32" sqref="R32"/>
      <selection pane="bottomLeft" activeCell="R32" sqref="R32"/>
      <selection pane="bottomRigh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3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74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Info!B1:BJ7000""),3,FALSE),"""")"),"Cornhole Scoreboard Metal Decal 2 Pack with 4 Magnetic Score Keepers for Corn Hole Boards")</f>
        <v>Cornhole Scoreboard Metal Decal 2 Pack with 4 Magnetic Score Keepers for Corn Hole Boards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Info!B1:BJ7000""),2,FALSE),"""")"),"B083M8DY7J")</f>
        <v>B083M8DY7J</v>
      </c>
      <c r="B2" s="3" t="s">
        <v>303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132.75" customHeight="1" x14ac:dyDescent="0.2">
      <c r="A3" s="75" t="s">
        <v>30</v>
      </c>
      <c r="B3" s="76"/>
      <c r="C3" s="4">
        <f>((AE32+AF32)/0.85)*-1</f>
        <v>9.2170116794117654</v>
      </c>
      <c r="D3" s="5">
        <f>SUM(D4:D99765)</f>
        <v>608</v>
      </c>
      <c r="E3" s="5"/>
      <c r="F3" s="6">
        <f t="shared" ref="F3:G3" si="0">SUM(F4:F99765)</f>
        <v>10059.27</v>
      </c>
      <c r="G3" s="6">
        <f t="shared" si="0"/>
        <v>-434.87</v>
      </c>
      <c r="H3" s="7">
        <f t="shared" ref="H3:H32" si="1">G3/F3*-1</f>
        <v>4.3230771218985074E-2</v>
      </c>
      <c r="I3" s="8">
        <f t="shared" ref="I3:I32" si="2">J3/F3</f>
        <v>0.30441241501024102</v>
      </c>
      <c r="J3" s="6">
        <f>SUM(J4:J99765)</f>
        <v>3062.1666739400675</v>
      </c>
      <c r="K3" s="6">
        <f t="shared" ref="K3:K32" si="3">J3/D3</f>
        <v>5.0364583452961638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Sheet!a1:g5000""),2,FALSE),"""")"),"2 - March
5 - April
18 - May
30 - June
25 - July
10 - Aug
4 - Sept
4 - Oct
3 - Nov
3 - Dec
2 - Jan
2 - Feb")</f>
        <v>2 - March
5 - April
18 - May
30 - June
25 - July
10 - Aug
4 - Sept
4 - Oct
3 - Nov
3 - Dec
2 - Jan
2 -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SUM(W4:W99765)</f>
        <v>95</v>
      </c>
      <c r="X3" s="7">
        <f>W3/D3</f>
        <v>0.15625</v>
      </c>
      <c r="Y3" s="6"/>
      <c r="Z3" s="5"/>
      <c r="AA3" s="5"/>
      <c r="AB3" s="5"/>
      <c r="AC3" s="5"/>
      <c r="AD3" s="6">
        <f>SUM(AD4:AD99765)</f>
        <v>-14.681393451600355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Info!B2:BZ7000""),36,FALSE)),"""")*-1"),-3.5844599275)</f>
        <v>-3.5844599275000002</v>
      </c>
      <c r="AG3" s="6">
        <f>SUM(AG4:AG99765)</f>
        <v>-13.75</v>
      </c>
    </row>
    <row r="4" spans="1:33" ht="15.75" customHeight="1" x14ac:dyDescent="0.2">
      <c r="A4" s="15" t="s">
        <v>31</v>
      </c>
      <c r="B4" s="15"/>
      <c r="C4" s="16">
        <f t="shared" ref="C4:C32" si="4">IFERROR(F4/D4," - ")</f>
        <v>19.744642857142857</v>
      </c>
      <c r="D4" s="17">
        <v>28</v>
      </c>
      <c r="E4" s="17">
        <v>0</v>
      </c>
      <c r="F4" s="18">
        <v>552.85</v>
      </c>
      <c r="G4" s="18">
        <v>-36.630000000000003</v>
      </c>
      <c r="H4" s="19">
        <f t="shared" si="1"/>
        <v>6.6256669982816319E-2</v>
      </c>
      <c r="I4" s="19">
        <f t="shared" si="2"/>
        <v>0.41736151190203985</v>
      </c>
      <c r="J4" s="18">
        <f t="shared" ref="J4:J32" si="5">F4*0.85+G4+AF4*D4+D4*AE4+AG4+AD4</f>
        <v>230.73831185504275</v>
      </c>
      <c r="K4" s="18">
        <f t="shared" si="3"/>
        <v>8.2406539948229547</v>
      </c>
      <c r="L4" s="17">
        <v>30</v>
      </c>
      <c r="M4" s="20">
        <f t="shared" ref="M4:M32" si="6">IFERROR(D4/L4,"-")</f>
        <v>0.93333333333333335</v>
      </c>
      <c r="N4" s="17">
        <v>255</v>
      </c>
      <c r="O4" s="21">
        <f t="shared" ref="O4:P4" si="7">D4/7</f>
        <v>4</v>
      </c>
      <c r="P4" s="21">
        <f t="shared" si="7"/>
        <v>0</v>
      </c>
      <c r="Q4" s="17">
        <f t="shared" ref="Q4:Q32" si="8">ROUNDDOWN(N4/(O4+P4),0)</f>
        <v>63</v>
      </c>
      <c r="R4" s="17"/>
      <c r="S4" s="22">
        <v>0.920086393088552</v>
      </c>
      <c r="T4" s="15">
        <v>576</v>
      </c>
      <c r="U4" s="23" t="s">
        <v>33</v>
      </c>
      <c r="V4" s="24" t="s">
        <v>33</v>
      </c>
      <c r="W4" s="15">
        <v>10</v>
      </c>
      <c r="X4" s="25">
        <f t="shared" ref="X4:X32" si="9">IFERROR(W4/D4,0)</f>
        <v>0.35714285714285715</v>
      </c>
      <c r="Y4" s="26">
        <f t="shared" ref="Y4:Y32" si="10">IFERROR(G4/(W4+Z4)*-1,0)</f>
        <v>3.6630000000000003</v>
      </c>
      <c r="Z4" s="15">
        <v>0</v>
      </c>
      <c r="AA4" s="2" t="s">
        <v>88</v>
      </c>
      <c r="AB4" s="27">
        <f t="shared" ref="AB4:AB32" si="11">IF(OR(AA4="UsLargeStandardSize",AA4="UsSmallStandardSize"),-0.69,-0.48)</f>
        <v>-0.69</v>
      </c>
      <c r="AC4" s="28">
        <v>1.5390148148148149E-2</v>
      </c>
      <c r="AD4" s="26">
        <f t="shared" ref="AD4:AD32" si="12">IFERROR(AB4*AC4*D4*2,0)</f>
        <v>-0.59467532444444449</v>
      </c>
      <c r="AE4" s="26">
        <v>-3.48</v>
      </c>
      <c r="AF4" s="26">
        <v>-3.7328397435897438</v>
      </c>
      <c r="AG4" s="26">
        <v>0</v>
      </c>
    </row>
    <row r="5" spans="1:33" ht="15.75" customHeight="1" x14ac:dyDescent="0.2">
      <c r="A5" s="29" t="s">
        <v>34</v>
      </c>
      <c r="B5" s="29" t="s">
        <v>304</v>
      </c>
      <c r="C5" s="16">
        <f t="shared" si="4"/>
        <v>20.059523809523803</v>
      </c>
      <c r="D5" s="30">
        <v>21</v>
      </c>
      <c r="E5" s="30">
        <v>0</v>
      </c>
      <c r="F5" s="31">
        <v>421.24999999999989</v>
      </c>
      <c r="G5" s="31">
        <v>-24.570000000000004</v>
      </c>
      <c r="H5" s="32">
        <f t="shared" si="1"/>
        <v>5.8326409495548986E-2</v>
      </c>
      <c r="I5" s="32">
        <f t="shared" si="2"/>
        <v>0.43104176161876284</v>
      </c>
      <c r="J5" s="33">
        <f t="shared" si="5"/>
        <v>181.57634208190379</v>
      </c>
      <c r="K5" s="33">
        <f t="shared" si="3"/>
        <v>8.6464924800906573</v>
      </c>
      <c r="L5" s="30">
        <v>44</v>
      </c>
      <c r="M5" s="34">
        <f t="shared" si="6"/>
        <v>0.47727272727272729</v>
      </c>
      <c r="N5" s="30">
        <v>232</v>
      </c>
      <c r="O5" s="35">
        <f t="shared" ref="O5:P5" si="13">D5/7</f>
        <v>3</v>
      </c>
      <c r="P5" s="35">
        <f t="shared" si="13"/>
        <v>0</v>
      </c>
      <c r="Q5" s="30">
        <f t="shared" si="8"/>
        <v>77</v>
      </c>
      <c r="R5" s="30"/>
      <c r="S5" s="36">
        <v>1.0297973778307501</v>
      </c>
      <c r="T5" s="29">
        <v>300</v>
      </c>
      <c r="U5" s="37" t="s">
        <v>33</v>
      </c>
      <c r="V5" s="38" t="s">
        <v>305</v>
      </c>
      <c r="W5" s="29">
        <v>9</v>
      </c>
      <c r="X5" s="39">
        <f t="shared" si="9"/>
        <v>0.42857142857142855</v>
      </c>
      <c r="Y5" s="40">
        <f t="shared" si="10"/>
        <v>2.7300000000000004</v>
      </c>
      <c r="Z5" s="29">
        <v>0</v>
      </c>
      <c r="AA5" s="29" t="s">
        <v>88</v>
      </c>
      <c r="AB5" s="41">
        <f t="shared" si="11"/>
        <v>-0.69</v>
      </c>
      <c r="AC5" s="42">
        <v>1.5407981460023175E-2</v>
      </c>
      <c r="AD5" s="40">
        <f t="shared" si="12"/>
        <v>-0.44652330271147161</v>
      </c>
      <c r="AE5" s="40">
        <v>-3.48</v>
      </c>
      <c r="AF5" s="40">
        <v>-3.7328397435897438</v>
      </c>
      <c r="AG5" s="40">
        <v>0</v>
      </c>
    </row>
    <row r="6" spans="1:33" ht="15.75" customHeight="1" x14ac:dyDescent="0.2">
      <c r="A6" s="29" t="s">
        <v>35</v>
      </c>
      <c r="B6" s="29" t="s">
        <v>282</v>
      </c>
      <c r="C6" s="16">
        <f t="shared" si="4"/>
        <v>18.477500000000003</v>
      </c>
      <c r="D6" s="30">
        <v>8</v>
      </c>
      <c r="E6" s="30">
        <v>0</v>
      </c>
      <c r="F6" s="31">
        <v>147.82000000000002</v>
      </c>
      <c r="G6" s="31">
        <v>-19.349999999999994</v>
      </c>
      <c r="H6" s="32">
        <f t="shared" si="1"/>
        <v>0.13090244892436742</v>
      </c>
      <c r="I6" s="32">
        <f t="shared" si="2"/>
        <v>0.32759014217106291</v>
      </c>
      <c r="J6" s="33">
        <f t="shared" si="5"/>
        <v>48.424374815726523</v>
      </c>
      <c r="K6" s="33">
        <f t="shared" si="3"/>
        <v>6.0530468519658154</v>
      </c>
      <c r="L6" s="30">
        <v>33</v>
      </c>
      <c r="M6" s="34">
        <f t="shared" si="6"/>
        <v>0.24242424242424243</v>
      </c>
      <c r="N6" s="30">
        <v>225</v>
      </c>
      <c r="O6" s="35">
        <f t="shared" ref="O6:P6" si="14">D6/7</f>
        <v>1.1428571428571428</v>
      </c>
      <c r="P6" s="35">
        <f t="shared" si="14"/>
        <v>0</v>
      </c>
      <c r="Q6" s="30">
        <f t="shared" si="8"/>
        <v>196</v>
      </c>
      <c r="R6" s="30"/>
      <c r="S6" s="36">
        <v>1.1657754010695101</v>
      </c>
      <c r="T6" s="29">
        <v>432</v>
      </c>
      <c r="U6" s="37">
        <v>432</v>
      </c>
      <c r="V6" s="38" t="s">
        <v>306</v>
      </c>
      <c r="W6" s="29">
        <v>1</v>
      </c>
      <c r="X6" s="39">
        <f t="shared" si="9"/>
        <v>0.125</v>
      </c>
      <c r="Y6" s="40">
        <f t="shared" si="10"/>
        <v>6.4499999999999984</v>
      </c>
      <c r="Z6" s="29">
        <v>2</v>
      </c>
      <c r="AA6" s="29" t="s">
        <v>88</v>
      </c>
      <c r="AB6" s="41">
        <f t="shared" si="11"/>
        <v>-0.69</v>
      </c>
      <c r="AC6" s="42">
        <v>1.5390148148148149E-2</v>
      </c>
      <c r="AD6" s="40">
        <f t="shared" si="12"/>
        <v>-0.16990723555555556</v>
      </c>
      <c r="AE6" s="40">
        <v>-3.48</v>
      </c>
      <c r="AF6" s="40">
        <v>-3.7328397435897438</v>
      </c>
      <c r="AG6" s="40">
        <v>0</v>
      </c>
    </row>
    <row r="7" spans="1:33" ht="15.75" customHeight="1" x14ac:dyDescent="0.2">
      <c r="A7" s="29" t="s">
        <v>37</v>
      </c>
      <c r="B7" s="29" t="s">
        <v>284</v>
      </c>
      <c r="C7" s="16">
        <f t="shared" si="4"/>
        <v>16.600000000000001</v>
      </c>
      <c r="D7" s="30">
        <v>4</v>
      </c>
      <c r="E7" s="30">
        <v>1</v>
      </c>
      <c r="F7" s="31">
        <v>66.400000000000006</v>
      </c>
      <c r="G7" s="31">
        <v>-9.7399999999999984</v>
      </c>
      <c r="H7" s="32">
        <f t="shared" si="1"/>
        <v>0.14668674698795178</v>
      </c>
      <c r="I7" s="32">
        <f t="shared" si="2"/>
        <v>0.26752541276902486</v>
      </c>
      <c r="J7" s="33">
        <f t="shared" si="5"/>
        <v>17.763687407863252</v>
      </c>
      <c r="K7" s="33">
        <f t="shared" si="3"/>
        <v>4.4409218519658129</v>
      </c>
      <c r="L7" s="30">
        <v>31</v>
      </c>
      <c r="M7" s="34">
        <f t="shared" si="6"/>
        <v>0.12903225806451613</v>
      </c>
      <c r="N7" s="30">
        <v>215</v>
      </c>
      <c r="O7" s="35">
        <f t="shared" ref="O7:P7" si="15">D7/7</f>
        <v>0.5714285714285714</v>
      </c>
      <c r="P7" s="35">
        <f t="shared" si="15"/>
        <v>0.14285714285714285</v>
      </c>
      <c r="Q7" s="30">
        <f t="shared" si="8"/>
        <v>301</v>
      </c>
      <c r="R7" s="30"/>
      <c r="S7" s="36">
        <v>1.21813031161473</v>
      </c>
      <c r="T7" s="29">
        <v>432</v>
      </c>
      <c r="U7" s="37">
        <v>432</v>
      </c>
      <c r="V7" s="38" t="s">
        <v>306</v>
      </c>
      <c r="W7" s="29">
        <v>0</v>
      </c>
      <c r="X7" s="39">
        <f t="shared" si="9"/>
        <v>0</v>
      </c>
      <c r="Y7" s="40">
        <f t="shared" si="10"/>
        <v>9.7399999999999984</v>
      </c>
      <c r="Z7" s="29">
        <v>1</v>
      </c>
      <c r="AA7" s="29" t="s">
        <v>88</v>
      </c>
      <c r="AB7" s="41">
        <f t="shared" si="11"/>
        <v>-0.69</v>
      </c>
      <c r="AC7" s="42">
        <v>1.5390148148148149E-2</v>
      </c>
      <c r="AD7" s="40">
        <f t="shared" si="12"/>
        <v>-8.4953617777777782E-2</v>
      </c>
      <c r="AE7" s="40">
        <v>-3.48</v>
      </c>
      <c r="AF7" s="40">
        <v>-3.7328397435897438</v>
      </c>
      <c r="AG7" s="40">
        <v>0</v>
      </c>
    </row>
    <row r="8" spans="1:33" ht="15.75" customHeight="1" x14ac:dyDescent="0.2">
      <c r="A8" s="29" t="s">
        <v>38</v>
      </c>
      <c r="B8" s="29" t="s">
        <v>307</v>
      </c>
      <c r="C8" s="16">
        <f t="shared" si="4"/>
        <v>16.602</v>
      </c>
      <c r="D8" s="30">
        <v>10</v>
      </c>
      <c r="E8" s="30">
        <v>2</v>
      </c>
      <c r="F8" s="31">
        <v>166.02</v>
      </c>
      <c r="G8" s="31">
        <v>-10</v>
      </c>
      <c r="H8" s="32">
        <f t="shared" si="1"/>
        <v>6.0233706782315377E-2</v>
      </c>
      <c r="I8" s="32">
        <f t="shared" si="2"/>
        <v>0.35420199949135994</v>
      </c>
      <c r="J8" s="33">
        <f t="shared" si="5"/>
        <v>58.804615955555583</v>
      </c>
      <c r="K8" s="33">
        <f t="shared" si="3"/>
        <v>5.8804615955555581</v>
      </c>
      <c r="L8" s="30">
        <v>19</v>
      </c>
      <c r="M8" s="34">
        <f t="shared" si="6"/>
        <v>0.52631578947368418</v>
      </c>
      <c r="N8" s="30">
        <v>206</v>
      </c>
      <c r="O8" s="35">
        <f t="shared" ref="O8:P8" si="16">D8/7</f>
        <v>1.4285714285714286</v>
      </c>
      <c r="P8" s="35">
        <f t="shared" si="16"/>
        <v>0.2857142857142857</v>
      </c>
      <c r="Q8" s="30">
        <f t="shared" si="8"/>
        <v>120</v>
      </c>
      <c r="R8" s="30"/>
      <c r="S8" s="36">
        <v>0.84836471754212095</v>
      </c>
      <c r="T8" s="29">
        <v>888</v>
      </c>
      <c r="U8" s="37">
        <v>24</v>
      </c>
      <c r="V8" s="38" t="s">
        <v>308</v>
      </c>
      <c r="W8" s="29">
        <v>5</v>
      </c>
      <c r="X8" s="39">
        <f t="shared" si="9"/>
        <v>0.5</v>
      </c>
      <c r="Y8" s="40">
        <f t="shared" si="10"/>
        <v>1.6666666666666667</v>
      </c>
      <c r="Z8" s="29">
        <v>1</v>
      </c>
      <c r="AA8" s="29" t="s">
        <v>88</v>
      </c>
      <c r="AB8" s="41">
        <f t="shared" si="11"/>
        <v>-0.69</v>
      </c>
      <c r="AC8" s="42">
        <v>1.5390148148148149E-2</v>
      </c>
      <c r="AD8" s="40">
        <f t="shared" si="12"/>
        <v>-0.21238404444444445</v>
      </c>
      <c r="AE8" s="40">
        <v>-3.48</v>
      </c>
      <c r="AF8" s="40">
        <v>-3.73</v>
      </c>
      <c r="AG8" s="40">
        <v>0</v>
      </c>
    </row>
    <row r="9" spans="1:33" ht="15.75" customHeight="1" x14ac:dyDescent="0.2">
      <c r="A9" s="29" t="s">
        <v>40</v>
      </c>
      <c r="B9" s="29"/>
      <c r="C9" s="16">
        <f t="shared" si="4"/>
        <v>16.59</v>
      </c>
      <c r="D9" s="30">
        <v>6</v>
      </c>
      <c r="E9" s="30">
        <v>0</v>
      </c>
      <c r="F9" s="31">
        <v>99.54</v>
      </c>
      <c r="G9" s="31">
        <v>-4.78</v>
      </c>
      <c r="H9" s="32">
        <f t="shared" si="1"/>
        <v>4.8020896122161948E-2</v>
      </c>
      <c r="I9" s="32">
        <f t="shared" si="2"/>
        <v>0.3632269242000386</v>
      </c>
      <c r="J9" s="33">
        <f t="shared" si="5"/>
        <v>36.155608034871847</v>
      </c>
      <c r="K9" s="33">
        <f t="shared" si="3"/>
        <v>6.0259346724786411</v>
      </c>
      <c r="L9" s="30">
        <v>11</v>
      </c>
      <c r="M9" s="34">
        <f t="shared" si="6"/>
        <v>0.54545454545454541</v>
      </c>
      <c r="N9" s="30">
        <v>200</v>
      </c>
      <c r="O9" s="35">
        <f t="shared" ref="O9:P9" si="17">D9/7</f>
        <v>0.8571428571428571</v>
      </c>
      <c r="P9" s="35">
        <f t="shared" si="17"/>
        <v>0</v>
      </c>
      <c r="Q9" s="30">
        <f t="shared" si="8"/>
        <v>233</v>
      </c>
      <c r="R9" s="30"/>
      <c r="S9" s="36">
        <v>0.87434002111932396</v>
      </c>
      <c r="T9" s="29">
        <v>888</v>
      </c>
      <c r="U9" s="37">
        <v>24</v>
      </c>
      <c r="V9" s="38" t="s">
        <v>309</v>
      </c>
      <c r="W9" s="29">
        <v>0</v>
      </c>
      <c r="X9" s="39">
        <f t="shared" si="9"/>
        <v>0</v>
      </c>
      <c r="Y9" s="40">
        <f t="shared" si="10"/>
        <v>4.78</v>
      </c>
      <c r="Z9" s="29">
        <v>1</v>
      </c>
      <c r="AA9" s="29" t="s">
        <v>88</v>
      </c>
      <c r="AB9" s="41">
        <f t="shared" si="11"/>
        <v>-0.69</v>
      </c>
      <c r="AC9" s="42">
        <v>1.5390148148148149E-2</v>
      </c>
      <c r="AD9" s="40">
        <f t="shared" si="12"/>
        <v>-0.12743042666666668</v>
      </c>
      <c r="AE9" s="40">
        <v>-3.48</v>
      </c>
      <c r="AF9" s="40">
        <v>-3.7776602564102499</v>
      </c>
      <c r="AG9" s="40">
        <v>0</v>
      </c>
    </row>
    <row r="10" spans="1:33" ht="15.75" customHeight="1" x14ac:dyDescent="0.2">
      <c r="A10" s="29" t="s">
        <v>42</v>
      </c>
      <c r="B10" s="29"/>
      <c r="C10" s="16">
        <f t="shared" si="4"/>
        <v>16.59</v>
      </c>
      <c r="D10" s="30">
        <v>5</v>
      </c>
      <c r="E10" s="30">
        <v>0</v>
      </c>
      <c r="F10" s="31">
        <v>82.95</v>
      </c>
      <c r="G10" s="31">
        <v>-5.9099999999999993</v>
      </c>
      <c r="H10" s="32">
        <f t="shared" si="1"/>
        <v>7.1247739602169971E-2</v>
      </c>
      <c r="I10" s="32">
        <f t="shared" si="2"/>
        <v>0.25420566065439543</v>
      </c>
      <c r="J10" s="33">
        <f t="shared" si="5"/>
        <v>21.086359551282101</v>
      </c>
      <c r="K10" s="33">
        <f t="shared" si="3"/>
        <v>4.2172719102564198</v>
      </c>
      <c r="L10" s="30">
        <v>7</v>
      </c>
      <c r="M10" s="34">
        <f t="shared" si="6"/>
        <v>0.7142857142857143</v>
      </c>
      <c r="N10" s="30">
        <v>206</v>
      </c>
      <c r="O10" s="35">
        <f t="shared" ref="O10:P10" si="18">D10/7</f>
        <v>0.7142857142857143</v>
      </c>
      <c r="P10" s="35">
        <f t="shared" si="18"/>
        <v>0</v>
      </c>
      <c r="Q10" s="30">
        <f t="shared" si="8"/>
        <v>288</v>
      </c>
      <c r="R10" s="30"/>
      <c r="S10" s="36">
        <v>0.90929965556831205</v>
      </c>
      <c r="T10" s="29">
        <v>888</v>
      </c>
      <c r="U10" s="37">
        <v>24</v>
      </c>
      <c r="V10" s="38" t="s">
        <v>310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s">
        <v>88</v>
      </c>
      <c r="AB10" s="41">
        <f t="shared" si="11"/>
        <v>-0.69</v>
      </c>
      <c r="AC10" s="42">
        <v>1.7802777777777775E-2</v>
      </c>
      <c r="AD10" s="40">
        <f t="shared" si="12"/>
        <v>-0.12283916666666664</v>
      </c>
      <c r="AE10" s="40">
        <v>-4.9000000000000004</v>
      </c>
      <c r="AF10" s="40">
        <v>-3.7776602564102499</v>
      </c>
      <c r="AG10" s="40">
        <v>0</v>
      </c>
    </row>
    <row r="11" spans="1:33" ht="15.75" customHeight="1" x14ac:dyDescent="0.2">
      <c r="A11" s="29" t="s">
        <v>44</v>
      </c>
      <c r="B11" s="29" t="s">
        <v>288</v>
      </c>
      <c r="C11" s="16">
        <f t="shared" si="4"/>
        <v>16.627500000000001</v>
      </c>
      <c r="D11" s="30">
        <v>8</v>
      </c>
      <c r="E11" s="30">
        <v>0</v>
      </c>
      <c r="F11" s="31">
        <v>133.02000000000001</v>
      </c>
      <c r="G11" s="31">
        <v>-6.61</v>
      </c>
      <c r="H11" s="32">
        <f t="shared" si="1"/>
        <v>4.9691775672831152E-2</v>
      </c>
      <c r="I11" s="32">
        <f t="shared" si="2"/>
        <v>0.27694463450647522</v>
      </c>
      <c r="J11" s="33">
        <f t="shared" si="5"/>
        <v>36.839175282051336</v>
      </c>
      <c r="K11" s="33">
        <f t="shared" si="3"/>
        <v>4.604896910256417</v>
      </c>
      <c r="L11" s="30">
        <v>12</v>
      </c>
      <c r="M11" s="34">
        <f t="shared" si="6"/>
        <v>0.66666666666666663</v>
      </c>
      <c r="N11" s="30">
        <v>199</v>
      </c>
      <c r="O11" s="35">
        <f t="shared" ref="O11:P11" si="19">D11/7</f>
        <v>1.1428571428571428</v>
      </c>
      <c r="P11" s="35">
        <f t="shared" si="19"/>
        <v>0</v>
      </c>
      <c r="Q11" s="30">
        <f t="shared" si="8"/>
        <v>174</v>
      </c>
      <c r="R11" s="30"/>
      <c r="S11" s="36">
        <v>0.924939467312348</v>
      </c>
      <c r="T11" s="29">
        <v>456</v>
      </c>
      <c r="U11" s="37">
        <v>24</v>
      </c>
      <c r="V11" s="38" t="s">
        <v>311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s">
        <v>88</v>
      </c>
      <c r="AB11" s="41">
        <f t="shared" si="11"/>
        <v>-0.69</v>
      </c>
      <c r="AC11" s="42">
        <v>1.7802777777777775E-2</v>
      </c>
      <c r="AD11" s="40">
        <f t="shared" si="12"/>
        <v>-0.19654266666666662</v>
      </c>
      <c r="AE11" s="40">
        <v>-4.9000000000000004</v>
      </c>
      <c r="AF11" s="40">
        <v>-3.7776602564102499</v>
      </c>
      <c r="AG11" s="40">
        <v>0</v>
      </c>
    </row>
    <row r="12" spans="1:33" ht="15.75" customHeight="1" x14ac:dyDescent="0.2">
      <c r="A12" s="29" t="s">
        <v>46</v>
      </c>
      <c r="B12" s="29" t="s">
        <v>270</v>
      </c>
      <c r="C12" s="16">
        <f t="shared" si="4"/>
        <v>16.636875</v>
      </c>
      <c r="D12" s="30">
        <v>16</v>
      </c>
      <c r="E12" s="30">
        <v>0</v>
      </c>
      <c r="F12" s="31">
        <v>266.19</v>
      </c>
      <c r="G12" s="31">
        <v>-8.6000000000000014</v>
      </c>
      <c r="H12" s="32">
        <f t="shared" si="1"/>
        <v>3.230775010330967E-2</v>
      </c>
      <c r="I12" s="32">
        <f t="shared" si="2"/>
        <v>0.29462357926331811</v>
      </c>
      <c r="J12" s="33">
        <f t="shared" si="5"/>
        <v>78.425850564102646</v>
      </c>
      <c r="K12" s="33">
        <f t="shared" si="3"/>
        <v>4.9016156602564154</v>
      </c>
      <c r="L12" s="30">
        <v>23</v>
      </c>
      <c r="M12" s="34">
        <f t="shared" si="6"/>
        <v>0.69565217391304346</v>
      </c>
      <c r="N12" s="30">
        <v>182</v>
      </c>
      <c r="O12" s="35">
        <f t="shared" ref="O12:P12" si="20">D12/7</f>
        <v>2.2857142857142856</v>
      </c>
      <c r="P12" s="35">
        <f t="shared" si="20"/>
        <v>0</v>
      </c>
      <c r="Q12" s="30">
        <f t="shared" si="8"/>
        <v>79</v>
      </c>
      <c r="R12" s="30"/>
      <c r="S12" s="36">
        <v>0.74671669793620998</v>
      </c>
      <c r="T12" s="29">
        <v>5472</v>
      </c>
      <c r="U12" s="37">
        <v>24</v>
      </c>
      <c r="V12" s="38" t="s">
        <v>312</v>
      </c>
      <c r="W12" s="29">
        <v>4</v>
      </c>
      <c r="X12" s="39">
        <f t="shared" si="9"/>
        <v>0.25</v>
      </c>
      <c r="Y12" s="40">
        <f t="shared" si="10"/>
        <v>2.1500000000000004</v>
      </c>
      <c r="Z12" s="29">
        <v>0</v>
      </c>
      <c r="AA12" s="29" t="s">
        <v>88</v>
      </c>
      <c r="AB12" s="41">
        <f t="shared" si="11"/>
        <v>-0.69</v>
      </c>
      <c r="AC12" s="42">
        <v>1.7802777777777775E-2</v>
      </c>
      <c r="AD12" s="40">
        <f t="shared" si="12"/>
        <v>-0.39308533333333323</v>
      </c>
      <c r="AE12" s="40">
        <v>-4.9000000000000004</v>
      </c>
      <c r="AF12" s="40">
        <v>-3.7776602564102499</v>
      </c>
      <c r="AG12" s="40">
        <v>0</v>
      </c>
    </row>
    <row r="13" spans="1:33" ht="15.75" customHeight="1" x14ac:dyDescent="0.2">
      <c r="A13" s="29" t="s">
        <v>48</v>
      </c>
      <c r="B13" s="29" t="s">
        <v>313</v>
      </c>
      <c r="C13" s="16">
        <f t="shared" si="4"/>
        <v>16.905384615384616</v>
      </c>
      <c r="D13" s="30">
        <v>13</v>
      </c>
      <c r="E13" s="30">
        <v>0</v>
      </c>
      <c r="F13" s="33">
        <v>219.77</v>
      </c>
      <c r="G13" s="31">
        <v>-6.8500000000000005</v>
      </c>
      <c r="H13" s="32">
        <f t="shared" si="1"/>
        <v>3.1168949356145063E-2</v>
      </c>
      <c r="I13" s="32">
        <f t="shared" si="2"/>
        <v>0.30267492454232453</v>
      </c>
      <c r="J13" s="33">
        <f t="shared" si="5"/>
        <v>66.518868166666664</v>
      </c>
      <c r="K13" s="33">
        <f t="shared" si="3"/>
        <v>5.1168360128205128</v>
      </c>
      <c r="L13" s="30">
        <v>16</v>
      </c>
      <c r="M13" s="34">
        <f t="shared" si="6"/>
        <v>0.8125</v>
      </c>
      <c r="N13" s="30">
        <v>174</v>
      </c>
      <c r="O13" s="35">
        <f t="shared" ref="O13:P13" si="21">D13/7</f>
        <v>1.8571428571428572</v>
      </c>
      <c r="P13" s="35">
        <f t="shared" si="21"/>
        <v>0</v>
      </c>
      <c r="Q13" s="30">
        <f t="shared" si="8"/>
        <v>93</v>
      </c>
      <c r="R13" s="30"/>
      <c r="S13" s="36">
        <v>0.76099426386233204</v>
      </c>
      <c r="T13" s="29">
        <v>5904</v>
      </c>
      <c r="U13" s="37">
        <v>24</v>
      </c>
      <c r="V13" s="38" t="s">
        <v>314</v>
      </c>
      <c r="W13" s="29">
        <v>1</v>
      </c>
      <c r="X13" s="39">
        <f t="shared" si="9"/>
        <v>7.6923076923076927E-2</v>
      </c>
      <c r="Y13" s="40">
        <f t="shared" si="10"/>
        <v>6.8500000000000005</v>
      </c>
      <c r="Z13" s="29">
        <v>0</v>
      </c>
      <c r="AA13" s="29" t="s">
        <v>88</v>
      </c>
      <c r="AB13" s="41">
        <f t="shared" si="11"/>
        <v>-0.69</v>
      </c>
      <c r="AC13" s="42">
        <v>1.7802777777777775E-2</v>
      </c>
      <c r="AD13" s="40">
        <f t="shared" si="12"/>
        <v>-0.31938183333333325</v>
      </c>
      <c r="AE13" s="40">
        <v>-4.9000000000000004</v>
      </c>
      <c r="AF13" s="40">
        <v>-3.80125</v>
      </c>
      <c r="AG13" s="40">
        <v>0</v>
      </c>
    </row>
    <row r="14" spans="1:33" ht="15.75" customHeight="1" x14ac:dyDescent="0.2">
      <c r="A14" s="29" t="s">
        <v>51</v>
      </c>
      <c r="B14" s="29" t="s">
        <v>315</v>
      </c>
      <c r="C14" s="16">
        <f t="shared" si="4"/>
        <v>16.225333333333335</v>
      </c>
      <c r="D14" s="30">
        <v>15</v>
      </c>
      <c r="E14" s="30">
        <v>0</v>
      </c>
      <c r="F14" s="33">
        <v>243.38000000000002</v>
      </c>
      <c r="G14" s="31">
        <v>-19.080000000000002</v>
      </c>
      <c r="H14" s="32">
        <f t="shared" si="1"/>
        <v>7.8395924069356568E-2</v>
      </c>
      <c r="I14" s="32">
        <f t="shared" si="2"/>
        <v>0.23381433355246933</v>
      </c>
      <c r="J14" s="33">
        <f t="shared" si="5"/>
        <v>56.905732499999992</v>
      </c>
      <c r="K14" s="33">
        <f t="shared" si="3"/>
        <v>3.7937154999999994</v>
      </c>
      <c r="L14" s="30">
        <v>43</v>
      </c>
      <c r="M14" s="34">
        <f t="shared" si="6"/>
        <v>0.34883720930232559</v>
      </c>
      <c r="N14" s="30">
        <v>154</v>
      </c>
      <c r="O14" s="35">
        <f t="shared" ref="O14:P14" si="22">D14/7</f>
        <v>2.1428571428571428</v>
      </c>
      <c r="P14" s="35">
        <f t="shared" si="22"/>
        <v>0</v>
      </c>
      <c r="Q14" s="30">
        <f t="shared" si="8"/>
        <v>71</v>
      </c>
      <c r="R14" s="30"/>
      <c r="S14" s="36">
        <v>0.81203007518796899</v>
      </c>
      <c r="T14" s="29">
        <v>5472</v>
      </c>
      <c r="U14" s="37">
        <v>24</v>
      </c>
      <c r="V14" s="38" t="s">
        <v>314</v>
      </c>
      <c r="W14" s="29">
        <v>2</v>
      </c>
      <c r="X14" s="39">
        <f t="shared" si="9"/>
        <v>0.13333333333333333</v>
      </c>
      <c r="Y14" s="40">
        <f t="shared" si="10"/>
        <v>9.5400000000000009</v>
      </c>
      <c r="Z14" s="29">
        <v>0</v>
      </c>
      <c r="AA14" s="29" t="s">
        <v>88</v>
      </c>
      <c r="AB14" s="41">
        <f t="shared" si="11"/>
        <v>-0.69</v>
      </c>
      <c r="AC14" s="42">
        <v>1.7802777777777775E-2</v>
      </c>
      <c r="AD14" s="40">
        <f t="shared" si="12"/>
        <v>-0.36851749999999989</v>
      </c>
      <c r="AE14" s="40">
        <v>-4.9000000000000004</v>
      </c>
      <c r="AF14" s="40">
        <v>-3.80125</v>
      </c>
      <c r="AG14" s="40">
        <v>0</v>
      </c>
    </row>
    <row r="15" spans="1:33" ht="15.75" customHeight="1" x14ac:dyDescent="0.2">
      <c r="A15" s="29" t="s">
        <v>54</v>
      </c>
      <c r="B15" s="29" t="s">
        <v>316</v>
      </c>
      <c r="C15" s="16">
        <f t="shared" si="4"/>
        <v>16.36095238095238</v>
      </c>
      <c r="D15" s="30">
        <v>21</v>
      </c>
      <c r="E15" s="30">
        <v>1</v>
      </c>
      <c r="F15" s="33">
        <v>343.58</v>
      </c>
      <c r="G15" s="31">
        <v>-28.72</v>
      </c>
      <c r="H15" s="32">
        <f t="shared" si="1"/>
        <v>8.3590430176378142E-2</v>
      </c>
      <c r="I15" s="32">
        <f t="shared" si="2"/>
        <v>0.22358934018278118</v>
      </c>
      <c r="J15" s="33">
        <f t="shared" si="5"/>
        <v>76.820825499999955</v>
      </c>
      <c r="K15" s="33">
        <f t="shared" si="3"/>
        <v>3.6581345476190457</v>
      </c>
      <c r="L15" s="30">
        <v>46</v>
      </c>
      <c r="M15" s="34">
        <f t="shared" si="6"/>
        <v>0.45652173913043476</v>
      </c>
      <c r="N15" s="30">
        <v>157</v>
      </c>
      <c r="O15" s="35">
        <f t="shared" ref="O15:P15" si="23">D15/7</f>
        <v>3</v>
      </c>
      <c r="P15" s="35">
        <f t="shared" si="23"/>
        <v>0.14285714285714285</v>
      </c>
      <c r="Q15" s="30">
        <f t="shared" si="8"/>
        <v>49</v>
      </c>
      <c r="R15" s="30"/>
      <c r="S15" s="36">
        <v>0.80088008800879995</v>
      </c>
      <c r="T15" s="29">
        <v>5448</v>
      </c>
      <c r="U15" s="37">
        <v>432</v>
      </c>
      <c r="V15" s="38" t="s">
        <v>317</v>
      </c>
      <c r="W15" s="29">
        <v>3</v>
      </c>
      <c r="X15" s="39">
        <f t="shared" si="9"/>
        <v>0.14285714285714285</v>
      </c>
      <c r="Y15" s="40">
        <f t="shared" si="10"/>
        <v>7.18</v>
      </c>
      <c r="Z15" s="29">
        <v>1</v>
      </c>
      <c r="AA15" s="29" t="s">
        <v>88</v>
      </c>
      <c r="AB15" s="41">
        <f t="shared" si="11"/>
        <v>-0.69</v>
      </c>
      <c r="AC15" s="42">
        <v>1.7802777777777775E-2</v>
      </c>
      <c r="AD15" s="40">
        <f t="shared" si="12"/>
        <v>-0.5159244999999999</v>
      </c>
      <c r="AE15" s="40">
        <v>-4.9000000000000004</v>
      </c>
      <c r="AF15" s="40">
        <v>-3.80125</v>
      </c>
      <c r="AG15" s="40">
        <v>-3.26</v>
      </c>
    </row>
    <row r="16" spans="1:33" ht="15.75" customHeight="1" x14ac:dyDescent="0.2">
      <c r="A16" s="29" t="s">
        <v>56</v>
      </c>
      <c r="B16" s="29" t="s">
        <v>318</v>
      </c>
      <c r="C16" s="16">
        <f t="shared" si="4"/>
        <v>17.457894736842103</v>
      </c>
      <c r="D16" s="30">
        <v>19</v>
      </c>
      <c r="E16" s="30">
        <v>0</v>
      </c>
      <c r="F16" s="33">
        <v>331.69999999999993</v>
      </c>
      <c r="G16" s="31">
        <v>-1.9400000000000002</v>
      </c>
      <c r="H16" s="32">
        <f t="shared" si="1"/>
        <v>5.8486584262888172E-3</v>
      </c>
      <c r="I16" s="32">
        <f t="shared" si="2"/>
        <v>0.32396581599839197</v>
      </c>
      <c r="J16" s="33">
        <f t="shared" si="5"/>
        <v>107.4594611666666</v>
      </c>
      <c r="K16" s="33">
        <f t="shared" si="3"/>
        <v>5.6557611140350845</v>
      </c>
      <c r="L16" s="30">
        <v>38</v>
      </c>
      <c r="M16" s="34">
        <f t="shared" si="6"/>
        <v>0.5</v>
      </c>
      <c r="N16" s="30">
        <v>136</v>
      </c>
      <c r="O16" s="35">
        <f t="shared" ref="O16:P16" si="24">D16/7</f>
        <v>2.7142857142857144</v>
      </c>
      <c r="P16" s="35">
        <f t="shared" si="24"/>
        <v>0</v>
      </c>
      <c r="Q16" s="30">
        <f t="shared" si="8"/>
        <v>50</v>
      </c>
      <c r="R16" s="30"/>
      <c r="S16" s="36">
        <v>0.831168831168831</v>
      </c>
      <c r="T16" s="29">
        <v>5448</v>
      </c>
      <c r="U16" s="37">
        <v>432</v>
      </c>
      <c r="V16" s="38" t="s">
        <v>319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s">
        <v>88</v>
      </c>
      <c r="AB16" s="41">
        <f t="shared" si="11"/>
        <v>-0.69</v>
      </c>
      <c r="AC16" s="42">
        <v>1.7802777777777775E-2</v>
      </c>
      <c r="AD16" s="40">
        <f t="shared" si="12"/>
        <v>-0.46678883333333321</v>
      </c>
      <c r="AE16" s="40">
        <v>-4.9000000000000004</v>
      </c>
      <c r="AF16" s="40">
        <v>-3.6962500000000005</v>
      </c>
      <c r="AG16" s="40">
        <v>-8.75</v>
      </c>
    </row>
    <row r="17" spans="1:33" ht="15.75" customHeight="1" x14ac:dyDescent="0.2">
      <c r="A17" s="29" t="s">
        <v>58</v>
      </c>
      <c r="B17" s="29" t="s">
        <v>320</v>
      </c>
      <c r="C17" s="16">
        <f t="shared" si="4"/>
        <v>16.871333333333332</v>
      </c>
      <c r="D17" s="30">
        <v>15</v>
      </c>
      <c r="E17" s="30">
        <v>1</v>
      </c>
      <c r="F17" s="33">
        <v>253.07</v>
      </c>
      <c r="G17" s="31">
        <v>-0.08</v>
      </c>
      <c r="H17" s="32">
        <f t="shared" si="1"/>
        <v>3.1611807009918205E-4</v>
      </c>
      <c r="I17" s="32">
        <f t="shared" si="2"/>
        <v>0.33183400837712884</v>
      </c>
      <c r="J17" s="33">
        <f t="shared" si="5"/>
        <v>83.9772325</v>
      </c>
      <c r="K17" s="33">
        <f t="shared" si="3"/>
        <v>5.5984821666666669</v>
      </c>
      <c r="L17" s="30">
        <v>28</v>
      </c>
      <c r="M17" s="34">
        <f t="shared" si="6"/>
        <v>0.5357142857142857</v>
      </c>
      <c r="N17" s="30">
        <v>127</v>
      </c>
      <c r="O17" s="35">
        <f t="shared" ref="O17:P17" si="25">D17/7</f>
        <v>2.1428571428571428</v>
      </c>
      <c r="P17" s="35">
        <f t="shared" si="25"/>
        <v>0.14285714285714285</v>
      </c>
      <c r="Q17" s="30">
        <f t="shared" si="8"/>
        <v>55</v>
      </c>
      <c r="R17" s="30"/>
      <c r="S17" s="36">
        <v>0.83123425692695196</v>
      </c>
      <c r="T17" s="29">
        <v>5448</v>
      </c>
      <c r="U17" s="37">
        <v>432</v>
      </c>
      <c r="V17" s="38" t="s">
        <v>321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s">
        <v>88</v>
      </c>
      <c r="AB17" s="41">
        <f t="shared" si="11"/>
        <v>-0.69</v>
      </c>
      <c r="AC17" s="42">
        <v>1.7802777777777775E-2</v>
      </c>
      <c r="AD17" s="40">
        <f t="shared" si="12"/>
        <v>-0.36851749999999989</v>
      </c>
      <c r="AE17" s="40">
        <v>-4.9000000000000004</v>
      </c>
      <c r="AF17" s="40">
        <v>-3.69625</v>
      </c>
      <c r="AG17" s="40">
        <v>-1.74</v>
      </c>
    </row>
    <row r="18" spans="1:33" ht="15.75" customHeight="1" x14ac:dyDescent="0.2">
      <c r="A18" s="29" t="s">
        <v>60</v>
      </c>
      <c r="B18" s="29" t="s">
        <v>322</v>
      </c>
      <c r="C18" s="16">
        <f t="shared" si="4"/>
        <v>16.036363636363639</v>
      </c>
      <c r="D18" s="30">
        <v>22</v>
      </c>
      <c r="E18" s="30">
        <v>0</v>
      </c>
      <c r="F18" s="33">
        <v>352.80000000000007</v>
      </c>
      <c r="G18" s="31">
        <v>-25.41</v>
      </c>
      <c r="H18" s="32">
        <f t="shared" si="1"/>
        <v>7.2023809523809504E-2</v>
      </c>
      <c r="I18" s="32">
        <f t="shared" si="2"/>
        <v>0.24251702853363566</v>
      </c>
      <c r="J18" s="33">
        <f t="shared" si="5"/>
        <v>85.560007666666678</v>
      </c>
      <c r="K18" s="33">
        <f t="shared" si="3"/>
        <v>3.8890912575757581</v>
      </c>
      <c r="L18" s="30">
        <v>69</v>
      </c>
      <c r="M18" s="34">
        <f t="shared" si="6"/>
        <v>0.3188405797101449</v>
      </c>
      <c r="N18" s="30">
        <v>101</v>
      </c>
      <c r="O18" s="35">
        <f t="shared" ref="O18:P18" si="26">D18/7</f>
        <v>3.1428571428571428</v>
      </c>
      <c r="P18" s="35">
        <f t="shared" si="26"/>
        <v>0</v>
      </c>
      <c r="Q18" s="30">
        <f t="shared" si="8"/>
        <v>32</v>
      </c>
      <c r="R18" s="30"/>
      <c r="S18" s="36">
        <v>0.88765603328710097</v>
      </c>
      <c r="T18" s="29">
        <v>5628</v>
      </c>
      <c r="U18" s="37">
        <v>432</v>
      </c>
      <c r="V18" s="38" t="s">
        <v>321</v>
      </c>
      <c r="W18" s="29">
        <v>3</v>
      </c>
      <c r="X18" s="39">
        <f t="shared" si="9"/>
        <v>0.13636363636363635</v>
      </c>
      <c r="Y18" s="40">
        <f t="shared" si="10"/>
        <v>6.3525</v>
      </c>
      <c r="Z18" s="29">
        <v>1</v>
      </c>
      <c r="AA18" s="29" t="s">
        <v>88</v>
      </c>
      <c r="AB18" s="41">
        <f t="shared" si="11"/>
        <v>-0.69</v>
      </c>
      <c r="AC18" s="42">
        <v>1.7802777777777775E-2</v>
      </c>
      <c r="AD18" s="40">
        <f t="shared" si="12"/>
        <v>-0.54049233333333324</v>
      </c>
      <c r="AE18" s="40">
        <v>-4.9000000000000004</v>
      </c>
      <c r="AF18" s="40">
        <v>-3.6622499999999998</v>
      </c>
      <c r="AG18" s="40">
        <v>0</v>
      </c>
    </row>
    <row r="19" spans="1:33" ht="15.75" customHeight="1" x14ac:dyDescent="0.2">
      <c r="A19" s="29" t="s">
        <v>62</v>
      </c>
      <c r="B19" s="29" t="s">
        <v>67</v>
      </c>
      <c r="C19" s="16">
        <f t="shared" si="4"/>
        <v>16.078387096774197</v>
      </c>
      <c r="D19" s="30">
        <v>31</v>
      </c>
      <c r="E19" s="30">
        <v>0</v>
      </c>
      <c r="F19" s="33">
        <v>498.43000000000006</v>
      </c>
      <c r="G19" s="31">
        <v>-42.15</v>
      </c>
      <c r="H19" s="32">
        <f t="shared" si="1"/>
        <v>8.456553578235658E-2</v>
      </c>
      <c r="I19" s="32">
        <f t="shared" si="2"/>
        <v>0.23137481124062897</v>
      </c>
      <c r="J19" s="33">
        <f t="shared" si="5"/>
        <v>115.32414716666672</v>
      </c>
      <c r="K19" s="33">
        <f t="shared" si="3"/>
        <v>3.7201337795698941</v>
      </c>
      <c r="L19" s="30">
        <v>68</v>
      </c>
      <c r="M19" s="34">
        <f t="shared" si="6"/>
        <v>0.45588235294117646</v>
      </c>
      <c r="N19" s="30">
        <v>67</v>
      </c>
      <c r="O19" s="35">
        <f t="shared" ref="O19:P19" si="27">D19/7</f>
        <v>4.4285714285714288</v>
      </c>
      <c r="P19" s="35">
        <f t="shared" si="27"/>
        <v>0</v>
      </c>
      <c r="Q19" s="30">
        <f t="shared" si="8"/>
        <v>15</v>
      </c>
      <c r="R19" s="30"/>
      <c r="S19" s="36">
        <v>1.0029154518950401</v>
      </c>
      <c r="T19" s="29">
        <v>5196</v>
      </c>
      <c r="U19" s="37" t="s">
        <v>33</v>
      </c>
      <c r="V19" s="38" t="s">
        <v>33</v>
      </c>
      <c r="W19" s="29">
        <v>9</v>
      </c>
      <c r="X19" s="39">
        <f t="shared" si="9"/>
        <v>0.29032258064516131</v>
      </c>
      <c r="Y19" s="40">
        <f t="shared" si="10"/>
        <v>3.8318181818181816</v>
      </c>
      <c r="Z19" s="29">
        <v>2</v>
      </c>
      <c r="AA19" s="29" t="s">
        <v>88</v>
      </c>
      <c r="AB19" s="41">
        <f t="shared" si="11"/>
        <v>-0.69</v>
      </c>
      <c r="AC19" s="42">
        <v>1.7802777777777775E-2</v>
      </c>
      <c r="AD19" s="40">
        <f t="shared" si="12"/>
        <v>-0.76160283333333312</v>
      </c>
      <c r="AE19" s="40">
        <v>-4.9000000000000004</v>
      </c>
      <c r="AF19" s="40">
        <v>-3.6622500000000002</v>
      </c>
      <c r="AG19" s="40">
        <v>0</v>
      </c>
    </row>
    <row r="20" spans="1:33" ht="15.75" customHeight="1" x14ac:dyDescent="0.2">
      <c r="A20" s="29" t="s">
        <v>64</v>
      </c>
      <c r="B20" s="29" t="s">
        <v>323</v>
      </c>
      <c r="C20" s="16">
        <f t="shared" si="4"/>
        <v>16.06192307692308</v>
      </c>
      <c r="D20" s="30">
        <v>26</v>
      </c>
      <c r="E20" s="30">
        <v>1</v>
      </c>
      <c r="F20" s="33">
        <v>417.61000000000007</v>
      </c>
      <c r="G20" s="31">
        <v>-36.06</v>
      </c>
      <c r="H20" s="32">
        <f t="shared" si="1"/>
        <v>8.6348506980196832E-2</v>
      </c>
      <c r="I20" s="32">
        <f t="shared" si="2"/>
        <v>0.2290444106542788</v>
      </c>
      <c r="J20" s="33">
        <f t="shared" si="5"/>
        <v>95.651236333333387</v>
      </c>
      <c r="K20" s="33">
        <f t="shared" si="3"/>
        <v>3.6788937051282073</v>
      </c>
      <c r="L20" s="30">
        <v>64</v>
      </c>
      <c r="M20" s="34">
        <f t="shared" si="6"/>
        <v>0.40625</v>
      </c>
      <c r="N20" s="30">
        <v>44</v>
      </c>
      <c r="O20" s="35">
        <f t="shared" ref="O20:P20" si="28">D20/7</f>
        <v>3.7142857142857144</v>
      </c>
      <c r="P20" s="35">
        <f t="shared" si="28"/>
        <v>0.14285714285714285</v>
      </c>
      <c r="Q20" s="30">
        <f t="shared" si="8"/>
        <v>11</v>
      </c>
      <c r="R20" s="30"/>
      <c r="S20" s="36">
        <v>1.31847133757961</v>
      </c>
      <c r="T20" s="29">
        <v>5196</v>
      </c>
      <c r="U20" s="37" t="s">
        <v>33</v>
      </c>
      <c r="V20" s="38" t="s">
        <v>33</v>
      </c>
      <c r="W20" s="29">
        <v>6</v>
      </c>
      <c r="X20" s="39">
        <f t="shared" si="9"/>
        <v>0.23076923076923078</v>
      </c>
      <c r="Y20" s="40">
        <f t="shared" si="10"/>
        <v>4.5075000000000003</v>
      </c>
      <c r="Z20" s="29">
        <v>2</v>
      </c>
      <c r="AA20" s="29" t="s">
        <v>88</v>
      </c>
      <c r="AB20" s="41">
        <f t="shared" si="11"/>
        <v>-0.69</v>
      </c>
      <c r="AC20" s="42">
        <v>1.7802777777777775E-2</v>
      </c>
      <c r="AD20" s="40">
        <f t="shared" si="12"/>
        <v>-0.63876366666666651</v>
      </c>
      <c r="AE20" s="40">
        <v>-4.9000000000000004</v>
      </c>
      <c r="AF20" s="40">
        <v>-3.6622500000000002</v>
      </c>
      <c r="AG20" s="40">
        <v>0</v>
      </c>
    </row>
    <row r="21" spans="1:33" ht="15.75" customHeight="1" x14ac:dyDescent="0.2">
      <c r="A21" s="29" t="s">
        <v>66</v>
      </c>
      <c r="B21" s="29" t="s">
        <v>324</v>
      </c>
      <c r="C21" s="16">
        <f t="shared" si="4"/>
        <v>15.998666666666672</v>
      </c>
      <c r="D21" s="30">
        <v>30</v>
      </c>
      <c r="E21" s="30">
        <v>2</v>
      </c>
      <c r="F21" s="33">
        <v>479.96000000000015</v>
      </c>
      <c r="G21" s="31">
        <v>-36.879999999999995</v>
      </c>
      <c r="H21" s="32">
        <f t="shared" si="1"/>
        <v>7.6839736644720366E-2</v>
      </c>
      <c r="I21" s="32">
        <f t="shared" si="2"/>
        <v>0.23643942203516977</v>
      </c>
      <c r="J21" s="33">
        <f t="shared" si="5"/>
        <v>113.48146500000011</v>
      </c>
      <c r="K21" s="33">
        <f t="shared" si="3"/>
        <v>3.7827155000000037</v>
      </c>
      <c r="L21" s="30">
        <v>38</v>
      </c>
      <c r="M21" s="34">
        <f t="shared" si="6"/>
        <v>0.78947368421052633</v>
      </c>
      <c r="N21" s="30">
        <v>185</v>
      </c>
      <c r="O21" s="35">
        <f t="shared" ref="O21:P21" si="29">D21/7</f>
        <v>4.2857142857142856</v>
      </c>
      <c r="P21" s="35">
        <f t="shared" si="29"/>
        <v>0.2857142857142857</v>
      </c>
      <c r="Q21" s="30">
        <f t="shared" si="8"/>
        <v>40</v>
      </c>
      <c r="R21" s="30"/>
      <c r="S21" s="36">
        <v>1.1928864569083399</v>
      </c>
      <c r="T21" s="29">
        <v>5196</v>
      </c>
      <c r="U21" s="37" t="s">
        <v>33</v>
      </c>
      <c r="V21" s="38" t="s">
        <v>33</v>
      </c>
      <c r="W21" s="29">
        <v>10</v>
      </c>
      <c r="X21" s="39">
        <f t="shared" si="9"/>
        <v>0.33333333333333331</v>
      </c>
      <c r="Y21" s="40">
        <f t="shared" si="10"/>
        <v>3.3527272727272721</v>
      </c>
      <c r="Z21" s="29">
        <v>1</v>
      </c>
      <c r="AA21" s="29" t="s">
        <v>88</v>
      </c>
      <c r="AB21" s="41">
        <f t="shared" si="11"/>
        <v>-0.69</v>
      </c>
      <c r="AC21" s="42">
        <v>1.7802777777777775E-2</v>
      </c>
      <c r="AD21" s="40">
        <f t="shared" si="12"/>
        <v>-0.73703499999999977</v>
      </c>
      <c r="AE21" s="40">
        <v>-4.9000000000000004</v>
      </c>
      <c r="AF21" s="40">
        <v>-3.6622500000000002</v>
      </c>
      <c r="AG21" s="40">
        <v>0</v>
      </c>
    </row>
    <row r="22" spans="1:33" ht="15.75" customHeight="1" x14ac:dyDescent="0.2">
      <c r="A22" s="29" t="s">
        <v>68</v>
      </c>
      <c r="B22" s="29" t="s">
        <v>325</v>
      </c>
      <c r="C22" s="16">
        <f t="shared" si="4"/>
        <v>15.990000000000006</v>
      </c>
      <c r="D22" s="30">
        <v>30</v>
      </c>
      <c r="E22" s="30">
        <v>0</v>
      </c>
      <c r="F22" s="31">
        <v>479.70000000000016</v>
      </c>
      <c r="G22" s="31">
        <v>-29.050000000000004</v>
      </c>
      <c r="H22" s="32">
        <f t="shared" si="1"/>
        <v>6.0558682509902012E-2</v>
      </c>
      <c r="I22" s="32">
        <f t="shared" si="2"/>
        <v>0.25242957056493653</v>
      </c>
      <c r="J22" s="33">
        <f t="shared" si="5"/>
        <v>121.09046500000009</v>
      </c>
      <c r="K22" s="33">
        <f t="shared" si="3"/>
        <v>4.0363488333333368</v>
      </c>
      <c r="L22" s="30">
        <v>74</v>
      </c>
      <c r="M22" s="34">
        <f t="shared" si="6"/>
        <v>0.40540540540540543</v>
      </c>
      <c r="N22" s="30">
        <v>155</v>
      </c>
      <c r="O22" s="35">
        <f t="shared" ref="O22:P22" si="30">D22/7</f>
        <v>4.2857142857142856</v>
      </c>
      <c r="P22" s="35">
        <f t="shared" si="30"/>
        <v>0</v>
      </c>
      <c r="Q22" s="30">
        <f t="shared" si="8"/>
        <v>36</v>
      </c>
      <c r="R22" s="30"/>
      <c r="S22" s="36">
        <v>1.4660633484162799</v>
      </c>
      <c r="T22" s="29">
        <v>5016</v>
      </c>
      <c r="U22" s="37" t="s">
        <v>33</v>
      </c>
      <c r="V22" s="38" t="s">
        <v>33</v>
      </c>
      <c r="W22" s="29">
        <v>6</v>
      </c>
      <c r="X22" s="39">
        <f t="shared" si="9"/>
        <v>0.2</v>
      </c>
      <c r="Y22" s="40">
        <f t="shared" si="10"/>
        <v>3.6312500000000005</v>
      </c>
      <c r="Z22" s="29">
        <v>2</v>
      </c>
      <c r="AA22" s="29" t="s">
        <v>88</v>
      </c>
      <c r="AB22" s="41">
        <f t="shared" si="11"/>
        <v>-0.69</v>
      </c>
      <c r="AC22" s="42">
        <v>1.7802777777777775E-2</v>
      </c>
      <c r="AD22" s="40">
        <f t="shared" si="12"/>
        <v>-0.73703499999999977</v>
      </c>
      <c r="AE22" s="40">
        <v>-4.9000000000000004</v>
      </c>
      <c r="AF22" s="40">
        <v>-3.6622500000000002</v>
      </c>
      <c r="AG22" s="40">
        <v>0</v>
      </c>
    </row>
    <row r="23" spans="1:33" ht="15.75" customHeight="1" x14ac:dyDescent="0.2">
      <c r="A23" s="29" t="s">
        <v>71</v>
      </c>
      <c r="B23" s="29" t="s">
        <v>325</v>
      </c>
      <c r="C23" s="16">
        <f t="shared" si="4"/>
        <v>15.990000000000006</v>
      </c>
      <c r="D23" s="30">
        <v>57</v>
      </c>
      <c r="E23" s="30">
        <v>0</v>
      </c>
      <c r="F23" s="33">
        <v>911.43000000000029</v>
      </c>
      <c r="G23" s="31">
        <v>-35.139999999999993</v>
      </c>
      <c r="H23" s="32">
        <f t="shared" si="1"/>
        <v>3.8554798503450602E-2</v>
      </c>
      <c r="I23" s="32">
        <f t="shared" si="2"/>
        <v>0.27443345457138801</v>
      </c>
      <c r="J23" s="33">
        <f t="shared" si="5"/>
        <v>250.12688350000028</v>
      </c>
      <c r="K23" s="33">
        <f t="shared" si="3"/>
        <v>4.3881909385964963</v>
      </c>
      <c r="L23" s="30">
        <v>97</v>
      </c>
      <c r="M23" s="34">
        <f t="shared" si="6"/>
        <v>0.58762886597938147</v>
      </c>
      <c r="N23" s="30">
        <v>103</v>
      </c>
      <c r="O23" s="35">
        <f t="shared" ref="O23:P23" si="31">D23/7</f>
        <v>8.1428571428571423</v>
      </c>
      <c r="P23" s="35">
        <f t="shared" si="31"/>
        <v>0</v>
      </c>
      <c r="Q23" s="30">
        <f t="shared" si="8"/>
        <v>12</v>
      </c>
      <c r="R23" s="30"/>
      <c r="S23" s="36">
        <v>1.78</v>
      </c>
      <c r="T23" s="29">
        <v>5016</v>
      </c>
      <c r="U23" s="37" t="s">
        <v>33</v>
      </c>
      <c r="V23" s="38" t="s">
        <v>33</v>
      </c>
      <c r="W23" s="29">
        <v>10</v>
      </c>
      <c r="X23" s="39">
        <f t="shared" si="9"/>
        <v>0.17543859649122806</v>
      </c>
      <c r="Y23" s="40">
        <f t="shared" si="10"/>
        <v>3.5139999999999993</v>
      </c>
      <c r="Z23" s="29">
        <v>0</v>
      </c>
      <c r="AA23" s="29" t="s">
        <v>88</v>
      </c>
      <c r="AB23" s="41">
        <f t="shared" si="11"/>
        <v>-0.69</v>
      </c>
      <c r="AC23" s="42">
        <v>1.7802777777777775E-2</v>
      </c>
      <c r="AD23" s="40">
        <f t="shared" si="12"/>
        <v>-1.4003664999999996</v>
      </c>
      <c r="AE23" s="40">
        <v>-4.9000000000000004</v>
      </c>
      <c r="AF23" s="40">
        <v>-3.6622500000000002</v>
      </c>
      <c r="AG23" s="40">
        <v>0</v>
      </c>
    </row>
    <row r="24" spans="1:33" ht="15.75" customHeight="1" x14ac:dyDescent="0.2">
      <c r="A24" s="29" t="s">
        <v>74</v>
      </c>
      <c r="B24" s="29" t="s">
        <v>323</v>
      </c>
      <c r="C24" s="16">
        <f t="shared" si="4"/>
        <v>15.990000000000007</v>
      </c>
      <c r="D24" s="30">
        <v>62</v>
      </c>
      <c r="E24" s="30">
        <v>1</v>
      </c>
      <c r="F24" s="33">
        <v>991.38000000000045</v>
      </c>
      <c r="G24" s="33">
        <v>-41.910000000000004</v>
      </c>
      <c r="H24" s="32">
        <f t="shared" si="1"/>
        <v>4.2274405374326682E-2</v>
      </c>
      <c r="I24" s="32">
        <f t="shared" si="2"/>
        <v>0.27071384770051188</v>
      </c>
      <c r="J24" s="33">
        <f t="shared" si="5"/>
        <v>268.38029433333361</v>
      </c>
      <c r="K24" s="33">
        <f t="shared" si="3"/>
        <v>4.3287144247311868</v>
      </c>
      <c r="L24" s="30">
        <v>123</v>
      </c>
      <c r="M24" s="34">
        <f t="shared" si="6"/>
        <v>0.50406504065040647</v>
      </c>
      <c r="N24" s="30">
        <v>40</v>
      </c>
      <c r="O24" s="35">
        <f t="shared" ref="O24:P24" si="32">D24/7</f>
        <v>8.8571428571428577</v>
      </c>
      <c r="P24" s="35">
        <f t="shared" si="32"/>
        <v>0.14285714285714285</v>
      </c>
      <c r="Q24" s="30">
        <f t="shared" si="8"/>
        <v>4</v>
      </c>
      <c r="R24" s="30"/>
      <c r="S24" s="36">
        <v>2.5518590998042998</v>
      </c>
      <c r="T24" s="29">
        <v>1368</v>
      </c>
      <c r="U24" s="37" t="s">
        <v>33</v>
      </c>
      <c r="V24" s="38" t="s">
        <v>33</v>
      </c>
      <c r="W24" s="29">
        <v>14</v>
      </c>
      <c r="X24" s="39">
        <f t="shared" si="9"/>
        <v>0.22580645161290322</v>
      </c>
      <c r="Y24" s="40">
        <f t="shared" si="10"/>
        <v>2.2057894736842107</v>
      </c>
      <c r="Z24" s="29">
        <v>5</v>
      </c>
      <c r="AA24" s="29" t="s">
        <v>88</v>
      </c>
      <c r="AB24" s="41">
        <f t="shared" si="11"/>
        <v>-0.69</v>
      </c>
      <c r="AC24" s="42">
        <v>1.7802777777777775E-2</v>
      </c>
      <c r="AD24" s="40">
        <f t="shared" si="12"/>
        <v>-1.5232056666666662</v>
      </c>
      <c r="AE24" s="40">
        <v>-4.9000000000000004</v>
      </c>
      <c r="AF24" s="40">
        <v>-3.6622500000000002</v>
      </c>
      <c r="AG24" s="40">
        <v>0</v>
      </c>
    </row>
    <row r="25" spans="1:33" ht="15.75" customHeight="1" x14ac:dyDescent="0.2">
      <c r="A25" s="29" t="s">
        <v>76</v>
      </c>
      <c r="B25" s="15" t="s">
        <v>326</v>
      </c>
      <c r="C25" s="16">
        <f t="shared" si="4"/>
        <v>15.99</v>
      </c>
      <c r="D25" s="30">
        <v>26</v>
      </c>
      <c r="E25" s="30">
        <v>2</v>
      </c>
      <c r="F25" s="33">
        <v>415.74</v>
      </c>
      <c r="G25" s="33">
        <v>-3.65</v>
      </c>
      <c r="H25" s="32">
        <f t="shared" si="1"/>
        <v>8.7795256650791357E-3</v>
      </c>
      <c r="I25" s="32">
        <f t="shared" si="2"/>
        <v>0.30434944035535039</v>
      </c>
      <c r="J25" s="33">
        <f t="shared" si="5"/>
        <v>126.53023633333338</v>
      </c>
      <c r="K25" s="33">
        <f t="shared" si="3"/>
        <v>4.8665475512820526</v>
      </c>
      <c r="L25" s="30">
        <v>122</v>
      </c>
      <c r="M25" s="34">
        <f t="shared" si="6"/>
        <v>0.21311475409836064</v>
      </c>
      <c r="N25" s="30">
        <v>4</v>
      </c>
      <c r="O25" s="35">
        <f t="shared" ref="O25:P25" si="33">D25/7</f>
        <v>3.7142857142857144</v>
      </c>
      <c r="P25" s="35">
        <f t="shared" si="33"/>
        <v>0.2857142857142857</v>
      </c>
      <c r="Q25" s="30">
        <f t="shared" si="8"/>
        <v>1</v>
      </c>
      <c r="R25" s="30"/>
      <c r="S25" s="36">
        <v>3.8832891246684351</v>
      </c>
      <c r="T25" s="15"/>
      <c r="U25" s="23"/>
      <c r="V25" s="1"/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88</v>
      </c>
      <c r="AB25" s="41">
        <f t="shared" si="11"/>
        <v>-0.69</v>
      </c>
      <c r="AC25" s="42">
        <v>1.7802777777777775E-2</v>
      </c>
      <c r="AD25" s="40">
        <f t="shared" si="12"/>
        <v>-0.63876366666666651</v>
      </c>
      <c r="AE25" s="40">
        <v>-4.9000000000000004</v>
      </c>
      <c r="AF25" s="40">
        <v>-3.66</v>
      </c>
      <c r="AG25" s="40">
        <v>0</v>
      </c>
    </row>
    <row r="26" spans="1:33" ht="15.75" customHeight="1" x14ac:dyDescent="0.2">
      <c r="A26" s="15" t="s">
        <v>78</v>
      </c>
      <c r="B26" s="15" t="s">
        <v>327</v>
      </c>
      <c r="C26" s="16">
        <f t="shared" si="4"/>
        <v>15.569210526315789</v>
      </c>
      <c r="D26" s="17">
        <v>38</v>
      </c>
      <c r="E26" s="17">
        <v>5</v>
      </c>
      <c r="F26" s="18">
        <v>591.63</v>
      </c>
      <c r="G26" s="18">
        <v>-0.16</v>
      </c>
      <c r="H26" s="32">
        <f t="shared" si="1"/>
        <v>2.7043929482953874E-4</v>
      </c>
      <c r="I26" s="32">
        <f t="shared" si="2"/>
        <v>0.33995304892134148</v>
      </c>
      <c r="J26" s="33">
        <f t="shared" si="5"/>
        <v>201.12642233333327</v>
      </c>
      <c r="K26" s="33">
        <f t="shared" si="3"/>
        <v>5.2928005877192961</v>
      </c>
      <c r="L26" s="17">
        <v>93</v>
      </c>
      <c r="M26" s="34">
        <f t="shared" si="6"/>
        <v>0.40860215053763443</v>
      </c>
      <c r="N26" s="17">
        <v>100</v>
      </c>
      <c r="O26" s="35">
        <f t="shared" ref="O26:P26" si="34">D26/7</f>
        <v>5.4285714285714288</v>
      </c>
      <c r="P26" s="35">
        <f t="shared" si="34"/>
        <v>0.7142857142857143</v>
      </c>
      <c r="Q26" s="30">
        <f t="shared" si="8"/>
        <v>16</v>
      </c>
      <c r="R26" s="30"/>
      <c r="S26" s="22">
        <v>2.583765112262522</v>
      </c>
      <c r="T26" s="15">
        <v>1658</v>
      </c>
      <c r="U26" s="23">
        <v>1512</v>
      </c>
      <c r="V26" s="1" t="s">
        <v>328</v>
      </c>
      <c r="W26" s="15">
        <v>1</v>
      </c>
      <c r="X26" s="39">
        <f t="shared" si="9"/>
        <v>2.6315789473684209E-2</v>
      </c>
      <c r="Y26" s="40">
        <f t="shared" si="10"/>
        <v>0.16</v>
      </c>
      <c r="Z26" s="15">
        <v>0</v>
      </c>
      <c r="AA26" s="29" t="s">
        <v>88</v>
      </c>
      <c r="AB26" s="41">
        <f t="shared" si="11"/>
        <v>-0.69</v>
      </c>
      <c r="AC26" s="42">
        <v>1.7802777777777775E-2</v>
      </c>
      <c r="AD26" s="40">
        <f t="shared" si="12"/>
        <v>-0.93357766666666642</v>
      </c>
      <c r="AE26" s="26">
        <v>-4.25</v>
      </c>
      <c r="AF26" s="26">
        <v>-3.6622499999999998</v>
      </c>
      <c r="AG26" s="26">
        <v>0</v>
      </c>
    </row>
    <row r="27" spans="1:33" ht="15.75" customHeight="1" x14ac:dyDescent="0.2">
      <c r="A27" s="15" t="s">
        <v>80</v>
      </c>
      <c r="B27" s="15" t="s">
        <v>329</v>
      </c>
      <c r="C27" s="16">
        <f t="shared" si="4"/>
        <v>15.907083333333333</v>
      </c>
      <c r="D27" s="17">
        <v>24</v>
      </c>
      <c r="E27" s="17">
        <v>5</v>
      </c>
      <c r="F27" s="18">
        <v>381.77</v>
      </c>
      <c r="G27" s="18">
        <v>-0.08</v>
      </c>
      <c r="H27" s="32">
        <f t="shared" si="1"/>
        <v>2.0955025276999241E-4</v>
      </c>
      <c r="I27" s="32">
        <f t="shared" si="2"/>
        <v>0.35084179479791489</v>
      </c>
      <c r="J27" s="33">
        <f t="shared" si="5"/>
        <v>133.94087199999996</v>
      </c>
      <c r="K27" s="33">
        <f t="shared" si="3"/>
        <v>5.5808696666666648</v>
      </c>
      <c r="L27" s="17">
        <v>109</v>
      </c>
      <c r="M27" s="34">
        <f t="shared" si="6"/>
        <v>0.22018348623853212</v>
      </c>
      <c r="N27" s="17">
        <v>53</v>
      </c>
      <c r="O27" s="35">
        <f t="shared" ref="O27:P27" si="35">D27/7</f>
        <v>3.4285714285714284</v>
      </c>
      <c r="P27" s="35">
        <f t="shared" si="35"/>
        <v>0.7142857142857143</v>
      </c>
      <c r="Q27" s="30">
        <f t="shared" si="8"/>
        <v>12</v>
      </c>
      <c r="R27" s="30"/>
      <c r="S27" s="22">
        <v>3.5991285403050108</v>
      </c>
      <c r="T27" s="15">
        <v>1658</v>
      </c>
      <c r="U27" s="23">
        <v>1512</v>
      </c>
      <c r="V27" s="1" t="s">
        <v>330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88</v>
      </c>
      <c r="AB27" s="41">
        <f t="shared" si="11"/>
        <v>-0.69</v>
      </c>
      <c r="AC27" s="42">
        <v>1.7802777777777775E-2</v>
      </c>
      <c r="AD27" s="40">
        <f t="shared" si="12"/>
        <v>-0.58962799999999982</v>
      </c>
      <c r="AE27" s="26">
        <v>-4.25</v>
      </c>
      <c r="AF27" s="26">
        <v>-3.6622499999999998</v>
      </c>
      <c r="AG27" s="26">
        <v>0</v>
      </c>
    </row>
    <row r="28" spans="1:33" ht="15.75" customHeight="1" x14ac:dyDescent="0.2">
      <c r="A28" s="15" t="s">
        <v>82</v>
      </c>
      <c r="B28" s="15" t="s">
        <v>331</v>
      </c>
      <c r="C28" s="16">
        <f t="shared" si="4"/>
        <v>15.907083333333333</v>
      </c>
      <c r="D28" s="17">
        <v>24</v>
      </c>
      <c r="E28" s="17">
        <v>5</v>
      </c>
      <c r="F28" s="18">
        <v>381.77</v>
      </c>
      <c r="G28" s="18">
        <v>-0.08</v>
      </c>
      <c r="H28" s="32">
        <f t="shared" si="1"/>
        <v>2.0955025276999241E-4</v>
      </c>
      <c r="I28" s="32">
        <f t="shared" si="2"/>
        <v>0.35084179479791489</v>
      </c>
      <c r="J28" s="33">
        <f t="shared" si="5"/>
        <v>133.94087199999996</v>
      </c>
      <c r="K28" s="33">
        <f t="shared" si="3"/>
        <v>5.5808696666666648</v>
      </c>
      <c r="L28" s="17">
        <v>109</v>
      </c>
      <c r="M28" s="34">
        <f t="shared" si="6"/>
        <v>0.22018348623853212</v>
      </c>
      <c r="N28" s="17">
        <v>41</v>
      </c>
      <c r="O28" s="35">
        <f t="shared" ref="O28:P28" si="36">D28/7</f>
        <v>3.4285714285714284</v>
      </c>
      <c r="P28" s="35">
        <f t="shared" si="36"/>
        <v>0.7142857142857143</v>
      </c>
      <c r="Q28" s="30">
        <f t="shared" si="8"/>
        <v>9</v>
      </c>
      <c r="R28" s="30"/>
      <c r="S28" s="22">
        <v>3.5991285403050108</v>
      </c>
      <c r="T28" s="15">
        <v>4608</v>
      </c>
      <c r="U28" s="23">
        <v>1104</v>
      </c>
      <c r="V28" s="1" t="s">
        <v>332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88</v>
      </c>
      <c r="AB28" s="41">
        <f t="shared" si="11"/>
        <v>-0.69</v>
      </c>
      <c r="AC28" s="15">
        <v>1.7802777777777775E-2</v>
      </c>
      <c r="AD28" s="40">
        <f t="shared" si="12"/>
        <v>-0.58962799999999982</v>
      </c>
      <c r="AE28" s="26">
        <v>-4.25</v>
      </c>
      <c r="AF28" s="26">
        <v>-3.6622499999999998</v>
      </c>
      <c r="AG28" s="26">
        <v>0</v>
      </c>
    </row>
    <row r="29" spans="1:33" ht="15.75" customHeight="1" x14ac:dyDescent="0.2">
      <c r="A29" s="15" t="s">
        <v>83</v>
      </c>
      <c r="B29" s="15"/>
      <c r="C29" s="16">
        <f t="shared" si="4"/>
        <v>16.989999999999998</v>
      </c>
      <c r="D29" s="17">
        <v>39</v>
      </c>
      <c r="E29" s="17">
        <v>4</v>
      </c>
      <c r="F29" s="18">
        <v>662.6099999999999</v>
      </c>
      <c r="G29" s="18">
        <v>-1.44</v>
      </c>
      <c r="H29" s="32">
        <f t="shared" si="1"/>
        <v>2.1732240684565582E-3</v>
      </c>
      <c r="I29" s="32">
        <f t="shared" si="2"/>
        <v>0.38068034665942252</v>
      </c>
      <c r="J29" s="33">
        <f t="shared" si="5"/>
        <v>252.24260449999991</v>
      </c>
      <c r="K29" s="33">
        <f t="shared" si="3"/>
        <v>6.4677590897435877</v>
      </c>
      <c r="L29" s="17">
        <v>117</v>
      </c>
      <c r="M29" s="34">
        <f t="shared" si="6"/>
        <v>0.33333333333333331</v>
      </c>
      <c r="N29" s="17">
        <v>9</v>
      </c>
      <c r="O29" s="35">
        <f t="shared" ref="O29:P29" si="37">D29/7</f>
        <v>5.5714285714285712</v>
      </c>
      <c r="P29" s="35">
        <f t="shared" si="37"/>
        <v>0.5714285714285714</v>
      </c>
      <c r="Q29" s="30">
        <f t="shared" si="8"/>
        <v>1</v>
      </c>
      <c r="R29" s="30"/>
      <c r="S29" s="22">
        <v>7.6681222707423577</v>
      </c>
      <c r="T29" s="15" t="s">
        <v>33</v>
      </c>
      <c r="U29" s="23" t="s">
        <v>33</v>
      </c>
      <c r="V29" s="1" t="s">
        <v>33</v>
      </c>
      <c r="W29" s="15">
        <v>1</v>
      </c>
      <c r="X29" s="39">
        <f t="shared" si="9"/>
        <v>2.564102564102564E-2</v>
      </c>
      <c r="Y29" s="40">
        <f t="shared" si="10"/>
        <v>1.44</v>
      </c>
      <c r="Z29" s="15">
        <v>0</v>
      </c>
      <c r="AA29" s="29" t="s">
        <v>88</v>
      </c>
      <c r="AB29" s="41">
        <f t="shared" si="11"/>
        <v>-0.69</v>
      </c>
      <c r="AC29" s="42">
        <v>1.7802777777777775E-2</v>
      </c>
      <c r="AD29" s="40">
        <f t="shared" si="12"/>
        <v>-0.95814549999999976</v>
      </c>
      <c r="AE29" s="26">
        <v>-4.25</v>
      </c>
      <c r="AF29" s="26">
        <v>-3.6622499999999998</v>
      </c>
      <c r="AG29" s="26">
        <v>0</v>
      </c>
    </row>
    <row r="30" spans="1:33" ht="15.75" customHeight="1" x14ac:dyDescent="0.2">
      <c r="A30" s="15" t="s">
        <v>84</v>
      </c>
      <c r="B30" s="50" t="s">
        <v>333</v>
      </c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32" t="e">
        <f t="shared" si="1"/>
        <v>#DIV/0!</v>
      </c>
      <c r="I30" s="32" t="e">
        <f t="shared" si="2"/>
        <v>#DIV/0!</v>
      </c>
      <c r="J30" s="33">
        <f t="shared" si="5"/>
        <v>0</v>
      </c>
      <c r="K30" s="33" t="e">
        <f t="shared" si="3"/>
        <v>#DIV/0!</v>
      </c>
      <c r="L30" s="17">
        <v>0</v>
      </c>
      <c r="M30" s="34" t="str">
        <f t="shared" si="6"/>
        <v>-</v>
      </c>
      <c r="N30" s="17">
        <v>73</v>
      </c>
      <c r="O30" s="35">
        <f t="shared" ref="O30:P30" si="38">D30/7</f>
        <v>0</v>
      </c>
      <c r="P30" s="35">
        <f t="shared" si="38"/>
        <v>0</v>
      </c>
      <c r="Q30" s="30" t="e">
        <f t="shared" si="8"/>
        <v>#DIV/0!</v>
      </c>
      <c r="R30" s="30"/>
      <c r="S30" s="22">
        <v>0</v>
      </c>
      <c r="T30" s="29">
        <v>4608</v>
      </c>
      <c r="U30" s="37">
        <v>1104</v>
      </c>
      <c r="V30" s="38" t="s">
        <v>334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88</v>
      </c>
      <c r="AB30" s="41">
        <f t="shared" si="11"/>
        <v>-0.69</v>
      </c>
      <c r="AC30" s="42">
        <v>1.7802777777777775E-2</v>
      </c>
      <c r="AD30" s="40">
        <f t="shared" si="12"/>
        <v>0</v>
      </c>
      <c r="AE30" s="26">
        <v>-4.25</v>
      </c>
      <c r="AF30" s="26">
        <v>-3.5844599275000002</v>
      </c>
      <c r="AG30" s="26">
        <v>0</v>
      </c>
    </row>
    <row r="31" spans="1:33" ht="15.75" customHeight="1" x14ac:dyDescent="0.2">
      <c r="A31" s="15" t="s">
        <v>85</v>
      </c>
      <c r="B31" s="15"/>
      <c r="C31" s="16">
        <f t="shared" si="4"/>
        <v>15.99</v>
      </c>
      <c r="D31" s="17">
        <v>3</v>
      </c>
      <c r="E31" s="17">
        <v>7</v>
      </c>
      <c r="F31" s="18">
        <v>47.97</v>
      </c>
      <c r="G31" s="43">
        <v>0</v>
      </c>
      <c r="H31" s="32">
        <f t="shared" si="1"/>
        <v>0</v>
      </c>
      <c r="I31" s="32">
        <f t="shared" si="2"/>
        <v>0.35850357968521984</v>
      </c>
      <c r="J31" s="33">
        <f t="shared" si="5"/>
        <v>17.197416717499994</v>
      </c>
      <c r="K31" s="33">
        <f t="shared" si="3"/>
        <v>5.7324722391666647</v>
      </c>
      <c r="L31" s="17">
        <v>141</v>
      </c>
      <c r="M31" s="34">
        <f t="shared" si="6"/>
        <v>2.1276595744680851E-2</v>
      </c>
      <c r="N31" s="17">
        <v>69</v>
      </c>
      <c r="O31" s="35">
        <f t="shared" ref="O31:P32" si="39">D31/7</f>
        <v>0.42857142857142855</v>
      </c>
      <c r="P31" s="35">
        <f t="shared" si="39"/>
        <v>1</v>
      </c>
      <c r="Q31" s="30">
        <f t="shared" si="8"/>
        <v>48</v>
      </c>
      <c r="R31" s="30"/>
      <c r="S31" s="22">
        <v>3.9088838268792698</v>
      </c>
      <c r="T31" s="15">
        <v>2400</v>
      </c>
      <c r="U31" s="23">
        <v>1104</v>
      </c>
      <c r="V31" s="1" t="s">
        <v>406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88</v>
      </c>
      <c r="AB31" s="41">
        <f t="shared" si="11"/>
        <v>-0.69</v>
      </c>
      <c r="AC31" s="28">
        <v>1.7802777777777775E-2</v>
      </c>
      <c r="AD31" s="40">
        <f t="shared" si="12"/>
        <v>-7.3703499999999977E-2</v>
      </c>
      <c r="AE31" s="44">
        <v>-4.25</v>
      </c>
      <c r="AF31" s="44">
        <v>-3.5844599275000002</v>
      </c>
      <c r="AG31" s="26">
        <v>0</v>
      </c>
    </row>
    <row r="32" spans="1:33" s="51" customFormat="1" ht="15.75" customHeight="1" x14ac:dyDescent="0.2">
      <c r="A32" s="51" t="s">
        <v>400</v>
      </c>
      <c r="C32" s="16">
        <f t="shared" si="4"/>
        <v>16.990000000000002</v>
      </c>
      <c r="D32" s="52">
        <v>7</v>
      </c>
      <c r="E32" s="52">
        <v>5</v>
      </c>
      <c r="F32" s="53">
        <v>118.93</v>
      </c>
      <c r="G32" s="53">
        <v>0</v>
      </c>
      <c r="H32" s="32">
        <f t="shared" si="1"/>
        <v>0</v>
      </c>
      <c r="I32" s="32">
        <f t="shared" si="2"/>
        <v>0.38743215062782033</v>
      </c>
      <c r="J32" s="33">
        <f t="shared" si="5"/>
        <v>46.077305674166674</v>
      </c>
      <c r="K32" s="33">
        <f t="shared" si="3"/>
        <v>6.5824722391666679</v>
      </c>
      <c r="L32" s="52">
        <v>145</v>
      </c>
      <c r="M32" s="34">
        <f t="shared" si="6"/>
        <v>4.8275862068965517E-2</v>
      </c>
      <c r="N32" s="52">
        <v>57</v>
      </c>
      <c r="O32" s="35">
        <f t="shared" si="39"/>
        <v>1</v>
      </c>
      <c r="P32" s="35">
        <f t="shared" si="39"/>
        <v>0.7142857142857143</v>
      </c>
      <c r="Q32" s="30">
        <f t="shared" si="8"/>
        <v>33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5.8405797101449277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0</v>
      </c>
      <c r="X32" s="39">
        <f t="shared" si="9"/>
        <v>0</v>
      </c>
      <c r="Y32" s="40">
        <f t="shared" si="10"/>
        <v>0</v>
      </c>
      <c r="Z32" s="51">
        <v>0</v>
      </c>
      <c r="AA32" s="51" t="s">
        <v>88</v>
      </c>
      <c r="AB32" s="41">
        <f t="shared" si="11"/>
        <v>-0.69</v>
      </c>
      <c r="AC32" s="57">
        <v>1.7802777777777775E-2</v>
      </c>
      <c r="AD32" s="40">
        <f t="shared" si="12"/>
        <v>-0.1719748333333333</v>
      </c>
      <c r="AE32" s="58">
        <v>-4.25</v>
      </c>
      <c r="AF32" s="58">
        <v>-3.5844599275000002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1:33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1:33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1:33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1:33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1:33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1:33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1:33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1:33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1000"/>
  <sheetViews>
    <sheetView tabSelected="1" workbookViewId="0">
      <pane xSplit="2" ySplit="3" topLeftCell="C4" activePane="bottomRight" state="frozen"/>
      <selection activeCell="R32" sqref="R32"/>
      <selection pane="topRight" activeCell="R32" sqref="R32"/>
      <selection pane="bottomLeft" activeCell="R32" sqref="R32"/>
      <selection pane="bottomRigh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1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9.33203125" customWidth="1"/>
    <col min="16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38.664062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Info!B1:BJ7000""),3,FALSE),"""")"),"Cornhole Bag Holder, Black - Tote Bag for Carrying Corn Hole Bean Bags")</f>
        <v>Cornhole Bag Holder, Black - Tote Bag for Carrying Corn Hole Bean Bags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Info!B1:BJ7000""),2,FALSE),"""")"),"B08DSCBG5T")</f>
        <v>B08DSCBG5T</v>
      </c>
      <c r="B2" s="3" t="s">
        <v>335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160.5" customHeight="1" x14ac:dyDescent="0.2">
      <c r="A3" s="75" t="s">
        <v>30</v>
      </c>
      <c r="B3" s="76"/>
      <c r="C3" s="4">
        <f>((AE32+AF32)/0.85)*-1</f>
        <v>5.5512210094117656</v>
      </c>
      <c r="D3" s="5">
        <f>SUM(D4:D99765)</f>
        <v>175</v>
      </c>
      <c r="E3" s="5"/>
      <c r="F3" s="6">
        <f t="shared" ref="F3:G3" si="0">SUM(F4:F99765)</f>
        <v>1600.1700000000003</v>
      </c>
      <c r="G3" s="6">
        <f t="shared" si="0"/>
        <v>-152.18000000000004</v>
      </c>
      <c r="H3" s="7">
        <f t="shared" ref="H3:H32" si="1">G3/F3*-1</f>
        <v>9.5102395370491893E-2</v>
      </c>
      <c r="I3" s="8">
        <f t="shared" ref="I3:I32" si="2">J3/F3</f>
        <v>0.23472025577504024</v>
      </c>
      <c r="J3" s="6">
        <f>SUM(J4:J99765)</f>
        <v>375.5923116835462</v>
      </c>
      <c r="K3" s="6">
        <f t="shared" ref="K3:K32" si="3">J3/D3</f>
        <v>2.1462417810488352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Sheet!a1:g5000""),2,FALSE),"""")"),"4 - March
7.5 - April
7 - May
7.5 - June
7 - July
6.5 - Aug
5 - Sept
2 - Oct
1 - Nov
2 - Dec
3 - Jan
3.5 - Feb")</f>
        <v>4 - March
7.5 - April
7 - May
7.5 - June
7 - July
6.5 - Aug
5 - Sept
2 - Oct
1 - Nov
2 - Dec
3 - Jan
3.5 -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SUM(W4:W99765)</f>
        <v>47</v>
      </c>
      <c r="X3" s="7">
        <f>W3/D3</f>
        <v>0.26857142857142857</v>
      </c>
      <c r="Y3" s="6"/>
      <c r="Z3" s="5"/>
      <c r="AA3" s="5"/>
      <c r="AB3" s="5"/>
      <c r="AC3" s="5"/>
      <c r="AD3" s="6">
        <f>SUM(AD4:AD99765)</f>
        <v>-12.525453734999999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Info!B2:BZ7000""),36,FALSE)),"""")*-1"),-1.248537858)</f>
        <v>-1.2485378579999999</v>
      </c>
      <c r="AG3" s="6">
        <f>SUM(AG4:AG99765)</f>
        <v>0</v>
      </c>
    </row>
    <row r="4" spans="1:33" ht="15.75" customHeight="1" x14ac:dyDescent="0.2">
      <c r="A4" s="15" t="s">
        <v>31</v>
      </c>
      <c r="B4" s="15" t="s">
        <v>160</v>
      </c>
      <c r="C4" s="16" t="str">
        <f t="shared" ref="C4:C32" si="4">IFERROR(F4/D4," - ")</f>
        <v xml:space="preserve"> - </v>
      </c>
      <c r="D4" s="17">
        <v>0</v>
      </c>
      <c r="E4" s="17">
        <v>0</v>
      </c>
      <c r="F4" s="18">
        <v>0</v>
      </c>
      <c r="G4" s="18">
        <v>0</v>
      </c>
      <c r="H4" s="19" t="e">
        <f t="shared" si="1"/>
        <v>#DIV/0!</v>
      </c>
      <c r="I4" s="19" t="e">
        <f t="shared" si="2"/>
        <v>#DIV/0!</v>
      </c>
      <c r="J4" s="18">
        <f t="shared" ref="J4:J32" si="5">F4*0.85+G4+AF4*D4+D4*AE4+AG4+AD4</f>
        <v>0</v>
      </c>
      <c r="K4" s="18" t="e">
        <f t="shared" si="3"/>
        <v>#DIV/0!</v>
      </c>
      <c r="L4" s="17">
        <v>0</v>
      </c>
      <c r="M4" s="20" t="str">
        <f t="shared" ref="M4:M32" si="6">IFERROR(D4/L4,"-")</f>
        <v>-</v>
      </c>
      <c r="N4" s="17">
        <v>0</v>
      </c>
      <c r="O4" s="21">
        <f t="shared" ref="O4:P4" si="7">D4/7</f>
        <v>0</v>
      </c>
      <c r="P4" s="21">
        <f t="shared" si="7"/>
        <v>0</v>
      </c>
      <c r="Q4" s="17" t="e">
        <f t="shared" ref="Q4:Q32" si="8">ROUNDDOWN(N4/(O4+P4),0)</f>
        <v>#DIV/0!</v>
      </c>
      <c r="R4" s="17"/>
      <c r="S4" s="22" t="e">
        <v>#N/A</v>
      </c>
      <c r="T4" s="15">
        <v>400</v>
      </c>
      <c r="U4" s="23">
        <v>200</v>
      </c>
      <c r="V4" s="24" t="s">
        <v>336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e">
        <v>#N/A</v>
      </c>
      <c r="AB4" s="27" t="e">
        <f t="shared" ref="AB4:AB32" si="11">IF(OR(AA4="UsLargeStandardSize",AA4="UsSmallStandardSize"),-0.69,-0.48)</f>
        <v>#N/A</v>
      </c>
      <c r="AC4" s="28" t="e">
        <v>#N/A</v>
      </c>
      <c r="AD4" s="26">
        <f t="shared" ref="AD4:AD32" si="12">IFERROR(AB4*AC4*D4*2,0)</f>
        <v>0</v>
      </c>
      <c r="AE4" s="26">
        <v>0</v>
      </c>
      <c r="AF4" s="26">
        <v>-1.1812945454545456</v>
      </c>
      <c r="AG4" s="26">
        <v>0</v>
      </c>
    </row>
    <row r="5" spans="1:33" ht="15.75" customHeight="1" x14ac:dyDescent="0.2">
      <c r="A5" s="29" t="s">
        <v>34</v>
      </c>
      <c r="B5" s="29" t="s">
        <v>100</v>
      </c>
      <c r="C5" s="16">
        <f t="shared" si="4"/>
        <v>10.99</v>
      </c>
      <c r="D5" s="30">
        <v>1</v>
      </c>
      <c r="E5" s="30">
        <v>0</v>
      </c>
      <c r="F5" s="31">
        <v>10.99</v>
      </c>
      <c r="G5" s="31">
        <v>0</v>
      </c>
      <c r="H5" s="32">
        <f t="shared" si="1"/>
        <v>0</v>
      </c>
      <c r="I5" s="32">
        <f t="shared" si="2"/>
        <v>0.4347994044172388</v>
      </c>
      <c r="J5" s="33">
        <f t="shared" si="5"/>
        <v>4.7784454545454542</v>
      </c>
      <c r="K5" s="33">
        <f t="shared" si="3"/>
        <v>4.7784454545454542</v>
      </c>
      <c r="L5" s="30">
        <v>4</v>
      </c>
      <c r="M5" s="34">
        <f t="shared" si="6"/>
        <v>0.25</v>
      </c>
      <c r="N5" s="30">
        <v>0</v>
      </c>
      <c r="O5" s="35">
        <f t="shared" ref="O5:P5" si="13">D5/7</f>
        <v>0.14285714285714285</v>
      </c>
      <c r="P5" s="35">
        <f t="shared" si="13"/>
        <v>0</v>
      </c>
      <c r="Q5" s="30">
        <f t="shared" si="8"/>
        <v>0</v>
      </c>
      <c r="R5" s="30"/>
      <c r="S5" s="36" t="e">
        <v>#N/A</v>
      </c>
      <c r="T5" s="29">
        <v>400</v>
      </c>
      <c r="U5" s="37">
        <v>200</v>
      </c>
      <c r="V5" s="38" t="s">
        <v>337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s">
        <v>88</v>
      </c>
      <c r="AB5" s="41">
        <f t="shared" si="11"/>
        <v>-0.69</v>
      </c>
      <c r="AC5" s="42">
        <v>5.1999999999999998E-2</v>
      </c>
      <c r="AD5" s="40">
        <f t="shared" si="12"/>
        <v>-7.175999999999999E-2</v>
      </c>
      <c r="AE5" s="40">
        <v>-3.31</v>
      </c>
      <c r="AF5" s="40">
        <v>-1.1812945454545456</v>
      </c>
      <c r="AG5" s="40">
        <v>0</v>
      </c>
    </row>
    <row r="6" spans="1:33" ht="15.75" customHeight="1" x14ac:dyDescent="0.2">
      <c r="A6" s="29" t="s">
        <v>35</v>
      </c>
      <c r="B6" s="29"/>
      <c r="C6" s="16" t="str">
        <f t="shared" si="4"/>
        <v xml:space="preserve"> - </v>
      </c>
      <c r="D6" s="30">
        <v>0</v>
      </c>
      <c r="E6" s="30">
        <v>0</v>
      </c>
      <c r="F6" s="31">
        <v>0</v>
      </c>
      <c r="G6" s="31">
        <v>0</v>
      </c>
      <c r="H6" s="32" t="e">
        <f t="shared" si="1"/>
        <v>#DIV/0!</v>
      </c>
      <c r="I6" s="32" t="e">
        <f t="shared" si="2"/>
        <v>#DIV/0!</v>
      </c>
      <c r="J6" s="33">
        <f t="shared" si="5"/>
        <v>0</v>
      </c>
      <c r="K6" s="33" t="e">
        <f t="shared" si="3"/>
        <v>#DIV/0!</v>
      </c>
      <c r="L6" s="30">
        <v>0</v>
      </c>
      <c r="M6" s="34" t="str">
        <f t="shared" si="6"/>
        <v>-</v>
      </c>
      <c r="N6" s="30">
        <v>0</v>
      </c>
      <c r="O6" s="35">
        <f t="shared" ref="O6:P6" si="14">D6/7</f>
        <v>0</v>
      </c>
      <c r="P6" s="35">
        <f t="shared" si="14"/>
        <v>0</v>
      </c>
      <c r="Q6" s="30" t="e">
        <f t="shared" si="8"/>
        <v>#DIV/0!</v>
      </c>
      <c r="R6" s="30"/>
      <c r="S6" s="36" t="e">
        <v>#N/A</v>
      </c>
      <c r="T6" s="29">
        <v>400</v>
      </c>
      <c r="U6" s="37">
        <v>200</v>
      </c>
      <c r="V6" s="38" t="s">
        <v>338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-1.1812945454545456</v>
      </c>
      <c r="AG6" s="40">
        <v>0</v>
      </c>
    </row>
    <row r="7" spans="1:33" ht="15.75" customHeight="1" x14ac:dyDescent="0.2">
      <c r="A7" s="29" t="s">
        <v>37</v>
      </c>
      <c r="B7" s="29"/>
      <c r="C7" s="16" t="str">
        <f t="shared" si="4"/>
        <v xml:space="preserve"> - </v>
      </c>
      <c r="D7" s="30">
        <v>0</v>
      </c>
      <c r="E7" s="30">
        <v>0</v>
      </c>
      <c r="F7" s="31">
        <v>0</v>
      </c>
      <c r="G7" s="31">
        <v>0</v>
      </c>
      <c r="H7" s="32" t="e">
        <f t="shared" si="1"/>
        <v>#DIV/0!</v>
      </c>
      <c r="I7" s="32" t="e">
        <f t="shared" si="2"/>
        <v>#DIV/0!</v>
      </c>
      <c r="J7" s="33">
        <f t="shared" si="5"/>
        <v>0</v>
      </c>
      <c r="K7" s="33" t="e">
        <f t="shared" si="3"/>
        <v>#DIV/0!</v>
      </c>
      <c r="L7" s="30">
        <v>0</v>
      </c>
      <c r="M7" s="34" t="str">
        <f t="shared" si="6"/>
        <v>-</v>
      </c>
      <c r="N7" s="30">
        <v>0</v>
      </c>
      <c r="O7" s="35">
        <f t="shared" ref="O7:P7" si="15">D7/7</f>
        <v>0</v>
      </c>
      <c r="P7" s="35">
        <f t="shared" si="15"/>
        <v>0</v>
      </c>
      <c r="Q7" s="30" t="e">
        <f t="shared" si="8"/>
        <v>#DIV/0!</v>
      </c>
      <c r="R7" s="30"/>
      <c r="S7" s="36" t="e">
        <v>#N/A</v>
      </c>
      <c r="T7" s="29">
        <v>400</v>
      </c>
      <c r="U7" s="37">
        <v>200</v>
      </c>
      <c r="V7" s="38" t="s">
        <v>338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-1.1812945454545456</v>
      </c>
      <c r="AG7" s="40">
        <v>0</v>
      </c>
    </row>
    <row r="8" spans="1:33" ht="15.75" customHeight="1" x14ac:dyDescent="0.2">
      <c r="A8" s="29" t="s">
        <v>38</v>
      </c>
      <c r="B8" s="29"/>
      <c r="C8" s="16" t="str">
        <f t="shared" si="4"/>
        <v xml:space="preserve"> - </v>
      </c>
      <c r="D8" s="30">
        <v>0</v>
      </c>
      <c r="E8" s="30">
        <v>0</v>
      </c>
      <c r="F8" s="31">
        <v>0</v>
      </c>
      <c r="G8" s="31">
        <v>0</v>
      </c>
      <c r="H8" s="32" t="e">
        <f t="shared" si="1"/>
        <v>#DIV/0!</v>
      </c>
      <c r="I8" s="32" t="e">
        <f t="shared" si="2"/>
        <v>#DIV/0!</v>
      </c>
      <c r="J8" s="33">
        <f t="shared" si="5"/>
        <v>0</v>
      </c>
      <c r="K8" s="33" t="e">
        <f t="shared" si="3"/>
        <v>#DIV/0!</v>
      </c>
      <c r="L8" s="30">
        <v>0</v>
      </c>
      <c r="M8" s="34" t="str">
        <f t="shared" si="6"/>
        <v>-</v>
      </c>
      <c r="N8" s="30">
        <v>0</v>
      </c>
      <c r="O8" s="35">
        <f t="shared" ref="O8:P8" si="16">D8/7</f>
        <v>0</v>
      </c>
      <c r="P8" s="35">
        <f t="shared" si="16"/>
        <v>0</v>
      </c>
      <c r="Q8" s="30" t="e">
        <f t="shared" si="8"/>
        <v>#DIV/0!</v>
      </c>
      <c r="R8" s="30"/>
      <c r="S8" s="36" t="e">
        <v>#N/A</v>
      </c>
      <c r="T8" s="29">
        <v>400</v>
      </c>
      <c r="U8" s="37">
        <v>200</v>
      </c>
      <c r="V8" s="38" t="s">
        <v>339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-1.18</v>
      </c>
      <c r="AG8" s="40">
        <v>0</v>
      </c>
    </row>
    <row r="9" spans="1:33" ht="15.75" customHeight="1" x14ac:dyDescent="0.2">
      <c r="A9" s="29" t="s">
        <v>40</v>
      </c>
      <c r="B9" s="29"/>
      <c r="C9" s="16" t="str">
        <f t="shared" si="4"/>
        <v xml:space="preserve"> - </v>
      </c>
      <c r="D9" s="30">
        <v>0</v>
      </c>
      <c r="E9" s="30">
        <v>0</v>
      </c>
      <c r="F9" s="31">
        <v>0</v>
      </c>
      <c r="G9" s="31">
        <v>0</v>
      </c>
      <c r="H9" s="32" t="e">
        <f t="shared" si="1"/>
        <v>#DIV/0!</v>
      </c>
      <c r="I9" s="32" t="e">
        <f t="shared" si="2"/>
        <v>#DIV/0!</v>
      </c>
      <c r="J9" s="33">
        <f t="shared" si="5"/>
        <v>0</v>
      </c>
      <c r="K9" s="33" t="e">
        <f t="shared" si="3"/>
        <v>#DIV/0!</v>
      </c>
      <c r="L9" s="30">
        <v>0</v>
      </c>
      <c r="M9" s="34" t="str">
        <f t="shared" si="6"/>
        <v>-</v>
      </c>
      <c r="N9" s="30">
        <v>0</v>
      </c>
      <c r="O9" s="35">
        <f t="shared" ref="O9:P9" si="17">D9/7</f>
        <v>0</v>
      </c>
      <c r="P9" s="35">
        <f t="shared" si="17"/>
        <v>0</v>
      </c>
      <c r="Q9" s="30" t="e">
        <f t="shared" si="8"/>
        <v>#DIV/0!</v>
      </c>
      <c r="R9" s="30"/>
      <c r="S9" s="36" t="e">
        <v>#N/A</v>
      </c>
      <c r="T9" s="29">
        <v>400</v>
      </c>
      <c r="U9" s="37">
        <v>200</v>
      </c>
      <c r="V9" s="38" t="s">
        <v>340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-1.2035418181818101</v>
      </c>
      <c r="AG9" s="40">
        <v>0</v>
      </c>
    </row>
    <row r="10" spans="1:33" ht="15.75" customHeight="1" x14ac:dyDescent="0.2">
      <c r="A10" s="29" t="s">
        <v>42</v>
      </c>
      <c r="B10" s="29"/>
      <c r="C10" s="16" t="str">
        <f t="shared" si="4"/>
        <v xml:space="preserve"> - </v>
      </c>
      <c r="D10" s="30">
        <v>0</v>
      </c>
      <c r="E10" s="30">
        <v>0</v>
      </c>
      <c r="F10" s="31">
        <v>0</v>
      </c>
      <c r="G10" s="31">
        <v>0</v>
      </c>
      <c r="H10" s="32" t="e">
        <f t="shared" si="1"/>
        <v>#DIV/0!</v>
      </c>
      <c r="I10" s="32" t="e">
        <f t="shared" si="2"/>
        <v>#DIV/0!</v>
      </c>
      <c r="J10" s="33">
        <f t="shared" si="5"/>
        <v>0</v>
      </c>
      <c r="K10" s="33" t="e">
        <f t="shared" si="3"/>
        <v>#DIV/0!</v>
      </c>
      <c r="L10" s="30">
        <v>0</v>
      </c>
      <c r="M10" s="34" t="str">
        <f t="shared" si="6"/>
        <v>-</v>
      </c>
      <c r="N10" s="30">
        <v>0</v>
      </c>
      <c r="O10" s="35">
        <f t="shared" ref="O10:P10" si="18">D10/7</f>
        <v>0</v>
      </c>
      <c r="P10" s="35">
        <f t="shared" si="18"/>
        <v>0</v>
      </c>
      <c r="Q10" s="30" t="e">
        <f t="shared" si="8"/>
        <v>#DIV/0!</v>
      </c>
      <c r="R10" s="30"/>
      <c r="S10" s="36" t="e">
        <v>#N/A</v>
      </c>
      <c r="T10" s="29">
        <v>400</v>
      </c>
      <c r="U10" s="37">
        <v>200</v>
      </c>
      <c r="V10" s="38" t="s">
        <v>341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-1.2035418181818101</v>
      </c>
      <c r="AG10" s="40">
        <v>0</v>
      </c>
    </row>
    <row r="11" spans="1:33" ht="15.75" customHeight="1" x14ac:dyDescent="0.2">
      <c r="A11" s="29" t="s">
        <v>44</v>
      </c>
      <c r="B11" s="29"/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0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 t="e">
        <v>#N/A</v>
      </c>
      <c r="T11" s="29">
        <v>600</v>
      </c>
      <c r="U11" s="37">
        <v>200</v>
      </c>
      <c r="V11" s="38" t="s">
        <v>342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-1.2035418181818101</v>
      </c>
      <c r="AG11" s="40">
        <v>0</v>
      </c>
    </row>
    <row r="12" spans="1:33" ht="15.75" customHeight="1" x14ac:dyDescent="0.2">
      <c r="A12" s="29" t="s">
        <v>46</v>
      </c>
      <c r="B12" s="29"/>
      <c r="C12" s="16" t="str">
        <f t="shared" si="4"/>
        <v xml:space="preserve"> - </v>
      </c>
      <c r="D12" s="30">
        <v>0</v>
      </c>
      <c r="E12" s="30">
        <v>0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0</v>
      </c>
      <c r="O12" s="35">
        <f t="shared" ref="O12:P12" si="20">D12/7</f>
        <v>0</v>
      </c>
      <c r="P12" s="35">
        <f t="shared" si="20"/>
        <v>0</v>
      </c>
      <c r="Q12" s="30" t="e">
        <f t="shared" si="8"/>
        <v>#DIV/0!</v>
      </c>
      <c r="R12" s="30"/>
      <c r="S12" s="36" t="e">
        <v>#N/A</v>
      </c>
      <c r="T12" s="29">
        <v>200</v>
      </c>
      <c r="U12" s="37">
        <v>200</v>
      </c>
      <c r="V12" s="38" t="s">
        <v>343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-1.2035418181818101</v>
      </c>
      <c r="AG12" s="40">
        <v>0</v>
      </c>
    </row>
    <row r="13" spans="1:33" ht="15.75" customHeight="1" x14ac:dyDescent="0.2">
      <c r="A13" s="29" t="s">
        <v>48</v>
      </c>
      <c r="B13" s="29"/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>
        <v>200</v>
      </c>
      <c r="U13" s="37">
        <v>200</v>
      </c>
      <c r="V13" s="38" t="s">
        <v>344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-1.2152509090909001</v>
      </c>
      <c r="AG13" s="40">
        <v>0</v>
      </c>
    </row>
    <row r="14" spans="1:33" ht="15.75" customHeight="1" x14ac:dyDescent="0.2">
      <c r="A14" s="29" t="s">
        <v>51</v>
      </c>
      <c r="B14" s="29"/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>
        <v>200</v>
      </c>
      <c r="U14" s="37">
        <v>200</v>
      </c>
      <c r="V14" s="38" t="s">
        <v>344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-1.2152509090909001</v>
      </c>
      <c r="AG14" s="40">
        <v>0</v>
      </c>
    </row>
    <row r="15" spans="1:33" ht="15.75" customHeight="1" x14ac:dyDescent="0.2">
      <c r="A15" s="29" t="s">
        <v>54</v>
      </c>
      <c r="B15" s="29"/>
      <c r="C15" s="16" t="str">
        <f t="shared" si="4"/>
        <v xml:space="preserve"> - </v>
      </c>
      <c r="D15" s="30">
        <v>0</v>
      </c>
      <c r="E15" s="30">
        <v>0</v>
      </c>
      <c r="F15" s="33">
        <v>0</v>
      </c>
      <c r="G15" s="31">
        <v>0</v>
      </c>
      <c r="H15" s="32" t="e">
        <f t="shared" si="1"/>
        <v>#DIV/0!</v>
      </c>
      <c r="I15" s="32" t="e">
        <f t="shared" si="2"/>
        <v>#DIV/0!</v>
      </c>
      <c r="J15" s="33">
        <f t="shared" si="5"/>
        <v>0</v>
      </c>
      <c r="K15" s="33" t="e">
        <f t="shared" si="3"/>
        <v>#DIV/0!</v>
      </c>
      <c r="L15" s="30">
        <v>0</v>
      </c>
      <c r="M15" s="34" t="str">
        <f t="shared" si="6"/>
        <v>-</v>
      </c>
      <c r="N15" s="30">
        <v>0</v>
      </c>
      <c r="O15" s="35">
        <f t="shared" ref="O15:P15" si="23">D15/7</f>
        <v>0</v>
      </c>
      <c r="P15" s="35">
        <f t="shared" si="23"/>
        <v>0</v>
      </c>
      <c r="Q15" s="30" t="e">
        <f t="shared" si="8"/>
        <v>#DIV/0!</v>
      </c>
      <c r="R15" s="30"/>
      <c r="S15" s="36" t="e">
        <v>#N/A</v>
      </c>
      <c r="T15" s="29">
        <v>200</v>
      </c>
      <c r="U15" s="37">
        <v>200</v>
      </c>
      <c r="V15" s="38" t="s">
        <v>344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-1.2152509090909001</v>
      </c>
      <c r="AG15" s="40">
        <v>0</v>
      </c>
    </row>
    <row r="16" spans="1:33" ht="15.75" customHeight="1" x14ac:dyDescent="0.2">
      <c r="A16" s="29" t="s">
        <v>56</v>
      </c>
      <c r="B16" s="29"/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#DIV/0!</v>
      </c>
      <c r="J16" s="33">
        <f t="shared" si="5"/>
        <v>0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 t="e">
        <v>#N/A</v>
      </c>
      <c r="T16" s="29">
        <v>200</v>
      </c>
      <c r="U16" s="37">
        <v>200</v>
      </c>
      <c r="V16" s="38" t="s">
        <v>344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-1.265425909090909</v>
      </c>
      <c r="AG16" s="40">
        <v>0</v>
      </c>
    </row>
    <row r="17" spans="1:33" ht="15.75" customHeight="1" x14ac:dyDescent="0.2">
      <c r="A17" s="29" t="s">
        <v>58</v>
      </c>
      <c r="B17" s="29"/>
      <c r="C17" s="16" t="str">
        <f t="shared" si="4"/>
        <v xml:space="preserve"> - </v>
      </c>
      <c r="D17" s="30">
        <v>0</v>
      </c>
      <c r="E17" s="30">
        <v>0</v>
      </c>
      <c r="F17" s="33">
        <v>0</v>
      </c>
      <c r="G17" s="31">
        <v>0</v>
      </c>
      <c r="H17" s="32" t="e">
        <f t="shared" si="1"/>
        <v>#DIV/0!</v>
      </c>
      <c r="I17" s="32" t="e">
        <f t="shared" si="2"/>
        <v>#DIV/0!</v>
      </c>
      <c r="J17" s="33">
        <f t="shared" si="5"/>
        <v>0</v>
      </c>
      <c r="K17" s="33" t="e">
        <f t="shared" si="3"/>
        <v>#DIV/0!</v>
      </c>
      <c r="L17" s="30">
        <v>0</v>
      </c>
      <c r="M17" s="34" t="str">
        <f t="shared" si="6"/>
        <v>-</v>
      </c>
      <c r="N17" s="30">
        <v>0</v>
      </c>
      <c r="O17" s="35">
        <f t="shared" ref="O17:P17" si="25">D17/7</f>
        <v>0</v>
      </c>
      <c r="P17" s="35">
        <f t="shared" si="25"/>
        <v>0</v>
      </c>
      <c r="Q17" s="30" t="e">
        <f t="shared" si="8"/>
        <v>#DIV/0!</v>
      </c>
      <c r="R17" s="30"/>
      <c r="S17" s="36" t="e">
        <v>#N/A</v>
      </c>
      <c r="T17" s="29">
        <v>200</v>
      </c>
      <c r="U17" s="37">
        <v>200</v>
      </c>
      <c r="V17" s="38" t="s">
        <v>344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e">
        <v>#N/A</v>
      </c>
      <c r="AB17" s="41" t="e">
        <f t="shared" si="11"/>
        <v>#N/A</v>
      </c>
      <c r="AC17" s="42" t="e">
        <v>#N/A</v>
      </c>
      <c r="AD17" s="40">
        <f t="shared" si="12"/>
        <v>0</v>
      </c>
      <c r="AE17" s="40">
        <v>0</v>
      </c>
      <c r="AF17" s="40">
        <v>-1.2654259090908999</v>
      </c>
      <c r="AG17" s="40">
        <v>0</v>
      </c>
    </row>
    <row r="18" spans="1:33" ht="15.75" customHeight="1" x14ac:dyDescent="0.2">
      <c r="A18" s="29" t="s">
        <v>60</v>
      </c>
      <c r="B18" s="29"/>
      <c r="C18" s="16" t="str">
        <f t="shared" si="4"/>
        <v xml:space="preserve"> - </v>
      </c>
      <c r="D18" s="30">
        <v>0</v>
      </c>
      <c r="E18" s="30">
        <v>0</v>
      </c>
      <c r="F18" s="33">
        <v>0</v>
      </c>
      <c r="G18" s="31">
        <v>0</v>
      </c>
      <c r="H18" s="32" t="e">
        <f t="shared" si="1"/>
        <v>#DIV/0!</v>
      </c>
      <c r="I18" s="32" t="e">
        <f t="shared" si="2"/>
        <v>#DIV/0!</v>
      </c>
      <c r="J18" s="33">
        <f t="shared" si="5"/>
        <v>0</v>
      </c>
      <c r="K18" s="33" t="e">
        <f t="shared" si="3"/>
        <v>#DIV/0!</v>
      </c>
      <c r="L18" s="30">
        <v>0</v>
      </c>
      <c r="M18" s="34" t="str">
        <f t="shared" si="6"/>
        <v>-</v>
      </c>
      <c r="N18" s="30">
        <v>0</v>
      </c>
      <c r="O18" s="35">
        <f t="shared" ref="O18:P18" si="26">D18/7</f>
        <v>0</v>
      </c>
      <c r="P18" s="35">
        <f t="shared" si="26"/>
        <v>0</v>
      </c>
      <c r="Q18" s="30" t="e">
        <f t="shared" si="8"/>
        <v>#DIV/0!</v>
      </c>
      <c r="R18" s="30"/>
      <c r="S18" s="36" t="e">
        <v>#N/A</v>
      </c>
      <c r="T18" s="29">
        <v>940</v>
      </c>
      <c r="U18" s="37">
        <v>200</v>
      </c>
      <c r="V18" s="38" t="s">
        <v>345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e">
        <v>#N/A</v>
      </c>
      <c r="AB18" s="41" t="e">
        <f t="shared" si="11"/>
        <v>#N/A</v>
      </c>
      <c r="AC18" s="42" t="e">
        <v>#N/A</v>
      </c>
      <c r="AD18" s="40">
        <f t="shared" si="12"/>
        <v>0</v>
      </c>
      <c r="AE18" s="40">
        <v>0</v>
      </c>
      <c r="AF18" s="40">
        <v>-1.2654259090908999</v>
      </c>
      <c r="AG18" s="40">
        <v>0</v>
      </c>
    </row>
    <row r="19" spans="1:33" ht="15.75" customHeight="1" x14ac:dyDescent="0.2">
      <c r="A19" s="29" t="s">
        <v>62</v>
      </c>
      <c r="B19" s="29"/>
      <c r="C19" s="16" t="str">
        <f t="shared" si="4"/>
        <v xml:space="preserve"> - </v>
      </c>
      <c r="D19" s="30">
        <v>0</v>
      </c>
      <c r="E19" s="30">
        <v>0</v>
      </c>
      <c r="F19" s="33">
        <v>0</v>
      </c>
      <c r="G19" s="31">
        <v>0</v>
      </c>
      <c r="H19" s="32" t="e">
        <f t="shared" si="1"/>
        <v>#DIV/0!</v>
      </c>
      <c r="I19" s="32" t="e">
        <f t="shared" si="2"/>
        <v>#DIV/0!</v>
      </c>
      <c r="J19" s="33">
        <f t="shared" si="5"/>
        <v>0</v>
      </c>
      <c r="K19" s="33" t="e">
        <f t="shared" si="3"/>
        <v>#DIV/0!</v>
      </c>
      <c r="L19" s="30">
        <v>0</v>
      </c>
      <c r="M19" s="34" t="str">
        <f t="shared" si="6"/>
        <v>-</v>
      </c>
      <c r="N19" s="30">
        <v>0</v>
      </c>
      <c r="O19" s="35">
        <f t="shared" ref="O19:P19" si="27">D19/7</f>
        <v>0</v>
      </c>
      <c r="P19" s="35">
        <f t="shared" si="27"/>
        <v>0</v>
      </c>
      <c r="Q19" s="30" t="e">
        <f t="shared" si="8"/>
        <v>#DIV/0!</v>
      </c>
      <c r="R19" s="30"/>
      <c r="S19" s="36" t="e">
        <v>#N/A</v>
      </c>
      <c r="T19" s="29">
        <v>940</v>
      </c>
      <c r="U19" s="37">
        <v>200</v>
      </c>
      <c r="V19" s="38" t="s">
        <v>345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e">
        <v>#N/A</v>
      </c>
      <c r="AB19" s="41" t="e">
        <f t="shared" si="11"/>
        <v>#N/A</v>
      </c>
      <c r="AC19" s="42" t="e">
        <v>#N/A</v>
      </c>
      <c r="AD19" s="40">
        <f t="shared" si="12"/>
        <v>0</v>
      </c>
      <c r="AE19" s="40">
        <v>0</v>
      </c>
      <c r="AF19" s="40">
        <v>-1.265425909090909</v>
      </c>
      <c r="AG19" s="40">
        <v>0</v>
      </c>
    </row>
    <row r="20" spans="1:33" ht="15.75" customHeight="1" x14ac:dyDescent="0.2">
      <c r="A20" s="29" t="s">
        <v>64</v>
      </c>
      <c r="B20" s="29"/>
      <c r="C20" s="16" t="str">
        <f t="shared" si="4"/>
        <v xml:space="preserve"> - </v>
      </c>
      <c r="D20" s="30">
        <v>0</v>
      </c>
      <c r="E20" s="30">
        <v>0</v>
      </c>
      <c r="F20" s="33">
        <v>0</v>
      </c>
      <c r="G20" s="31">
        <v>0</v>
      </c>
      <c r="H20" s="32" t="e">
        <f t="shared" si="1"/>
        <v>#DIV/0!</v>
      </c>
      <c r="I20" s="32" t="e">
        <f t="shared" si="2"/>
        <v>#DIV/0!</v>
      </c>
      <c r="J20" s="33">
        <f t="shared" si="5"/>
        <v>0</v>
      </c>
      <c r="K20" s="33" t="e">
        <f t="shared" si="3"/>
        <v>#DIV/0!</v>
      </c>
      <c r="L20" s="30">
        <v>0</v>
      </c>
      <c r="M20" s="34" t="str">
        <f t="shared" si="6"/>
        <v>-</v>
      </c>
      <c r="N20" s="30">
        <v>0</v>
      </c>
      <c r="O20" s="35">
        <f t="shared" ref="O20:P20" si="28">D20/7</f>
        <v>0</v>
      </c>
      <c r="P20" s="35">
        <f t="shared" si="28"/>
        <v>0</v>
      </c>
      <c r="Q20" s="30" t="e">
        <f t="shared" si="8"/>
        <v>#DIV/0!</v>
      </c>
      <c r="R20" s="30"/>
      <c r="S20" s="36" t="e">
        <v>#N/A</v>
      </c>
      <c r="T20" s="29">
        <v>940</v>
      </c>
      <c r="U20" s="37">
        <v>200</v>
      </c>
      <c r="V20" s="38" t="s">
        <v>346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e">
        <v>#N/A</v>
      </c>
      <c r="AB20" s="41" t="e">
        <f t="shared" si="11"/>
        <v>#N/A</v>
      </c>
      <c r="AC20" s="42" t="e">
        <v>#N/A</v>
      </c>
      <c r="AD20" s="40">
        <f t="shared" si="12"/>
        <v>0</v>
      </c>
      <c r="AE20" s="40">
        <v>0</v>
      </c>
      <c r="AF20" s="40">
        <v>-1.265425909090909</v>
      </c>
      <c r="AG20" s="40">
        <v>0</v>
      </c>
    </row>
    <row r="21" spans="1:33" ht="15.75" customHeight="1" x14ac:dyDescent="0.2">
      <c r="A21" s="29" t="s">
        <v>66</v>
      </c>
      <c r="B21" s="29"/>
      <c r="C21" s="16" t="str">
        <f t="shared" si="4"/>
        <v xml:space="preserve"> - </v>
      </c>
      <c r="D21" s="30">
        <v>0</v>
      </c>
      <c r="E21" s="30">
        <v>0</v>
      </c>
      <c r="F21" s="33">
        <v>0</v>
      </c>
      <c r="G21" s="31">
        <v>0</v>
      </c>
      <c r="H21" s="32" t="e">
        <f t="shared" si="1"/>
        <v>#DIV/0!</v>
      </c>
      <c r="I21" s="32" t="e">
        <f t="shared" si="2"/>
        <v>#DIV/0!</v>
      </c>
      <c r="J21" s="33">
        <f t="shared" si="5"/>
        <v>0</v>
      </c>
      <c r="K21" s="33" t="e">
        <f t="shared" si="3"/>
        <v>#DIV/0!</v>
      </c>
      <c r="L21" s="30">
        <v>0</v>
      </c>
      <c r="M21" s="34" t="str">
        <f t="shared" si="6"/>
        <v>-</v>
      </c>
      <c r="N21" s="30">
        <v>0</v>
      </c>
      <c r="O21" s="35">
        <f t="shared" ref="O21:P21" si="29">D21/7</f>
        <v>0</v>
      </c>
      <c r="P21" s="35">
        <f t="shared" si="29"/>
        <v>0</v>
      </c>
      <c r="Q21" s="30" t="e">
        <f t="shared" si="8"/>
        <v>#DIV/0!</v>
      </c>
      <c r="R21" s="30"/>
      <c r="S21" s="36" t="e">
        <v>#N/A</v>
      </c>
      <c r="T21" s="29">
        <v>940</v>
      </c>
      <c r="U21" s="37">
        <v>200</v>
      </c>
      <c r="V21" s="38" t="s">
        <v>347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e">
        <v>#N/A</v>
      </c>
      <c r="AB21" s="41" t="e">
        <f t="shared" si="11"/>
        <v>#N/A</v>
      </c>
      <c r="AC21" s="42" t="e">
        <v>#N/A</v>
      </c>
      <c r="AD21" s="40">
        <f t="shared" si="12"/>
        <v>0</v>
      </c>
      <c r="AE21" s="40">
        <v>0</v>
      </c>
      <c r="AF21" s="40">
        <v>-1.265425909090909</v>
      </c>
      <c r="AG21" s="40">
        <v>0</v>
      </c>
    </row>
    <row r="22" spans="1:33" ht="15.75" customHeight="1" x14ac:dyDescent="0.2">
      <c r="A22" s="29" t="s">
        <v>68</v>
      </c>
      <c r="B22" s="29" t="s">
        <v>348</v>
      </c>
      <c r="C22" s="16" t="str">
        <f t="shared" si="4"/>
        <v xml:space="preserve"> - </v>
      </c>
      <c r="D22" s="30">
        <v>0</v>
      </c>
      <c r="E22" s="30">
        <v>0</v>
      </c>
      <c r="F22" s="31">
        <v>0</v>
      </c>
      <c r="G22" s="31">
        <v>0</v>
      </c>
      <c r="H22" s="32" t="e">
        <f t="shared" si="1"/>
        <v>#DIV/0!</v>
      </c>
      <c r="I22" s="32" t="e">
        <f t="shared" si="2"/>
        <v>#DIV/0!</v>
      </c>
      <c r="J22" s="33">
        <f t="shared" si="5"/>
        <v>0</v>
      </c>
      <c r="K22" s="33" t="e">
        <f t="shared" si="3"/>
        <v>#DIV/0!</v>
      </c>
      <c r="L22" s="30">
        <v>0</v>
      </c>
      <c r="M22" s="34" t="str">
        <f t="shared" si="6"/>
        <v>-</v>
      </c>
      <c r="N22" s="30">
        <v>200</v>
      </c>
      <c r="O22" s="35">
        <f t="shared" ref="O22:P22" si="30">D22/7</f>
        <v>0</v>
      </c>
      <c r="P22" s="35">
        <f t="shared" si="30"/>
        <v>0</v>
      </c>
      <c r="Q22" s="30" t="e">
        <f t="shared" si="8"/>
        <v>#DIV/0!</v>
      </c>
      <c r="R22" s="30"/>
      <c r="S22" s="36">
        <v>0</v>
      </c>
      <c r="T22" s="29">
        <v>740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e">
        <v>#N/A</v>
      </c>
      <c r="AB22" s="41" t="e">
        <f t="shared" si="11"/>
        <v>#N/A</v>
      </c>
      <c r="AC22" s="42" t="e">
        <v>#N/A</v>
      </c>
      <c r="AD22" s="40">
        <f t="shared" si="12"/>
        <v>0</v>
      </c>
      <c r="AE22" s="40">
        <v>0</v>
      </c>
      <c r="AF22" s="40">
        <v>-1.265425909090909</v>
      </c>
      <c r="AG22" s="40">
        <v>0</v>
      </c>
    </row>
    <row r="23" spans="1:33" ht="15.75" customHeight="1" x14ac:dyDescent="0.2">
      <c r="A23" s="29" t="s">
        <v>71</v>
      </c>
      <c r="B23" s="29" t="s">
        <v>349</v>
      </c>
      <c r="C23" s="16">
        <f t="shared" si="4"/>
        <v>9.99</v>
      </c>
      <c r="D23" s="30">
        <v>3</v>
      </c>
      <c r="E23" s="30">
        <v>0</v>
      </c>
      <c r="F23" s="33">
        <v>29.97</v>
      </c>
      <c r="G23" s="31">
        <v>-9.3800000000000008</v>
      </c>
      <c r="H23" s="32">
        <f t="shared" si="1"/>
        <v>0.3129796463129797</v>
      </c>
      <c r="I23" s="32">
        <f t="shared" si="2"/>
        <v>7.1855302476719049E-2</v>
      </c>
      <c r="J23" s="33">
        <f t="shared" si="5"/>
        <v>2.1535034152272696</v>
      </c>
      <c r="K23" s="33">
        <f t="shared" si="3"/>
        <v>0.71783447174242321</v>
      </c>
      <c r="L23" s="30">
        <v>9</v>
      </c>
      <c r="M23" s="34">
        <f t="shared" si="6"/>
        <v>0.33333333333333331</v>
      </c>
      <c r="N23" s="30">
        <v>197</v>
      </c>
      <c r="O23" s="35">
        <f t="shared" ref="O23:P23" si="31">D23/7</f>
        <v>0.42857142857142855</v>
      </c>
      <c r="P23" s="35">
        <f t="shared" si="31"/>
        <v>0</v>
      </c>
      <c r="Q23" s="30">
        <f t="shared" si="8"/>
        <v>459</v>
      </c>
      <c r="R23" s="30"/>
      <c r="S23" s="36">
        <v>0</v>
      </c>
      <c r="T23" s="29">
        <v>740</v>
      </c>
      <c r="U23" s="37" t="s">
        <v>33</v>
      </c>
      <c r="V23" s="38" t="s">
        <v>33</v>
      </c>
      <c r="W23" s="29">
        <v>2</v>
      </c>
      <c r="X23" s="39">
        <f t="shared" si="9"/>
        <v>0.66666666666666663</v>
      </c>
      <c r="Y23" s="40">
        <f t="shared" si="10"/>
        <v>4.6900000000000004</v>
      </c>
      <c r="Z23" s="29">
        <v>0</v>
      </c>
      <c r="AA23" s="29" t="s">
        <v>88</v>
      </c>
      <c r="AB23" s="41">
        <f t="shared" si="11"/>
        <v>-0.69</v>
      </c>
      <c r="AC23" s="42">
        <v>5.1864458333333335E-2</v>
      </c>
      <c r="AD23" s="40">
        <f t="shared" si="12"/>
        <v>-0.21471885749999997</v>
      </c>
      <c r="AE23" s="40">
        <v>-3.31</v>
      </c>
      <c r="AF23" s="40">
        <v>-1.265425909090909</v>
      </c>
      <c r="AG23" s="40">
        <v>0</v>
      </c>
    </row>
    <row r="24" spans="1:33" ht="15.75" customHeight="1" x14ac:dyDescent="0.2">
      <c r="A24" s="29" t="s">
        <v>74</v>
      </c>
      <c r="B24" s="29" t="s">
        <v>350</v>
      </c>
      <c r="C24" s="16">
        <f t="shared" si="4"/>
        <v>6.9900000000000011</v>
      </c>
      <c r="D24" s="30">
        <v>25</v>
      </c>
      <c r="E24" s="30">
        <v>1</v>
      </c>
      <c r="F24" s="33">
        <v>174.75000000000003</v>
      </c>
      <c r="G24" s="33">
        <v>-87.03000000000003</v>
      </c>
      <c r="H24" s="32">
        <f t="shared" si="1"/>
        <v>0.49802575107296149</v>
      </c>
      <c r="I24" s="32">
        <f t="shared" si="2"/>
        <v>-0.31283245516322017</v>
      </c>
      <c r="J24" s="33">
        <f t="shared" si="5"/>
        <v>-54.667471539772734</v>
      </c>
      <c r="K24" s="33">
        <f t="shared" si="3"/>
        <v>-2.1866988615909095</v>
      </c>
      <c r="L24" s="30">
        <v>31</v>
      </c>
      <c r="M24" s="34">
        <f t="shared" si="6"/>
        <v>0.80645161290322576</v>
      </c>
      <c r="N24" s="30">
        <v>173</v>
      </c>
      <c r="O24" s="35">
        <f t="shared" ref="O24:P24" si="32">D24/7</f>
        <v>3.5714285714285716</v>
      </c>
      <c r="P24" s="35">
        <f t="shared" si="32"/>
        <v>0.14285714285714285</v>
      </c>
      <c r="Q24" s="30">
        <f t="shared" si="8"/>
        <v>46</v>
      </c>
      <c r="R24" s="30"/>
      <c r="S24" s="36">
        <v>0.23280423280423199</v>
      </c>
      <c r="T24" s="29">
        <v>740</v>
      </c>
      <c r="U24" s="37" t="s">
        <v>33</v>
      </c>
      <c r="V24" s="38" t="s">
        <v>33</v>
      </c>
      <c r="W24" s="29">
        <v>19</v>
      </c>
      <c r="X24" s="39">
        <f t="shared" si="9"/>
        <v>0.76</v>
      </c>
      <c r="Y24" s="40">
        <f t="shared" si="10"/>
        <v>2.9010000000000011</v>
      </c>
      <c r="Z24" s="29">
        <v>11</v>
      </c>
      <c r="AA24" s="29" t="s">
        <v>88</v>
      </c>
      <c r="AB24" s="41">
        <f t="shared" si="11"/>
        <v>-0.69</v>
      </c>
      <c r="AC24" s="42">
        <v>5.1864458333333335E-2</v>
      </c>
      <c r="AD24" s="40">
        <f t="shared" si="12"/>
        <v>-1.7893238124999999</v>
      </c>
      <c r="AE24" s="40">
        <v>-3.31</v>
      </c>
      <c r="AF24" s="40">
        <v>-1.265425909090909</v>
      </c>
      <c r="AG24" s="40">
        <v>0</v>
      </c>
    </row>
    <row r="25" spans="1:33" ht="15.75" customHeight="1" x14ac:dyDescent="0.2">
      <c r="A25" s="29" t="s">
        <v>76</v>
      </c>
      <c r="B25" s="15" t="s">
        <v>114</v>
      </c>
      <c r="C25" s="16">
        <f t="shared" si="4"/>
        <v>7.2181818181818187</v>
      </c>
      <c r="D25" s="30">
        <v>22</v>
      </c>
      <c r="E25" s="30">
        <v>0</v>
      </c>
      <c r="F25" s="33">
        <v>158.80000000000001</v>
      </c>
      <c r="G25" s="33">
        <v>-41.37</v>
      </c>
      <c r="H25" s="32">
        <f t="shared" si="1"/>
        <v>0.26051637279596973</v>
      </c>
      <c r="I25" s="32">
        <f t="shared" si="2"/>
        <v>-5.4940837248110774E-2</v>
      </c>
      <c r="J25" s="33">
        <f t="shared" si="5"/>
        <v>-8.7246049549999913</v>
      </c>
      <c r="K25" s="33">
        <f t="shared" si="3"/>
        <v>-0.39657295249999963</v>
      </c>
      <c r="L25" s="30">
        <v>29</v>
      </c>
      <c r="M25" s="34">
        <f t="shared" si="6"/>
        <v>0.75862068965517238</v>
      </c>
      <c r="N25" s="30">
        <v>150</v>
      </c>
      <c r="O25" s="35">
        <f t="shared" ref="O25:P25" si="33">D25/7</f>
        <v>3.1428571428571428</v>
      </c>
      <c r="P25" s="35">
        <f t="shared" si="33"/>
        <v>0</v>
      </c>
      <c r="Q25" s="30">
        <f t="shared" si="8"/>
        <v>47</v>
      </c>
      <c r="R25" s="30"/>
      <c r="S25" s="36">
        <v>0.95</v>
      </c>
      <c r="T25" s="15"/>
      <c r="U25" s="23"/>
      <c r="V25" s="1"/>
      <c r="W25" s="15">
        <v>12</v>
      </c>
      <c r="X25" s="39">
        <f t="shared" si="9"/>
        <v>0.54545454545454541</v>
      </c>
      <c r="Y25" s="40">
        <f t="shared" si="10"/>
        <v>1.5911538461538461</v>
      </c>
      <c r="Z25" s="15">
        <v>14</v>
      </c>
      <c r="AA25" s="29" t="s">
        <v>88</v>
      </c>
      <c r="AB25" s="41">
        <f t="shared" si="11"/>
        <v>-0.69</v>
      </c>
      <c r="AC25" s="42">
        <v>5.1864458333333335E-2</v>
      </c>
      <c r="AD25" s="40">
        <f t="shared" si="12"/>
        <v>-1.5746049549999999</v>
      </c>
      <c r="AE25" s="40">
        <v>-3.31</v>
      </c>
      <c r="AF25" s="40">
        <v>-1.27</v>
      </c>
      <c r="AG25" s="40">
        <v>0</v>
      </c>
    </row>
    <row r="26" spans="1:33" ht="15.75" customHeight="1" x14ac:dyDescent="0.2">
      <c r="A26" s="15" t="s">
        <v>78</v>
      </c>
      <c r="B26" s="15" t="s">
        <v>351</v>
      </c>
      <c r="C26" s="16">
        <f t="shared" si="4"/>
        <v>7.99</v>
      </c>
      <c r="D26" s="17">
        <v>38</v>
      </c>
      <c r="E26" s="17">
        <v>0</v>
      </c>
      <c r="F26" s="18">
        <v>303.62</v>
      </c>
      <c r="G26" s="18">
        <v>-14.01</v>
      </c>
      <c r="H26" s="32">
        <f t="shared" si="1"/>
        <v>4.6143205322442524E-2</v>
      </c>
      <c r="I26" s="32">
        <f t="shared" si="2"/>
        <v>0.20222990336455374</v>
      </c>
      <c r="J26" s="33">
        <f t="shared" si="5"/>
        <v>61.401043259545808</v>
      </c>
      <c r="K26" s="33">
        <f t="shared" si="3"/>
        <v>1.6158169278827845</v>
      </c>
      <c r="L26" s="17">
        <v>43</v>
      </c>
      <c r="M26" s="34">
        <f t="shared" si="6"/>
        <v>0.88372093023255816</v>
      </c>
      <c r="N26" s="17">
        <v>112</v>
      </c>
      <c r="O26" s="35">
        <f t="shared" ref="O26:P26" si="34">D26/7</f>
        <v>5.4285714285714288</v>
      </c>
      <c r="P26" s="35">
        <f t="shared" si="34"/>
        <v>0</v>
      </c>
      <c r="Q26" s="30">
        <f t="shared" si="8"/>
        <v>20</v>
      </c>
      <c r="R26" s="30"/>
      <c r="S26" s="22">
        <v>2.4390243902439019</v>
      </c>
      <c r="T26" s="15">
        <v>740</v>
      </c>
      <c r="U26" s="23" t="s">
        <v>33</v>
      </c>
      <c r="V26" s="1" t="s">
        <v>33</v>
      </c>
      <c r="W26" s="15">
        <v>13</v>
      </c>
      <c r="X26" s="39">
        <f t="shared" si="9"/>
        <v>0.34210526315789475</v>
      </c>
      <c r="Y26" s="40">
        <f t="shared" si="10"/>
        <v>0.93399999999999994</v>
      </c>
      <c r="Z26" s="15">
        <v>2</v>
      </c>
      <c r="AA26" s="29" t="s">
        <v>88</v>
      </c>
      <c r="AB26" s="41">
        <f t="shared" si="11"/>
        <v>-0.69</v>
      </c>
      <c r="AC26" s="42">
        <v>5.1864458333333335E-2</v>
      </c>
      <c r="AD26" s="40">
        <f t="shared" si="12"/>
        <v>-2.719772195</v>
      </c>
      <c r="AE26" s="26">
        <v>-3.47</v>
      </c>
      <c r="AF26" s="26">
        <v>-1.2654259090908999</v>
      </c>
      <c r="AG26" s="26">
        <v>0</v>
      </c>
    </row>
    <row r="27" spans="1:33" ht="15.75" customHeight="1" x14ac:dyDescent="0.2">
      <c r="A27" s="15" t="s">
        <v>80</v>
      </c>
      <c r="B27" s="15" t="s">
        <v>91</v>
      </c>
      <c r="C27" s="16">
        <f t="shared" si="4"/>
        <v>10.162666666666667</v>
      </c>
      <c r="D27" s="17">
        <v>15</v>
      </c>
      <c r="E27" s="17">
        <v>0</v>
      </c>
      <c r="F27" s="18">
        <v>152.44</v>
      </c>
      <c r="G27" s="18">
        <v>0</v>
      </c>
      <c r="H27" s="32">
        <f t="shared" si="1"/>
        <v>0</v>
      </c>
      <c r="I27" s="32">
        <f t="shared" si="2"/>
        <v>0.37699433925568404</v>
      </c>
      <c r="J27" s="33">
        <f t="shared" si="5"/>
        <v>57.469017076136474</v>
      </c>
      <c r="K27" s="33">
        <f t="shared" si="3"/>
        <v>3.8312678050757651</v>
      </c>
      <c r="L27" s="17">
        <v>25</v>
      </c>
      <c r="M27" s="34">
        <f t="shared" si="6"/>
        <v>0.6</v>
      </c>
      <c r="N27" s="17">
        <v>98</v>
      </c>
      <c r="O27" s="35">
        <f t="shared" ref="O27:P27" si="35">D27/7</f>
        <v>2.1428571428571428</v>
      </c>
      <c r="P27" s="35">
        <f t="shared" si="35"/>
        <v>0</v>
      </c>
      <c r="Q27" s="30">
        <f t="shared" si="8"/>
        <v>45</v>
      </c>
      <c r="R27" s="30"/>
      <c r="S27" s="22">
        <v>1.2847682119205299</v>
      </c>
      <c r="T27" s="15">
        <v>740</v>
      </c>
      <c r="U27" s="23" t="s">
        <v>33</v>
      </c>
      <c r="V27" s="1" t="s">
        <v>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88</v>
      </c>
      <c r="AB27" s="41">
        <f t="shared" si="11"/>
        <v>-0.69</v>
      </c>
      <c r="AC27" s="42">
        <v>5.1864458333333335E-2</v>
      </c>
      <c r="AD27" s="40">
        <f t="shared" si="12"/>
        <v>-1.0735942875</v>
      </c>
      <c r="AE27" s="26">
        <v>-3.47</v>
      </c>
      <c r="AF27" s="26">
        <v>-1.2654259090908999</v>
      </c>
      <c r="AG27" s="26">
        <v>0</v>
      </c>
    </row>
    <row r="28" spans="1:33" ht="15.75" customHeight="1" x14ac:dyDescent="0.2">
      <c r="A28" s="15" t="s">
        <v>82</v>
      </c>
      <c r="B28" s="15" t="s">
        <v>352</v>
      </c>
      <c r="C28" s="16">
        <f t="shared" si="4"/>
        <v>11.061666666666667</v>
      </c>
      <c r="D28" s="17">
        <v>12</v>
      </c>
      <c r="E28" s="17">
        <v>0</v>
      </c>
      <c r="F28" s="18">
        <v>132.74</v>
      </c>
      <c r="G28" s="18">
        <v>0</v>
      </c>
      <c r="H28" s="32">
        <f t="shared" si="1"/>
        <v>0</v>
      </c>
      <c r="I28" s="32">
        <f t="shared" si="2"/>
        <v>0.41543629396496318</v>
      </c>
      <c r="J28" s="33">
        <f t="shared" si="5"/>
        <v>55.145013660909214</v>
      </c>
      <c r="K28" s="33">
        <f t="shared" si="3"/>
        <v>4.5954178050757681</v>
      </c>
      <c r="L28" s="17">
        <v>23</v>
      </c>
      <c r="M28" s="34">
        <f t="shared" si="6"/>
        <v>0.52173913043478259</v>
      </c>
      <c r="N28" s="17">
        <v>85</v>
      </c>
      <c r="O28" s="35">
        <f t="shared" ref="O28:P28" si="36">D28/7</f>
        <v>1.7142857142857142</v>
      </c>
      <c r="P28" s="35">
        <f t="shared" si="36"/>
        <v>0</v>
      </c>
      <c r="Q28" s="30">
        <f t="shared" si="8"/>
        <v>49</v>
      </c>
      <c r="R28" s="30"/>
      <c r="S28" s="22">
        <v>1.5547703180212009</v>
      </c>
      <c r="T28" s="15">
        <v>740</v>
      </c>
      <c r="U28" s="23" t="s">
        <v>33</v>
      </c>
      <c r="V28" s="1" t="s">
        <v>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88</v>
      </c>
      <c r="AB28" s="41">
        <f t="shared" si="11"/>
        <v>-0.69</v>
      </c>
      <c r="AC28" s="42">
        <v>5.1864458333333335E-2</v>
      </c>
      <c r="AD28" s="40">
        <f t="shared" si="12"/>
        <v>-0.85887542999999988</v>
      </c>
      <c r="AE28" s="26">
        <v>-3.47</v>
      </c>
      <c r="AF28" s="26">
        <v>-1.2654259090908999</v>
      </c>
      <c r="AG28" s="26">
        <v>0</v>
      </c>
    </row>
    <row r="29" spans="1:33" ht="15.75" customHeight="1" x14ac:dyDescent="0.2">
      <c r="A29" s="15" t="s">
        <v>83</v>
      </c>
      <c r="B29" s="15" t="s">
        <v>353</v>
      </c>
      <c r="C29" s="16">
        <f t="shared" si="4"/>
        <v>10.700000000000001</v>
      </c>
      <c r="D29" s="17">
        <v>17</v>
      </c>
      <c r="E29" s="17">
        <v>3</v>
      </c>
      <c r="F29" s="18">
        <v>181.9</v>
      </c>
      <c r="G29" s="18">
        <v>0</v>
      </c>
      <c r="H29" s="32">
        <f t="shared" si="1"/>
        <v>0</v>
      </c>
      <c r="I29" s="32">
        <f t="shared" si="2"/>
        <v>0.40074776994477573</v>
      </c>
      <c r="J29" s="33">
        <f t="shared" si="5"/>
        <v>72.89601935295471</v>
      </c>
      <c r="K29" s="33">
        <f t="shared" si="3"/>
        <v>4.2880011384091006</v>
      </c>
      <c r="L29" s="17">
        <v>25</v>
      </c>
      <c r="M29" s="34">
        <f t="shared" si="6"/>
        <v>0.68</v>
      </c>
      <c r="N29" s="17">
        <v>70</v>
      </c>
      <c r="O29" s="35">
        <f t="shared" ref="O29:P29" si="37">D29/7</f>
        <v>2.4285714285714284</v>
      </c>
      <c r="P29" s="35">
        <f t="shared" si="37"/>
        <v>0.42857142857142855</v>
      </c>
      <c r="Q29" s="30">
        <f t="shared" si="8"/>
        <v>24</v>
      </c>
      <c r="R29" s="30"/>
      <c r="S29" s="22">
        <v>2.0920502092050208</v>
      </c>
      <c r="T29" s="15">
        <v>740</v>
      </c>
      <c r="U29" s="23" t="s">
        <v>33</v>
      </c>
      <c r="V29" s="1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88</v>
      </c>
      <c r="AB29" s="41">
        <f t="shared" si="11"/>
        <v>-0.69</v>
      </c>
      <c r="AC29" s="42">
        <v>5.1864458333333335E-2</v>
      </c>
      <c r="AD29" s="40">
        <f t="shared" si="12"/>
        <v>-1.2167401924999999</v>
      </c>
      <c r="AE29" s="26">
        <v>-3.47</v>
      </c>
      <c r="AF29" s="26">
        <v>-1.2654259090908999</v>
      </c>
      <c r="AG29" s="26">
        <v>0</v>
      </c>
    </row>
    <row r="30" spans="1:33" ht="15.75" customHeight="1" x14ac:dyDescent="0.2">
      <c r="A30" s="15" t="s">
        <v>84</v>
      </c>
      <c r="B30" s="15" t="s">
        <v>354</v>
      </c>
      <c r="C30" s="16">
        <f t="shared" si="4"/>
        <v>10.146000000000003</v>
      </c>
      <c r="D30" s="17">
        <v>15</v>
      </c>
      <c r="E30" s="17">
        <v>1</v>
      </c>
      <c r="F30" s="18">
        <v>152.19000000000003</v>
      </c>
      <c r="G30" s="18">
        <v>-0.03</v>
      </c>
      <c r="H30" s="32">
        <f t="shared" si="1"/>
        <v>1.9712201852946969E-4</v>
      </c>
      <c r="I30" s="32">
        <f t="shared" si="2"/>
        <v>0.37768472200867326</v>
      </c>
      <c r="J30" s="33">
        <f t="shared" si="5"/>
        <v>57.479837842499997</v>
      </c>
      <c r="K30" s="33">
        <f t="shared" si="3"/>
        <v>3.8319891894999998</v>
      </c>
      <c r="L30" s="17">
        <v>20</v>
      </c>
      <c r="M30" s="34">
        <f t="shared" si="6"/>
        <v>0.75</v>
      </c>
      <c r="N30" s="17">
        <v>52</v>
      </c>
      <c r="O30" s="35">
        <f t="shared" ref="O30:P30" si="38">D30/7</f>
        <v>2.1428571428571428</v>
      </c>
      <c r="P30" s="35">
        <f t="shared" si="38"/>
        <v>0.14285714285714285</v>
      </c>
      <c r="Q30" s="30">
        <f t="shared" si="8"/>
        <v>22</v>
      </c>
      <c r="R30" s="30"/>
      <c r="S30" s="22">
        <v>2.578199052132701</v>
      </c>
      <c r="T30" s="29">
        <v>740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88</v>
      </c>
      <c r="AB30" s="41">
        <f t="shared" si="11"/>
        <v>-0.69</v>
      </c>
      <c r="AC30" s="42">
        <v>5.1864458333333335E-2</v>
      </c>
      <c r="AD30" s="40">
        <f t="shared" si="12"/>
        <v>-1.0735942875</v>
      </c>
      <c r="AE30" s="26">
        <v>-3.47</v>
      </c>
      <c r="AF30" s="26">
        <v>-1.2485378579999999</v>
      </c>
      <c r="AG30" s="26">
        <v>0</v>
      </c>
    </row>
    <row r="31" spans="1:33" ht="15.75" customHeight="1" x14ac:dyDescent="0.2">
      <c r="A31" s="15" t="s">
        <v>85</v>
      </c>
      <c r="B31" s="47" t="s">
        <v>355</v>
      </c>
      <c r="C31" s="16">
        <f t="shared" si="4"/>
        <v>10.672857142857142</v>
      </c>
      <c r="D31" s="17">
        <v>14</v>
      </c>
      <c r="E31" s="17">
        <v>2</v>
      </c>
      <c r="F31" s="18">
        <v>149.41999999999999</v>
      </c>
      <c r="G31" s="43">
        <v>-0.24</v>
      </c>
      <c r="H31" s="32">
        <f t="shared" si="1"/>
        <v>1.6062106813010306E-3</v>
      </c>
      <c r="I31" s="32">
        <f t="shared" si="2"/>
        <v>0.39958137232632845</v>
      </c>
      <c r="J31" s="33">
        <f t="shared" si="5"/>
        <v>59.705448652999991</v>
      </c>
      <c r="K31" s="33">
        <f t="shared" si="3"/>
        <v>4.2646749037857132</v>
      </c>
      <c r="L31" s="17">
        <v>27</v>
      </c>
      <c r="M31" s="34">
        <f t="shared" si="6"/>
        <v>0.51851851851851849</v>
      </c>
      <c r="N31" s="17">
        <v>36</v>
      </c>
      <c r="O31" s="35">
        <f t="shared" ref="O31:P32" si="39">D31/7</f>
        <v>2</v>
      </c>
      <c r="P31" s="35">
        <f t="shared" si="39"/>
        <v>0.2857142857142857</v>
      </c>
      <c r="Q31" s="30">
        <f t="shared" si="8"/>
        <v>15</v>
      </c>
      <c r="R31" s="30"/>
      <c r="S31" s="22">
        <v>1.77142857142857</v>
      </c>
      <c r="T31" s="15">
        <v>740</v>
      </c>
      <c r="U31" s="23" t="s">
        <v>33</v>
      </c>
      <c r="V31" s="1" t="s">
        <v>405</v>
      </c>
      <c r="W31" s="15">
        <v>1</v>
      </c>
      <c r="X31" s="39">
        <f t="shared" si="9"/>
        <v>7.1428571428571425E-2</v>
      </c>
      <c r="Y31" s="40">
        <f t="shared" si="10"/>
        <v>0.24</v>
      </c>
      <c r="Z31" s="15">
        <v>0</v>
      </c>
      <c r="AA31" s="15" t="s">
        <v>88</v>
      </c>
      <c r="AB31" s="41">
        <f t="shared" si="11"/>
        <v>-0.69</v>
      </c>
      <c r="AC31" s="28">
        <v>5.1864458333333335E-2</v>
      </c>
      <c r="AD31" s="40">
        <f t="shared" si="12"/>
        <v>-1.002021335</v>
      </c>
      <c r="AE31" s="44">
        <v>-3.47</v>
      </c>
      <c r="AF31" s="44">
        <v>-1.2485378579999997</v>
      </c>
      <c r="AG31" s="26">
        <v>0</v>
      </c>
    </row>
    <row r="32" spans="1:33" s="51" customFormat="1" ht="15.75" customHeight="1" x14ac:dyDescent="0.2">
      <c r="A32" s="51" t="s">
        <v>400</v>
      </c>
      <c r="C32" s="16">
        <f t="shared" si="4"/>
        <v>11.796153846153846</v>
      </c>
      <c r="D32" s="52">
        <v>13</v>
      </c>
      <c r="E32" s="52">
        <v>0</v>
      </c>
      <c r="F32" s="53">
        <v>153.35</v>
      </c>
      <c r="G32" s="53">
        <v>-0.12</v>
      </c>
      <c r="H32" s="32">
        <f t="shared" si="1"/>
        <v>7.8252363873492013E-4</v>
      </c>
      <c r="I32" s="32">
        <f t="shared" si="2"/>
        <v>0.44314352437887178</v>
      </c>
      <c r="J32" s="33">
        <f t="shared" si="5"/>
        <v>67.956059463499983</v>
      </c>
      <c r="K32" s="33">
        <f t="shared" si="3"/>
        <v>5.2273891894999984</v>
      </c>
      <c r="L32" s="52">
        <v>25</v>
      </c>
      <c r="M32" s="34">
        <f t="shared" si="6"/>
        <v>0.52</v>
      </c>
      <c r="N32" s="52">
        <v>18</v>
      </c>
      <c r="O32" s="35">
        <f t="shared" si="39"/>
        <v>1.8571428571428572</v>
      </c>
      <c r="P32" s="35">
        <f t="shared" si="39"/>
        <v>0</v>
      </c>
      <c r="Q32" s="30">
        <f t="shared" si="8"/>
        <v>9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2.2322580645161292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0</v>
      </c>
      <c r="X32" s="39">
        <f t="shared" si="9"/>
        <v>0</v>
      </c>
      <c r="Y32" s="40">
        <f t="shared" si="10"/>
        <v>0</v>
      </c>
      <c r="Z32" s="51">
        <v>0</v>
      </c>
      <c r="AA32" s="51" t="s">
        <v>88</v>
      </c>
      <c r="AB32" s="41">
        <f t="shared" si="11"/>
        <v>-0.69</v>
      </c>
      <c r="AC32" s="57">
        <v>5.1864458333333335E-2</v>
      </c>
      <c r="AD32" s="40">
        <f t="shared" si="12"/>
        <v>-0.93044838249999995</v>
      </c>
      <c r="AE32" s="58">
        <v>-3.47</v>
      </c>
      <c r="AF32" s="58">
        <v>-1.2485378579999999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1:33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1:33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1:33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1:33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1:33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1:33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1:33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1:33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1000"/>
  <sheetViews>
    <sheetView tabSelected="1" workbookViewId="0">
      <pane xSplit="2" ySplit="3" topLeftCell="C4" activePane="bottomRight" state="frozen"/>
      <selection activeCell="R32" sqref="R32"/>
      <selection pane="topRight" activeCell="R32" sqref="R32"/>
      <selection pane="bottomLeft" activeCell="R32" sqref="R32"/>
      <selection pane="bottomRigh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1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9.33203125" customWidth="1"/>
    <col min="16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66.3320312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Info!B1:BJ7000""),3,FALSE),"""")"),"Cornhole Bag Holder, Charcoal - Tote Bag for Carrying Corn Hole Bean Bags")</f>
        <v>Cornhole Bag Holder, Charcoal - Tote Bag for Carrying Corn Hole Bean Bags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Info!B1:BJ7000""),2,FALSE),"""")"),"B08DSNG2KH")</f>
        <v>B08DSNG2KH</v>
      </c>
      <c r="B2" s="3" t="s">
        <v>356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160.5" customHeight="1" x14ac:dyDescent="0.2">
      <c r="A3" s="75" t="s">
        <v>30</v>
      </c>
      <c r="B3" s="76"/>
      <c r="C3" s="4">
        <f>((AE32+AF32)/0.85)*-1</f>
        <v>5.5512210094117656</v>
      </c>
      <c r="D3" s="5">
        <f>SUM(D4:D99765)</f>
        <v>181</v>
      </c>
      <c r="E3" s="5"/>
      <c r="F3" s="6">
        <f t="shared" ref="F3:G3" si="0">SUM(F4:F99765)</f>
        <v>1340.29</v>
      </c>
      <c r="G3" s="6">
        <f t="shared" si="0"/>
        <v>-75.709999999999994</v>
      </c>
      <c r="H3" s="7">
        <f t="shared" ref="H3:H32" si="1">G3/F3*-1</f>
        <v>5.6487775033761345E-2</v>
      </c>
      <c r="I3" s="8">
        <f t="shared" ref="I3:I32" si="2">J3/F3</f>
        <v>0.15474196145045499</v>
      </c>
      <c r="J3" s="6">
        <f>SUM(J4:J99765)</f>
        <v>207.39910351243032</v>
      </c>
      <c r="K3" s="6">
        <f t="shared" ref="K3:K32" si="3">J3/D3</f>
        <v>1.145851400621162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Sheet!a1:g5000""),2,FALSE),"""")"),"1.5 - March
2.5 - April
3 - May
3.5 - June
3.5 - July
2.5 - Aug
2 - Sept
0.5 - Oct
1 - Nov
1 - Dec
1 - Jan
1 - Feb")</f>
        <v>1.5 - March
2.5 - April
3 - May
3.5 - June
3.5 - July
2.5 - Aug
2 - Sept
0.5 - Oct
1 - Nov
1 - Dec
1 - Jan
1 -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SUM(W4:W99765)</f>
        <v>15</v>
      </c>
      <c r="X3" s="7">
        <f>W3/D3</f>
        <v>8.2872928176795577E-2</v>
      </c>
      <c r="Y3" s="6"/>
      <c r="Z3" s="5"/>
      <c r="AA3" s="5"/>
      <c r="AB3" s="5"/>
      <c r="AC3" s="5"/>
      <c r="AD3" s="6">
        <f>SUM(AD4:AD99765)</f>
        <v>-16.835066942116082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Info!B2:BZ7000""),36,FALSE)),"""")*-1"),-1.248537858)</f>
        <v>-1.2485378579999999</v>
      </c>
      <c r="AG3" s="6">
        <f>SUM(AG4:AG99765)</f>
        <v>0</v>
      </c>
    </row>
    <row r="4" spans="1:33" ht="15.75" customHeight="1" x14ac:dyDescent="0.2">
      <c r="A4" s="15" t="s">
        <v>31</v>
      </c>
      <c r="B4" s="15" t="s">
        <v>357</v>
      </c>
      <c r="C4" s="16">
        <f t="shared" ref="C4:C32" si="4">IFERROR(F4/D4," - ")</f>
        <v>6.9926666666666657</v>
      </c>
      <c r="D4" s="17">
        <v>15</v>
      </c>
      <c r="E4" s="17">
        <v>0</v>
      </c>
      <c r="F4" s="18">
        <v>104.88999999999999</v>
      </c>
      <c r="G4" s="18">
        <v>0</v>
      </c>
      <c r="H4" s="19">
        <f t="shared" si="1"/>
        <v>0</v>
      </c>
      <c r="I4" s="19">
        <f t="shared" si="2"/>
        <v>0.19441251204093304</v>
      </c>
      <c r="J4" s="18">
        <f t="shared" ref="J4:J32" si="5">F4*0.85+G4+AF4*D4+D4*AE4+AG4+AD4</f>
        <v>20.391928387973465</v>
      </c>
      <c r="K4" s="18">
        <f t="shared" si="3"/>
        <v>1.3594618925315642</v>
      </c>
      <c r="L4" s="17">
        <v>7</v>
      </c>
      <c r="M4" s="20">
        <f t="shared" ref="M4:M32" si="6">IFERROR(D4/L4,"-")</f>
        <v>2.1428571428571428</v>
      </c>
      <c r="N4" s="17">
        <v>28</v>
      </c>
      <c r="O4" s="21">
        <f t="shared" ref="O4:P4" si="7">D4/7</f>
        <v>2.1428571428571428</v>
      </c>
      <c r="P4" s="21">
        <f t="shared" si="7"/>
        <v>0</v>
      </c>
      <c r="Q4" s="17">
        <f t="shared" ref="Q4:Q32" si="8">ROUNDDOWN(N4/(O4+P4),0)</f>
        <v>13</v>
      </c>
      <c r="R4" s="17"/>
      <c r="S4" s="22">
        <v>1.9166666666666601</v>
      </c>
      <c r="T4" s="15">
        <v>400</v>
      </c>
      <c r="U4" s="23">
        <v>60</v>
      </c>
      <c r="V4" s="24" t="s">
        <v>358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s">
        <v>88</v>
      </c>
      <c r="AB4" s="27">
        <f t="shared" ref="AB4:AB32" si="11">IF(OR(AA4="UsLargeStandardSize",AA4="UsSmallStandardSize"),-0.69,-0.48)</f>
        <v>-0.69</v>
      </c>
      <c r="AC4" s="28">
        <v>6.7398716435185191E-2</v>
      </c>
      <c r="AD4" s="26">
        <f t="shared" ref="AD4:AD32" si="12">IFERROR(AB4*AC4*D4*2,0)</f>
        <v>-1.3951534302083333</v>
      </c>
      <c r="AE4" s="26">
        <v>-3.31</v>
      </c>
      <c r="AF4" s="26">
        <v>-1.1812945454545456</v>
      </c>
      <c r="AG4" s="26">
        <v>0</v>
      </c>
    </row>
    <row r="5" spans="1:33" ht="15.75" customHeight="1" x14ac:dyDescent="0.2">
      <c r="A5" s="29" t="s">
        <v>34</v>
      </c>
      <c r="B5" s="29" t="s">
        <v>359</v>
      </c>
      <c r="C5" s="16">
        <f t="shared" si="4"/>
        <v>7.4049999999999994</v>
      </c>
      <c r="D5" s="30">
        <v>2</v>
      </c>
      <c r="E5" s="30">
        <v>1</v>
      </c>
      <c r="F5" s="31">
        <v>14.809999999999999</v>
      </c>
      <c r="G5" s="31">
        <v>0</v>
      </c>
      <c r="H5" s="32">
        <f t="shared" si="1"/>
        <v>0</v>
      </c>
      <c r="I5" s="32">
        <f t="shared" si="2"/>
        <v>0.23090309931088907</v>
      </c>
      <c r="J5" s="33">
        <f t="shared" si="5"/>
        <v>3.4196749007942668</v>
      </c>
      <c r="K5" s="33">
        <f t="shared" si="3"/>
        <v>1.7098374503971334</v>
      </c>
      <c r="L5" s="30">
        <v>13</v>
      </c>
      <c r="M5" s="34">
        <f t="shared" si="6"/>
        <v>0.15384615384615385</v>
      </c>
      <c r="N5" s="30">
        <v>21</v>
      </c>
      <c r="O5" s="35">
        <f t="shared" ref="O5:P5" si="13">D5/7</f>
        <v>0.2857142857142857</v>
      </c>
      <c r="P5" s="35">
        <f t="shared" si="13"/>
        <v>0.14285714285714285</v>
      </c>
      <c r="Q5" s="30">
        <f t="shared" si="8"/>
        <v>49</v>
      </c>
      <c r="R5" s="30"/>
      <c r="S5" s="36">
        <v>3.1168831168831099</v>
      </c>
      <c r="T5" s="29">
        <v>400</v>
      </c>
      <c r="U5" s="37">
        <v>60</v>
      </c>
      <c r="V5" s="38" t="s">
        <v>360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s">
        <v>88</v>
      </c>
      <c r="AB5" s="41">
        <f t="shared" si="11"/>
        <v>-0.69</v>
      </c>
      <c r="AC5" s="42">
        <v>6.7476814600231749E-2</v>
      </c>
      <c r="AD5" s="40">
        <f t="shared" si="12"/>
        <v>-0.18623600829663961</v>
      </c>
      <c r="AE5" s="40">
        <v>-3.31</v>
      </c>
      <c r="AF5" s="40">
        <v>-1.1812945454545456</v>
      </c>
      <c r="AG5" s="40">
        <v>0</v>
      </c>
    </row>
    <row r="6" spans="1:33" ht="15.75" customHeight="1" x14ac:dyDescent="0.2">
      <c r="A6" s="29" t="s">
        <v>35</v>
      </c>
      <c r="B6" s="29" t="s">
        <v>361</v>
      </c>
      <c r="C6" s="16">
        <f t="shared" si="4"/>
        <v>7.5625</v>
      </c>
      <c r="D6" s="30">
        <v>4</v>
      </c>
      <c r="E6" s="30">
        <v>0</v>
      </c>
      <c r="F6" s="31">
        <v>30.25</v>
      </c>
      <c r="G6" s="31">
        <v>0</v>
      </c>
      <c r="H6" s="32">
        <f t="shared" si="1"/>
        <v>0</v>
      </c>
      <c r="I6" s="32">
        <f t="shared" si="2"/>
        <v>0.24381093895734191</v>
      </c>
      <c r="J6" s="33">
        <f t="shared" si="5"/>
        <v>7.3752809034595925</v>
      </c>
      <c r="K6" s="33">
        <f t="shared" si="3"/>
        <v>1.8438202258648981</v>
      </c>
      <c r="L6" s="30">
        <v>7</v>
      </c>
      <c r="M6" s="34">
        <f t="shared" si="6"/>
        <v>0.5714285714285714</v>
      </c>
      <c r="N6" s="30">
        <v>33</v>
      </c>
      <c r="O6" s="35">
        <f t="shared" ref="O6:P6" si="14">D6/7</f>
        <v>0.5714285714285714</v>
      </c>
      <c r="P6" s="35">
        <f t="shared" si="14"/>
        <v>0</v>
      </c>
      <c r="Q6" s="30">
        <f t="shared" si="8"/>
        <v>57</v>
      </c>
      <c r="R6" s="30"/>
      <c r="S6" s="36">
        <v>1.5180722891566201</v>
      </c>
      <c r="T6" s="29">
        <v>400</v>
      </c>
      <c r="U6" s="37">
        <v>60</v>
      </c>
      <c r="V6" s="38" t="s">
        <v>362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s">
        <v>88</v>
      </c>
      <c r="AB6" s="41">
        <f t="shared" si="11"/>
        <v>-0.69</v>
      </c>
      <c r="AC6" s="42">
        <v>6.7398716435185191E-2</v>
      </c>
      <c r="AD6" s="40">
        <f t="shared" si="12"/>
        <v>-0.37204091472222223</v>
      </c>
      <c r="AE6" s="40">
        <v>-3.31</v>
      </c>
      <c r="AF6" s="40">
        <v>-1.1812945454545456</v>
      </c>
      <c r="AG6" s="40">
        <v>0</v>
      </c>
    </row>
    <row r="7" spans="1:33" ht="15.75" customHeight="1" x14ac:dyDescent="0.2">
      <c r="A7" s="29" t="s">
        <v>37</v>
      </c>
      <c r="B7" s="29" t="s">
        <v>91</v>
      </c>
      <c r="C7" s="16">
        <f t="shared" si="4"/>
        <v>6.955000000000001</v>
      </c>
      <c r="D7" s="30">
        <v>6</v>
      </c>
      <c r="E7" s="30">
        <v>0</v>
      </c>
      <c r="F7" s="31">
        <v>41.730000000000004</v>
      </c>
      <c r="G7" s="31">
        <v>0</v>
      </c>
      <c r="H7" s="32">
        <f t="shared" si="1"/>
        <v>0</v>
      </c>
      <c r="I7" s="32">
        <f t="shared" si="2"/>
        <v>0.19086200228107822</v>
      </c>
      <c r="J7" s="33">
        <f t="shared" si="5"/>
        <v>7.9646713551893953</v>
      </c>
      <c r="K7" s="33">
        <f t="shared" si="3"/>
        <v>1.3274452258648992</v>
      </c>
      <c r="L7" s="30">
        <v>8</v>
      </c>
      <c r="M7" s="34">
        <f t="shared" si="6"/>
        <v>0.75</v>
      </c>
      <c r="N7" s="30">
        <v>26</v>
      </c>
      <c r="O7" s="35">
        <f t="shared" ref="O7:P7" si="15">D7/7</f>
        <v>0.8571428571428571</v>
      </c>
      <c r="P7" s="35">
        <f t="shared" si="15"/>
        <v>0</v>
      </c>
      <c r="Q7" s="30">
        <f t="shared" si="8"/>
        <v>30</v>
      </c>
      <c r="R7" s="30"/>
      <c r="S7" s="36">
        <v>2.0289855072463698</v>
      </c>
      <c r="T7" s="29">
        <v>400</v>
      </c>
      <c r="U7" s="37">
        <v>60</v>
      </c>
      <c r="V7" s="38" t="s">
        <v>362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s">
        <v>88</v>
      </c>
      <c r="AB7" s="41">
        <f t="shared" si="11"/>
        <v>-0.69</v>
      </c>
      <c r="AC7" s="42">
        <v>6.7398716435185191E-2</v>
      </c>
      <c r="AD7" s="40">
        <f t="shared" si="12"/>
        <v>-0.5580613720833334</v>
      </c>
      <c r="AE7" s="40">
        <v>-3.31</v>
      </c>
      <c r="AF7" s="40">
        <v>-1.1812945454545456</v>
      </c>
      <c r="AG7" s="40">
        <v>0</v>
      </c>
    </row>
    <row r="8" spans="1:33" ht="15.75" customHeight="1" x14ac:dyDescent="0.2">
      <c r="A8" s="29" t="s">
        <v>38</v>
      </c>
      <c r="B8" s="29" t="s">
        <v>91</v>
      </c>
      <c r="C8" s="16">
        <f t="shared" si="4"/>
        <v>6.9500000000000011</v>
      </c>
      <c r="D8" s="30">
        <v>7</v>
      </c>
      <c r="E8" s="30">
        <v>0</v>
      </c>
      <c r="F8" s="31">
        <v>48.650000000000006</v>
      </c>
      <c r="G8" s="31">
        <v>0</v>
      </c>
      <c r="H8" s="32">
        <f t="shared" si="1"/>
        <v>0</v>
      </c>
      <c r="I8" s="32">
        <f t="shared" si="2"/>
        <v>0.19057406781574754</v>
      </c>
      <c r="J8" s="33">
        <f t="shared" si="5"/>
        <v>9.2714283992361182</v>
      </c>
      <c r="K8" s="33">
        <f t="shared" si="3"/>
        <v>1.3244897713194455</v>
      </c>
      <c r="L8" s="30">
        <v>5</v>
      </c>
      <c r="M8" s="34">
        <f t="shared" si="6"/>
        <v>1.4</v>
      </c>
      <c r="N8" s="30">
        <v>20</v>
      </c>
      <c r="O8" s="35">
        <f t="shared" ref="O8:P8" si="16">D8/7</f>
        <v>1</v>
      </c>
      <c r="P8" s="35">
        <f t="shared" si="16"/>
        <v>0</v>
      </c>
      <c r="Q8" s="30">
        <f t="shared" si="8"/>
        <v>20</v>
      </c>
      <c r="R8" s="30"/>
      <c r="S8" s="36">
        <v>2.5982905982905899</v>
      </c>
      <c r="T8" s="29">
        <v>400</v>
      </c>
      <c r="U8" s="37">
        <v>60</v>
      </c>
      <c r="V8" s="38" t="s">
        <v>363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s">
        <v>88</v>
      </c>
      <c r="AB8" s="41">
        <f t="shared" si="11"/>
        <v>-0.69</v>
      </c>
      <c r="AC8" s="42">
        <v>6.7398716435185191E-2</v>
      </c>
      <c r="AD8" s="40">
        <f t="shared" si="12"/>
        <v>-0.65107160076388892</v>
      </c>
      <c r="AE8" s="40">
        <v>-3.31</v>
      </c>
      <c r="AF8" s="40">
        <v>-1.18</v>
      </c>
      <c r="AG8" s="40">
        <v>0</v>
      </c>
    </row>
    <row r="9" spans="1:33" ht="15.75" customHeight="1" x14ac:dyDescent="0.2">
      <c r="A9" s="29" t="s">
        <v>40</v>
      </c>
      <c r="B9" s="29" t="s">
        <v>91</v>
      </c>
      <c r="C9" s="16">
        <f t="shared" si="4"/>
        <v>7.0100000000000007</v>
      </c>
      <c r="D9" s="30">
        <v>7</v>
      </c>
      <c r="E9" s="30">
        <v>0</v>
      </c>
      <c r="F9" s="31">
        <v>49.070000000000007</v>
      </c>
      <c r="G9" s="31">
        <v>0</v>
      </c>
      <c r="H9" s="32">
        <f t="shared" si="1"/>
        <v>0</v>
      </c>
      <c r="I9" s="32">
        <f t="shared" si="2"/>
        <v>0.19285990772291503</v>
      </c>
      <c r="J9" s="33">
        <f t="shared" si="5"/>
        <v>9.4636356719634414</v>
      </c>
      <c r="K9" s="33">
        <f t="shared" si="3"/>
        <v>1.3519479531376344</v>
      </c>
      <c r="L9" s="30">
        <v>10</v>
      </c>
      <c r="M9" s="34">
        <f t="shared" si="6"/>
        <v>0.7</v>
      </c>
      <c r="N9" s="30">
        <v>12</v>
      </c>
      <c r="O9" s="35">
        <f t="shared" ref="O9:P9" si="17">D9/7</f>
        <v>1</v>
      </c>
      <c r="P9" s="35">
        <f t="shared" si="17"/>
        <v>0</v>
      </c>
      <c r="Q9" s="30">
        <f t="shared" si="8"/>
        <v>12</v>
      </c>
      <c r="R9" s="30"/>
      <c r="S9" s="36">
        <v>3.5698924731182702</v>
      </c>
      <c r="T9" s="29">
        <v>400</v>
      </c>
      <c r="U9" s="37">
        <v>60</v>
      </c>
      <c r="V9" s="38" t="s">
        <v>364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s">
        <v>88</v>
      </c>
      <c r="AB9" s="41">
        <f t="shared" si="11"/>
        <v>-0.69</v>
      </c>
      <c r="AC9" s="42">
        <v>6.7398716435185191E-2</v>
      </c>
      <c r="AD9" s="40">
        <f t="shared" si="12"/>
        <v>-0.65107160076388892</v>
      </c>
      <c r="AE9" s="40">
        <v>-3.31</v>
      </c>
      <c r="AF9" s="40">
        <v>-1.2035418181818101</v>
      </c>
      <c r="AG9" s="40">
        <v>0</v>
      </c>
    </row>
    <row r="10" spans="1:33" ht="15.75" customHeight="1" x14ac:dyDescent="0.2">
      <c r="A10" s="29" t="s">
        <v>42</v>
      </c>
      <c r="B10" s="29" t="s">
        <v>81</v>
      </c>
      <c r="C10" s="16">
        <f t="shared" si="4"/>
        <v>6.95</v>
      </c>
      <c r="D10" s="30">
        <v>12</v>
      </c>
      <c r="E10" s="30">
        <v>0</v>
      </c>
      <c r="F10" s="31">
        <v>83.4</v>
      </c>
      <c r="G10" s="31">
        <v>0</v>
      </c>
      <c r="H10" s="32">
        <f t="shared" si="1"/>
        <v>0</v>
      </c>
      <c r="I10" s="32">
        <f t="shared" si="2"/>
        <v>0.18718675584714159</v>
      </c>
      <c r="J10" s="33">
        <f t="shared" si="5"/>
        <v>15.61137543765161</v>
      </c>
      <c r="K10" s="33">
        <f t="shared" si="3"/>
        <v>1.3009479531376342</v>
      </c>
      <c r="L10" s="30">
        <v>6</v>
      </c>
      <c r="M10" s="34">
        <f t="shared" si="6"/>
        <v>2</v>
      </c>
      <c r="N10" s="30">
        <v>0</v>
      </c>
      <c r="O10" s="35">
        <f t="shared" ref="O10:P10" si="18">D10/7</f>
        <v>1.7142857142857142</v>
      </c>
      <c r="P10" s="35">
        <f t="shared" si="18"/>
        <v>0</v>
      </c>
      <c r="Q10" s="30">
        <f t="shared" si="8"/>
        <v>0</v>
      </c>
      <c r="R10" s="30"/>
      <c r="S10" s="36" t="e">
        <v>#N/A</v>
      </c>
      <c r="T10" s="29">
        <v>400</v>
      </c>
      <c r="U10" s="37">
        <v>60</v>
      </c>
      <c r="V10" s="38" t="s">
        <v>365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s">
        <v>88</v>
      </c>
      <c r="AB10" s="41">
        <f t="shared" si="11"/>
        <v>-0.69</v>
      </c>
      <c r="AC10" s="42">
        <v>6.7398716435185191E-2</v>
      </c>
      <c r="AD10" s="40">
        <f t="shared" si="12"/>
        <v>-1.1161227441666668</v>
      </c>
      <c r="AE10" s="40">
        <v>-3.31</v>
      </c>
      <c r="AF10" s="40">
        <v>-1.2035418181818101</v>
      </c>
      <c r="AG10" s="40">
        <v>0</v>
      </c>
    </row>
    <row r="11" spans="1:33" ht="15.75" customHeight="1" x14ac:dyDescent="0.2">
      <c r="A11" s="29" t="s">
        <v>44</v>
      </c>
      <c r="B11" s="29"/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0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 t="e">
        <v>#N/A</v>
      </c>
      <c r="T11" s="29">
        <v>540</v>
      </c>
      <c r="U11" s="37">
        <v>60</v>
      </c>
      <c r="V11" s="38" t="s">
        <v>366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-1.2035418181818101</v>
      </c>
      <c r="AG11" s="40">
        <v>0</v>
      </c>
    </row>
    <row r="12" spans="1:33" ht="15.75" customHeight="1" x14ac:dyDescent="0.2">
      <c r="A12" s="29" t="s">
        <v>46</v>
      </c>
      <c r="B12" s="29"/>
      <c r="C12" s="16" t="str">
        <f t="shared" si="4"/>
        <v xml:space="preserve"> - </v>
      </c>
      <c r="D12" s="30">
        <v>0</v>
      </c>
      <c r="E12" s="30">
        <v>0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0</v>
      </c>
      <c r="O12" s="35">
        <f t="shared" ref="O12:P12" si="20">D12/7</f>
        <v>0</v>
      </c>
      <c r="P12" s="35">
        <f t="shared" si="20"/>
        <v>0</v>
      </c>
      <c r="Q12" s="30" t="e">
        <f t="shared" si="8"/>
        <v>#DIV/0!</v>
      </c>
      <c r="R12" s="30"/>
      <c r="S12" s="36" t="e">
        <v>#N/A</v>
      </c>
      <c r="T12" s="29">
        <v>140</v>
      </c>
      <c r="U12" s="37">
        <v>140</v>
      </c>
      <c r="V12" s="38" t="s">
        <v>367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-1.2035418181818101</v>
      </c>
      <c r="AG12" s="40">
        <v>0</v>
      </c>
    </row>
    <row r="13" spans="1:33" ht="15.75" customHeight="1" x14ac:dyDescent="0.2">
      <c r="A13" s="29" t="s">
        <v>48</v>
      </c>
      <c r="B13" s="29"/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>
        <v>140</v>
      </c>
      <c r="U13" s="37">
        <v>140</v>
      </c>
      <c r="V13" s="38" t="s">
        <v>368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-1.2152509090909001</v>
      </c>
      <c r="AG13" s="40">
        <v>0</v>
      </c>
    </row>
    <row r="14" spans="1:33" ht="15.75" customHeight="1" x14ac:dyDescent="0.2">
      <c r="A14" s="29" t="s">
        <v>51</v>
      </c>
      <c r="B14" s="29"/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>
        <v>140</v>
      </c>
      <c r="U14" s="37">
        <v>140</v>
      </c>
      <c r="V14" s="38" t="s">
        <v>368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-1.2152509090909001</v>
      </c>
      <c r="AG14" s="40">
        <v>0</v>
      </c>
    </row>
    <row r="15" spans="1:33" ht="15.75" customHeight="1" x14ac:dyDescent="0.2">
      <c r="A15" s="29" t="s">
        <v>54</v>
      </c>
      <c r="B15" s="29" t="s">
        <v>100</v>
      </c>
      <c r="C15" s="16">
        <f t="shared" si="4"/>
        <v>7.11</v>
      </c>
      <c r="D15" s="30">
        <v>1</v>
      </c>
      <c r="E15" s="30">
        <v>0</v>
      </c>
      <c r="F15" s="33">
        <v>7.11</v>
      </c>
      <c r="G15" s="31">
        <v>0</v>
      </c>
      <c r="H15" s="32">
        <f t="shared" si="1"/>
        <v>0</v>
      </c>
      <c r="I15" s="32">
        <f t="shared" si="2"/>
        <v>0.20045553617841694</v>
      </c>
      <c r="J15" s="33">
        <f t="shared" si="5"/>
        <v>1.4252388622285446</v>
      </c>
      <c r="K15" s="33">
        <f t="shared" si="3"/>
        <v>1.4252388622285446</v>
      </c>
      <c r="L15" s="30">
        <v>0</v>
      </c>
      <c r="M15" s="34" t="str">
        <f t="shared" si="6"/>
        <v>-</v>
      </c>
      <c r="N15" s="30">
        <v>0</v>
      </c>
      <c r="O15" s="35">
        <f t="shared" ref="O15:P15" si="23">D15/7</f>
        <v>0.14285714285714285</v>
      </c>
      <c r="P15" s="35">
        <f t="shared" si="23"/>
        <v>0</v>
      </c>
      <c r="Q15" s="30">
        <f t="shared" si="8"/>
        <v>0</v>
      </c>
      <c r="R15" s="30"/>
      <c r="S15" s="36" t="e">
        <v>#N/A</v>
      </c>
      <c r="T15" s="29">
        <v>140</v>
      </c>
      <c r="U15" s="37">
        <v>140</v>
      </c>
      <c r="V15" s="38" t="s">
        <v>368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s">
        <v>88</v>
      </c>
      <c r="AB15" s="41">
        <f t="shared" si="11"/>
        <v>-0.69</v>
      </c>
      <c r="AC15" s="42">
        <v>6.7398716435185191E-2</v>
      </c>
      <c r="AD15" s="40">
        <f t="shared" si="12"/>
        <v>-9.3010228680555557E-2</v>
      </c>
      <c r="AE15" s="40">
        <v>-3.31</v>
      </c>
      <c r="AF15" s="40">
        <v>-1.2152509090909001</v>
      </c>
      <c r="AG15" s="40">
        <v>0</v>
      </c>
    </row>
    <row r="16" spans="1:33" ht="15.75" customHeight="1" x14ac:dyDescent="0.2">
      <c r="A16" s="29" t="s">
        <v>56</v>
      </c>
      <c r="B16" s="29"/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#DIV/0!</v>
      </c>
      <c r="J16" s="33">
        <f t="shared" si="5"/>
        <v>0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 t="e">
        <v>#N/A</v>
      </c>
      <c r="T16" s="29">
        <v>140</v>
      </c>
      <c r="U16" s="37">
        <v>140</v>
      </c>
      <c r="V16" s="38" t="s">
        <v>368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-1.265425909090909</v>
      </c>
      <c r="AG16" s="40">
        <v>0</v>
      </c>
    </row>
    <row r="17" spans="1:33" ht="15.75" customHeight="1" x14ac:dyDescent="0.2">
      <c r="A17" s="29" t="s">
        <v>58</v>
      </c>
      <c r="B17" s="29"/>
      <c r="C17" s="16" t="str">
        <f t="shared" si="4"/>
        <v xml:space="preserve"> - </v>
      </c>
      <c r="D17" s="30">
        <v>0</v>
      </c>
      <c r="E17" s="30">
        <v>0</v>
      </c>
      <c r="F17" s="33">
        <v>0</v>
      </c>
      <c r="G17" s="31">
        <v>0</v>
      </c>
      <c r="H17" s="32" t="e">
        <f t="shared" si="1"/>
        <v>#DIV/0!</v>
      </c>
      <c r="I17" s="32" t="e">
        <f t="shared" si="2"/>
        <v>#DIV/0!</v>
      </c>
      <c r="J17" s="33">
        <f t="shared" si="5"/>
        <v>0</v>
      </c>
      <c r="K17" s="33" t="e">
        <f t="shared" si="3"/>
        <v>#DIV/0!</v>
      </c>
      <c r="L17" s="30">
        <v>0</v>
      </c>
      <c r="M17" s="34" t="str">
        <f t="shared" si="6"/>
        <v>-</v>
      </c>
      <c r="N17" s="30">
        <v>0</v>
      </c>
      <c r="O17" s="35">
        <f t="shared" ref="O17:P17" si="25">D17/7</f>
        <v>0</v>
      </c>
      <c r="P17" s="35">
        <f t="shared" si="25"/>
        <v>0</v>
      </c>
      <c r="Q17" s="30" t="e">
        <f t="shared" si="8"/>
        <v>#DIV/0!</v>
      </c>
      <c r="R17" s="30"/>
      <c r="S17" s="36" t="e">
        <v>#N/A</v>
      </c>
      <c r="T17" s="29">
        <v>140</v>
      </c>
      <c r="U17" s="37">
        <v>140</v>
      </c>
      <c r="V17" s="38" t="s">
        <v>368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s">
        <v>88</v>
      </c>
      <c r="AB17" s="41">
        <f t="shared" si="11"/>
        <v>-0.69</v>
      </c>
      <c r="AC17" s="42">
        <v>6.7398716435185191E-2</v>
      </c>
      <c r="AD17" s="40">
        <f t="shared" si="12"/>
        <v>0</v>
      </c>
      <c r="AE17" s="40">
        <v>-3.31</v>
      </c>
      <c r="AF17" s="40">
        <v>-1.2654259090908999</v>
      </c>
      <c r="AG17" s="40">
        <v>0</v>
      </c>
    </row>
    <row r="18" spans="1:33" ht="15.75" customHeight="1" x14ac:dyDescent="0.2">
      <c r="A18" s="29" t="s">
        <v>60</v>
      </c>
      <c r="B18" s="29"/>
      <c r="C18" s="16" t="str">
        <f t="shared" si="4"/>
        <v xml:space="preserve"> - </v>
      </c>
      <c r="D18" s="30">
        <v>0</v>
      </c>
      <c r="E18" s="30">
        <v>0</v>
      </c>
      <c r="F18" s="33">
        <v>0</v>
      </c>
      <c r="G18" s="31">
        <v>0</v>
      </c>
      <c r="H18" s="32" t="e">
        <f t="shared" si="1"/>
        <v>#DIV/0!</v>
      </c>
      <c r="I18" s="32" t="e">
        <f t="shared" si="2"/>
        <v>#DIV/0!</v>
      </c>
      <c r="J18" s="33">
        <f t="shared" si="5"/>
        <v>0</v>
      </c>
      <c r="K18" s="33" t="e">
        <f t="shared" si="3"/>
        <v>#DIV/0!</v>
      </c>
      <c r="L18" s="30">
        <v>0</v>
      </c>
      <c r="M18" s="34" t="str">
        <f t="shared" si="6"/>
        <v>-</v>
      </c>
      <c r="N18" s="30">
        <v>0</v>
      </c>
      <c r="O18" s="35">
        <f t="shared" ref="O18:P18" si="26">D18/7</f>
        <v>0</v>
      </c>
      <c r="P18" s="35">
        <f t="shared" si="26"/>
        <v>0</v>
      </c>
      <c r="Q18" s="30" t="e">
        <f t="shared" si="8"/>
        <v>#DIV/0!</v>
      </c>
      <c r="R18" s="30"/>
      <c r="S18" s="36" t="e">
        <v>#N/A</v>
      </c>
      <c r="T18" s="29">
        <v>400</v>
      </c>
      <c r="U18" s="37">
        <v>140</v>
      </c>
      <c r="V18" s="38" t="s">
        <v>369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e">
        <v>#N/A</v>
      </c>
      <c r="AB18" s="41" t="e">
        <f t="shared" si="11"/>
        <v>#N/A</v>
      </c>
      <c r="AC18" s="42" t="e">
        <v>#N/A</v>
      </c>
      <c r="AD18" s="40">
        <f t="shared" si="12"/>
        <v>0</v>
      </c>
      <c r="AE18" s="40">
        <v>0</v>
      </c>
      <c r="AF18" s="40">
        <v>-1.2654259090908999</v>
      </c>
      <c r="AG18" s="40">
        <v>0</v>
      </c>
    </row>
    <row r="19" spans="1:33" ht="15.75" customHeight="1" x14ac:dyDescent="0.2">
      <c r="A19" s="29" t="s">
        <v>62</v>
      </c>
      <c r="B19" s="29"/>
      <c r="C19" s="16" t="str">
        <f t="shared" si="4"/>
        <v xml:space="preserve"> - </v>
      </c>
      <c r="D19" s="30">
        <v>0</v>
      </c>
      <c r="E19" s="30">
        <v>0</v>
      </c>
      <c r="F19" s="33">
        <v>0</v>
      </c>
      <c r="G19" s="31">
        <v>0</v>
      </c>
      <c r="H19" s="32" t="e">
        <f t="shared" si="1"/>
        <v>#DIV/0!</v>
      </c>
      <c r="I19" s="32" t="e">
        <f t="shared" si="2"/>
        <v>#DIV/0!</v>
      </c>
      <c r="J19" s="33">
        <f t="shared" si="5"/>
        <v>0</v>
      </c>
      <c r="K19" s="33" t="e">
        <f t="shared" si="3"/>
        <v>#DIV/0!</v>
      </c>
      <c r="L19" s="30">
        <v>0</v>
      </c>
      <c r="M19" s="34" t="str">
        <f t="shared" si="6"/>
        <v>-</v>
      </c>
      <c r="N19" s="30">
        <v>0</v>
      </c>
      <c r="O19" s="35">
        <f t="shared" ref="O19:P19" si="27">D19/7</f>
        <v>0</v>
      </c>
      <c r="P19" s="35">
        <f t="shared" si="27"/>
        <v>0</v>
      </c>
      <c r="Q19" s="30" t="e">
        <f t="shared" si="8"/>
        <v>#DIV/0!</v>
      </c>
      <c r="R19" s="30"/>
      <c r="S19" s="36" t="e">
        <v>#N/A</v>
      </c>
      <c r="T19" s="29">
        <v>400</v>
      </c>
      <c r="U19" s="37">
        <v>140</v>
      </c>
      <c r="V19" s="38" t="s">
        <v>369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e">
        <v>#N/A</v>
      </c>
      <c r="AB19" s="41" t="e">
        <f t="shared" si="11"/>
        <v>#N/A</v>
      </c>
      <c r="AC19" s="42" t="e">
        <v>#N/A</v>
      </c>
      <c r="AD19" s="40">
        <f t="shared" si="12"/>
        <v>0</v>
      </c>
      <c r="AE19" s="40">
        <v>0</v>
      </c>
      <c r="AF19" s="40">
        <v>-1.265425909090909</v>
      </c>
      <c r="AG19" s="40">
        <v>0</v>
      </c>
    </row>
    <row r="20" spans="1:33" ht="15.75" customHeight="1" x14ac:dyDescent="0.2">
      <c r="A20" s="29" t="s">
        <v>64</v>
      </c>
      <c r="B20" s="29"/>
      <c r="C20" s="16" t="str">
        <f t="shared" si="4"/>
        <v xml:space="preserve"> - </v>
      </c>
      <c r="D20" s="30">
        <v>0</v>
      </c>
      <c r="E20" s="30">
        <v>0</v>
      </c>
      <c r="F20" s="33">
        <v>0</v>
      </c>
      <c r="G20" s="31">
        <v>0</v>
      </c>
      <c r="H20" s="32" t="e">
        <f t="shared" si="1"/>
        <v>#DIV/0!</v>
      </c>
      <c r="I20" s="32" t="e">
        <f t="shared" si="2"/>
        <v>#DIV/0!</v>
      </c>
      <c r="J20" s="33">
        <f t="shared" si="5"/>
        <v>0</v>
      </c>
      <c r="K20" s="33" t="e">
        <f t="shared" si="3"/>
        <v>#DIV/0!</v>
      </c>
      <c r="L20" s="30">
        <v>0</v>
      </c>
      <c r="M20" s="34" t="str">
        <f t="shared" si="6"/>
        <v>-</v>
      </c>
      <c r="N20" s="30">
        <v>0</v>
      </c>
      <c r="O20" s="35">
        <f t="shared" ref="O20:P20" si="28">D20/7</f>
        <v>0</v>
      </c>
      <c r="P20" s="35">
        <f t="shared" si="28"/>
        <v>0</v>
      </c>
      <c r="Q20" s="30" t="e">
        <f t="shared" si="8"/>
        <v>#DIV/0!</v>
      </c>
      <c r="R20" s="30"/>
      <c r="S20" s="36" t="e">
        <v>#N/A</v>
      </c>
      <c r="T20" s="29">
        <v>400</v>
      </c>
      <c r="U20" s="37">
        <v>140</v>
      </c>
      <c r="V20" s="38" t="s">
        <v>370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e">
        <v>#N/A</v>
      </c>
      <c r="AB20" s="41" t="e">
        <f t="shared" si="11"/>
        <v>#N/A</v>
      </c>
      <c r="AC20" s="42" t="e">
        <v>#N/A</v>
      </c>
      <c r="AD20" s="40">
        <f t="shared" si="12"/>
        <v>0</v>
      </c>
      <c r="AE20" s="40">
        <v>0</v>
      </c>
      <c r="AF20" s="40">
        <v>-1.265425909090909</v>
      </c>
      <c r="AG20" s="40">
        <v>0</v>
      </c>
    </row>
    <row r="21" spans="1:33" ht="15.75" customHeight="1" x14ac:dyDescent="0.2">
      <c r="A21" s="29" t="s">
        <v>66</v>
      </c>
      <c r="B21" s="29"/>
      <c r="C21" s="16" t="str">
        <f t="shared" si="4"/>
        <v xml:space="preserve"> - </v>
      </c>
      <c r="D21" s="30">
        <v>0</v>
      </c>
      <c r="E21" s="30">
        <v>0</v>
      </c>
      <c r="F21" s="33">
        <v>0</v>
      </c>
      <c r="G21" s="31">
        <v>0</v>
      </c>
      <c r="H21" s="32" t="e">
        <f t="shared" si="1"/>
        <v>#DIV/0!</v>
      </c>
      <c r="I21" s="32" t="e">
        <f t="shared" si="2"/>
        <v>#DIV/0!</v>
      </c>
      <c r="J21" s="33">
        <f t="shared" si="5"/>
        <v>0</v>
      </c>
      <c r="K21" s="33" t="e">
        <f t="shared" si="3"/>
        <v>#DIV/0!</v>
      </c>
      <c r="L21" s="30">
        <v>0</v>
      </c>
      <c r="M21" s="34" t="str">
        <f t="shared" si="6"/>
        <v>-</v>
      </c>
      <c r="N21" s="30">
        <v>0</v>
      </c>
      <c r="O21" s="35">
        <f t="shared" ref="O21:P21" si="29">D21/7</f>
        <v>0</v>
      </c>
      <c r="P21" s="35">
        <f t="shared" si="29"/>
        <v>0</v>
      </c>
      <c r="Q21" s="30" t="e">
        <f t="shared" si="8"/>
        <v>#DIV/0!</v>
      </c>
      <c r="R21" s="30"/>
      <c r="S21" s="36" t="e">
        <v>#N/A</v>
      </c>
      <c r="T21" s="29">
        <v>400</v>
      </c>
      <c r="U21" s="37">
        <v>140</v>
      </c>
      <c r="V21" s="38" t="s">
        <v>154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e">
        <v>#N/A</v>
      </c>
      <c r="AB21" s="41" t="e">
        <f t="shared" si="11"/>
        <v>#N/A</v>
      </c>
      <c r="AC21" s="42" t="e">
        <v>#N/A</v>
      </c>
      <c r="AD21" s="40">
        <f t="shared" si="12"/>
        <v>0</v>
      </c>
      <c r="AE21" s="40">
        <v>0</v>
      </c>
      <c r="AF21" s="40">
        <v>-1.265425909090909</v>
      </c>
      <c r="AG21" s="40">
        <v>0</v>
      </c>
    </row>
    <row r="22" spans="1:33" ht="15.75" customHeight="1" x14ac:dyDescent="0.2">
      <c r="A22" s="29" t="s">
        <v>68</v>
      </c>
      <c r="B22" s="29" t="s">
        <v>371</v>
      </c>
      <c r="C22" s="16">
        <f t="shared" si="4"/>
        <v>6.95</v>
      </c>
      <c r="D22" s="30">
        <v>1</v>
      </c>
      <c r="E22" s="30">
        <v>0</v>
      </c>
      <c r="F22" s="31">
        <v>6.95</v>
      </c>
      <c r="G22" s="31">
        <v>0</v>
      </c>
      <c r="H22" s="32">
        <f t="shared" si="1"/>
        <v>0</v>
      </c>
      <c r="I22" s="32">
        <f t="shared" si="2"/>
        <v>0.17828257010482521</v>
      </c>
      <c r="J22" s="33">
        <f t="shared" si="5"/>
        <v>1.2390638622285353</v>
      </c>
      <c r="K22" s="33">
        <f t="shared" si="3"/>
        <v>1.2390638622285353</v>
      </c>
      <c r="L22" s="30">
        <v>0</v>
      </c>
      <c r="M22" s="34" t="str">
        <f t="shared" si="6"/>
        <v>-</v>
      </c>
      <c r="N22" s="30">
        <v>139</v>
      </c>
      <c r="O22" s="35">
        <f t="shared" ref="O22:P22" si="30">D22/7</f>
        <v>0.14285714285714285</v>
      </c>
      <c r="P22" s="35">
        <f t="shared" si="30"/>
        <v>0</v>
      </c>
      <c r="Q22" s="30">
        <f t="shared" si="8"/>
        <v>973</v>
      </c>
      <c r="R22" s="30"/>
      <c r="S22" s="36">
        <v>0.38961038961038902</v>
      </c>
      <c r="T22" s="29">
        <v>260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s">
        <v>88</v>
      </c>
      <c r="AB22" s="41">
        <f t="shared" si="11"/>
        <v>-0.69</v>
      </c>
      <c r="AC22" s="42">
        <v>6.7398716435185191E-2</v>
      </c>
      <c r="AD22" s="40">
        <f t="shared" si="12"/>
        <v>-9.3010228680555557E-2</v>
      </c>
      <c r="AE22" s="40">
        <v>-3.31</v>
      </c>
      <c r="AF22" s="40">
        <v>-1.265425909090909</v>
      </c>
      <c r="AG22" s="40">
        <v>0</v>
      </c>
    </row>
    <row r="23" spans="1:33" ht="15.75" customHeight="1" x14ac:dyDescent="0.2">
      <c r="A23" s="29" t="s">
        <v>71</v>
      </c>
      <c r="B23" s="29" t="s">
        <v>372</v>
      </c>
      <c r="C23" s="16">
        <f t="shared" si="4"/>
        <v>6.9511111111111124</v>
      </c>
      <c r="D23" s="30">
        <v>9</v>
      </c>
      <c r="E23" s="30">
        <v>0</v>
      </c>
      <c r="F23" s="33">
        <v>62.560000000000009</v>
      </c>
      <c r="G23" s="31">
        <v>0</v>
      </c>
      <c r="H23" s="32">
        <f t="shared" si="1"/>
        <v>0</v>
      </c>
      <c r="I23" s="32">
        <f t="shared" si="2"/>
        <v>0.17838994181676518</v>
      </c>
      <c r="J23" s="33">
        <f t="shared" si="5"/>
        <v>11.160074760056832</v>
      </c>
      <c r="K23" s="33">
        <f t="shared" si="3"/>
        <v>1.2400083066729812</v>
      </c>
      <c r="L23" s="30">
        <v>18</v>
      </c>
      <c r="M23" s="34">
        <f t="shared" si="6"/>
        <v>0.5</v>
      </c>
      <c r="N23" s="30">
        <v>128</v>
      </c>
      <c r="O23" s="35">
        <f t="shared" ref="O23:P23" si="31">D23/7</f>
        <v>1.2857142857142858</v>
      </c>
      <c r="P23" s="35">
        <f t="shared" si="31"/>
        <v>0</v>
      </c>
      <c r="Q23" s="30">
        <f t="shared" si="8"/>
        <v>99</v>
      </c>
      <c r="R23" s="30"/>
      <c r="S23" s="36">
        <v>0.20740740740740701</v>
      </c>
      <c r="T23" s="29">
        <v>260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s">
        <v>88</v>
      </c>
      <c r="AB23" s="41">
        <f t="shared" si="11"/>
        <v>-0.69</v>
      </c>
      <c r="AC23" s="42">
        <v>6.7398716435185191E-2</v>
      </c>
      <c r="AD23" s="40">
        <f t="shared" si="12"/>
        <v>-0.83709205812499998</v>
      </c>
      <c r="AE23" s="40">
        <v>-3.31</v>
      </c>
      <c r="AF23" s="40">
        <v>-1.265425909090909</v>
      </c>
      <c r="AG23" s="40">
        <v>0</v>
      </c>
    </row>
    <row r="24" spans="1:33" ht="15.75" customHeight="1" x14ac:dyDescent="0.2">
      <c r="A24" s="29" t="s">
        <v>74</v>
      </c>
      <c r="B24" s="29" t="s">
        <v>373</v>
      </c>
      <c r="C24" s="16">
        <f t="shared" si="4"/>
        <v>7.0033333333333347</v>
      </c>
      <c r="D24" s="30">
        <v>12</v>
      </c>
      <c r="E24" s="30">
        <v>0</v>
      </c>
      <c r="F24" s="33">
        <v>84.04000000000002</v>
      </c>
      <c r="G24" s="33">
        <v>-26.630000000000003</v>
      </c>
      <c r="H24" s="32">
        <f t="shared" si="1"/>
        <v>0.31687291765825792</v>
      </c>
      <c r="I24" s="32">
        <f t="shared" si="2"/>
        <v>-0.13347493637860022</v>
      </c>
      <c r="J24" s="33">
        <f t="shared" si="5"/>
        <v>-11.217233653257566</v>
      </c>
      <c r="K24" s="33">
        <f t="shared" si="3"/>
        <v>-0.93476947110479713</v>
      </c>
      <c r="L24" s="30">
        <v>20</v>
      </c>
      <c r="M24" s="34">
        <f t="shared" si="6"/>
        <v>0.6</v>
      </c>
      <c r="N24" s="30">
        <v>118</v>
      </c>
      <c r="O24" s="35">
        <f t="shared" ref="O24:P24" si="32">D24/7</f>
        <v>1.7142857142857142</v>
      </c>
      <c r="P24" s="35">
        <f t="shared" si="32"/>
        <v>0</v>
      </c>
      <c r="Q24" s="30">
        <f t="shared" si="8"/>
        <v>68</v>
      </c>
      <c r="R24" s="30"/>
      <c r="S24" s="36">
        <v>0.483870967741935</v>
      </c>
      <c r="T24" s="29">
        <v>260</v>
      </c>
      <c r="U24" s="37" t="s">
        <v>33</v>
      </c>
      <c r="V24" s="38" t="s">
        <v>33</v>
      </c>
      <c r="W24" s="29">
        <v>3</v>
      </c>
      <c r="X24" s="39">
        <f t="shared" si="9"/>
        <v>0.25</v>
      </c>
      <c r="Y24" s="40">
        <f t="shared" si="10"/>
        <v>3.8042857142857147</v>
      </c>
      <c r="Z24" s="29">
        <v>4</v>
      </c>
      <c r="AA24" s="29" t="s">
        <v>88</v>
      </c>
      <c r="AB24" s="41">
        <f t="shared" si="11"/>
        <v>-0.69</v>
      </c>
      <c r="AC24" s="42">
        <v>6.7398716435185191E-2</v>
      </c>
      <c r="AD24" s="40">
        <f t="shared" si="12"/>
        <v>-1.1161227441666668</v>
      </c>
      <c r="AE24" s="40">
        <v>-3.31</v>
      </c>
      <c r="AF24" s="40">
        <v>-1.265425909090909</v>
      </c>
      <c r="AG24" s="40">
        <v>0</v>
      </c>
    </row>
    <row r="25" spans="1:33" ht="15.75" customHeight="1" x14ac:dyDescent="0.2">
      <c r="A25" s="29" t="s">
        <v>76</v>
      </c>
      <c r="B25" s="15"/>
      <c r="C25" s="16">
        <f t="shared" si="4"/>
        <v>6.9560000000000004</v>
      </c>
      <c r="D25" s="30">
        <v>10</v>
      </c>
      <c r="E25" s="30">
        <v>1</v>
      </c>
      <c r="F25" s="33">
        <v>69.56</v>
      </c>
      <c r="G25" s="33">
        <v>-15.75</v>
      </c>
      <c r="H25" s="32">
        <f t="shared" si="1"/>
        <v>0.22642323174238066</v>
      </c>
      <c r="I25" s="32">
        <f t="shared" si="2"/>
        <v>-4.8218836785588824E-2</v>
      </c>
      <c r="J25" s="33">
        <f t="shared" si="5"/>
        <v>-3.3541022868055586</v>
      </c>
      <c r="K25" s="33">
        <f t="shared" si="3"/>
        <v>-0.33541022868055587</v>
      </c>
      <c r="L25" s="30">
        <v>16</v>
      </c>
      <c r="M25" s="34">
        <f t="shared" si="6"/>
        <v>0.625</v>
      </c>
      <c r="N25" s="30">
        <v>103</v>
      </c>
      <c r="O25" s="35">
        <f t="shared" ref="O25:P25" si="33">D25/7</f>
        <v>1.4285714285714286</v>
      </c>
      <c r="P25" s="35">
        <f t="shared" si="33"/>
        <v>0.14285714285714285</v>
      </c>
      <c r="Q25" s="30">
        <f t="shared" si="8"/>
        <v>65</v>
      </c>
      <c r="R25" s="30"/>
      <c r="S25" s="36">
        <v>1.2075471698113209</v>
      </c>
      <c r="T25" s="15"/>
      <c r="U25" s="23"/>
      <c r="V25" s="1"/>
      <c r="W25" s="15">
        <v>1</v>
      </c>
      <c r="X25" s="39">
        <f t="shared" si="9"/>
        <v>0.1</v>
      </c>
      <c r="Y25" s="40">
        <f t="shared" si="10"/>
        <v>2.625</v>
      </c>
      <c r="Z25" s="15">
        <v>5</v>
      </c>
      <c r="AA25" s="29" t="s">
        <v>88</v>
      </c>
      <c r="AB25" s="41">
        <f t="shared" si="11"/>
        <v>-0.69</v>
      </c>
      <c r="AC25" s="42">
        <v>6.7398716435185191E-2</v>
      </c>
      <c r="AD25" s="40">
        <f t="shared" si="12"/>
        <v>-0.93010228680555551</v>
      </c>
      <c r="AE25" s="40">
        <v>-3.31</v>
      </c>
      <c r="AF25" s="40">
        <v>-1.27</v>
      </c>
      <c r="AG25" s="40">
        <v>0</v>
      </c>
    </row>
    <row r="26" spans="1:33" ht="15.75" customHeight="1" x14ac:dyDescent="0.2">
      <c r="A26" s="15" t="s">
        <v>78</v>
      </c>
      <c r="B26" s="15"/>
      <c r="C26" s="16">
        <f t="shared" si="4"/>
        <v>6.9569230769230765</v>
      </c>
      <c r="D26" s="17">
        <v>26</v>
      </c>
      <c r="E26" s="17">
        <v>1</v>
      </c>
      <c r="F26" s="18">
        <v>180.88</v>
      </c>
      <c r="G26" s="18">
        <v>-33.25</v>
      </c>
      <c r="H26" s="32">
        <f t="shared" si="1"/>
        <v>0.18382352941176472</v>
      </c>
      <c r="I26" s="32">
        <f t="shared" si="2"/>
        <v>-2.7871183005627263E-2</v>
      </c>
      <c r="J26" s="33">
        <f t="shared" si="5"/>
        <v>-5.0413395820578595</v>
      </c>
      <c r="K26" s="33">
        <f t="shared" si="3"/>
        <v>-0.19389767623299459</v>
      </c>
      <c r="L26" s="17">
        <v>36</v>
      </c>
      <c r="M26" s="34">
        <f t="shared" si="6"/>
        <v>0.72222222222222221</v>
      </c>
      <c r="N26" s="17">
        <v>81</v>
      </c>
      <c r="O26" s="35">
        <f t="shared" ref="O26:P26" si="34">D26/7</f>
        <v>3.7142857142857144</v>
      </c>
      <c r="P26" s="35">
        <f t="shared" si="34"/>
        <v>0.14285714285714285</v>
      </c>
      <c r="Q26" s="30">
        <f t="shared" si="8"/>
        <v>21</v>
      </c>
      <c r="R26" s="30"/>
      <c r="S26" s="22">
        <v>1.666666666666667</v>
      </c>
      <c r="T26" s="15">
        <v>260</v>
      </c>
      <c r="U26" s="23" t="s">
        <v>33</v>
      </c>
      <c r="V26" s="1" t="s">
        <v>33</v>
      </c>
      <c r="W26" s="15">
        <v>11</v>
      </c>
      <c r="X26" s="39">
        <f t="shared" si="9"/>
        <v>0.42307692307692307</v>
      </c>
      <c r="Y26" s="40">
        <f t="shared" si="10"/>
        <v>1.5833333333333333</v>
      </c>
      <c r="Z26" s="15">
        <v>10</v>
      </c>
      <c r="AA26" s="29" t="s">
        <v>88</v>
      </c>
      <c r="AB26" s="41">
        <f t="shared" si="11"/>
        <v>-0.69</v>
      </c>
      <c r="AC26" s="42">
        <v>6.7398716435185191E-2</v>
      </c>
      <c r="AD26" s="40">
        <f t="shared" si="12"/>
        <v>-2.4182659456944444</v>
      </c>
      <c r="AE26" s="26">
        <v>-3.47</v>
      </c>
      <c r="AF26" s="26">
        <v>-1.2654259090908999</v>
      </c>
      <c r="AG26" s="26">
        <v>0</v>
      </c>
    </row>
    <row r="27" spans="1:33" ht="15.75" customHeight="1" x14ac:dyDescent="0.2">
      <c r="A27" s="15" t="s">
        <v>80</v>
      </c>
      <c r="B27" s="15" t="s">
        <v>374</v>
      </c>
      <c r="C27" s="16">
        <f t="shared" si="4"/>
        <v>7.1251999999999995</v>
      </c>
      <c r="D27" s="17">
        <v>25</v>
      </c>
      <c r="E27" s="17">
        <v>2</v>
      </c>
      <c r="F27" s="18">
        <v>178.13</v>
      </c>
      <c r="G27" s="18">
        <v>-0.08</v>
      </c>
      <c r="H27" s="32">
        <f t="shared" si="1"/>
        <v>4.4911020041542694E-4</v>
      </c>
      <c r="I27" s="32">
        <f t="shared" si="2"/>
        <v>0.17189466432220055</v>
      </c>
      <c r="J27" s="33">
        <f t="shared" si="5"/>
        <v>30.619596555713585</v>
      </c>
      <c r="K27" s="33">
        <f t="shared" si="3"/>
        <v>1.2247838622285434</v>
      </c>
      <c r="L27" s="17">
        <v>28</v>
      </c>
      <c r="M27" s="34">
        <f t="shared" si="6"/>
        <v>0.8928571428571429</v>
      </c>
      <c r="N27" s="17">
        <v>55</v>
      </c>
      <c r="O27" s="35">
        <f t="shared" ref="O27:P27" si="35">D27/7</f>
        <v>3.5714285714285716</v>
      </c>
      <c r="P27" s="35">
        <f t="shared" si="35"/>
        <v>0.2857142857142857</v>
      </c>
      <c r="Q27" s="30">
        <f t="shared" si="8"/>
        <v>14</v>
      </c>
      <c r="R27" s="30"/>
      <c r="S27" s="22">
        <v>1.538461538461539</v>
      </c>
      <c r="T27" s="15">
        <v>260</v>
      </c>
      <c r="U27" s="23" t="s">
        <v>33</v>
      </c>
      <c r="V27" s="1" t="s">
        <v>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88</v>
      </c>
      <c r="AB27" s="41">
        <f t="shared" si="11"/>
        <v>-0.69</v>
      </c>
      <c r="AC27" s="42">
        <v>6.7398716435185191E-2</v>
      </c>
      <c r="AD27" s="40">
        <f t="shared" si="12"/>
        <v>-2.325255717013889</v>
      </c>
      <c r="AE27" s="26">
        <v>-3.47</v>
      </c>
      <c r="AF27" s="26">
        <v>-1.2654259090908999</v>
      </c>
      <c r="AG27" s="26">
        <v>0</v>
      </c>
    </row>
    <row r="28" spans="1:33" ht="15.75" customHeight="1" x14ac:dyDescent="0.2">
      <c r="A28" s="15" t="s">
        <v>82</v>
      </c>
      <c r="B28" s="15" t="s">
        <v>375</v>
      </c>
      <c r="C28" s="16">
        <f t="shared" si="4"/>
        <v>8.1341379310344823</v>
      </c>
      <c r="D28" s="17">
        <v>29</v>
      </c>
      <c r="E28" s="17">
        <v>0</v>
      </c>
      <c r="F28" s="18">
        <v>235.89</v>
      </c>
      <c r="G28" s="18">
        <v>0</v>
      </c>
      <c r="H28" s="32">
        <f t="shared" si="1"/>
        <v>0</v>
      </c>
      <c r="I28" s="32">
        <f t="shared" si="2"/>
        <v>0.25639854171278043</v>
      </c>
      <c r="J28" s="33">
        <f t="shared" si="5"/>
        <v>60.481852004627768</v>
      </c>
      <c r="K28" s="33">
        <f t="shared" si="3"/>
        <v>2.0855811036078542</v>
      </c>
      <c r="L28" s="17">
        <v>29</v>
      </c>
      <c r="M28" s="34">
        <f t="shared" si="6"/>
        <v>1</v>
      </c>
      <c r="N28" s="17">
        <v>16</v>
      </c>
      <c r="O28" s="35">
        <f t="shared" ref="O28:P28" si="36">D28/7</f>
        <v>4.1428571428571432</v>
      </c>
      <c r="P28" s="35">
        <f t="shared" si="36"/>
        <v>0</v>
      </c>
      <c r="Q28" s="30">
        <f t="shared" si="8"/>
        <v>3</v>
      </c>
      <c r="R28" s="30"/>
      <c r="S28" s="22">
        <v>2.6751592356687901</v>
      </c>
      <c r="T28" s="15">
        <v>260</v>
      </c>
      <c r="U28" s="23" t="s">
        <v>33</v>
      </c>
      <c r="V28" s="1" t="s">
        <v>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88</v>
      </c>
      <c r="AB28" s="41">
        <f t="shared" si="11"/>
        <v>-0.69</v>
      </c>
      <c r="AC28" s="42">
        <v>6.7398716435185191E-2</v>
      </c>
      <c r="AD28" s="40">
        <f t="shared" si="12"/>
        <v>-2.6972966317361111</v>
      </c>
      <c r="AE28" s="26">
        <v>-3.47</v>
      </c>
      <c r="AF28" s="26">
        <v>-1.2654259090908999</v>
      </c>
      <c r="AG28" s="26">
        <v>0</v>
      </c>
    </row>
    <row r="29" spans="1:33" ht="15.75" customHeight="1" x14ac:dyDescent="0.2">
      <c r="A29" s="15" t="s">
        <v>83</v>
      </c>
      <c r="B29" s="15" t="s">
        <v>81</v>
      </c>
      <c r="C29" s="16">
        <f t="shared" si="4"/>
        <v>9.4913333333333334</v>
      </c>
      <c r="D29" s="17">
        <v>15</v>
      </c>
      <c r="E29" s="17">
        <v>0</v>
      </c>
      <c r="F29" s="18">
        <v>142.37</v>
      </c>
      <c r="G29" s="18">
        <v>0</v>
      </c>
      <c r="H29" s="32">
        <f t="shared" si="1"/>
        <v>0</v>
      </c>
      <c r="I29" s="32">
        <f t="shared" si="2"/>
        <v>0.34127946852165592</v>
      </c>
      <c r="J29" s="33">
        <f t="shared" si="5"/>
        <v>48.587957933428157</v>
      </c>
      <c r="K29" s="33">
        <f t="shared" si="3"/>
        <v>3.2391971955618772</v>
      </c>
      <c r="L29" s="17">
        <v>31</v>
      </c>
      <c r="M29" s="34">
        <f t="shared" si="6"/>
        <v>0.4838709677419355</v>
      </c>
      <c r="N29" s="17">
        <v>8</v>
      </c>
      <c r="O29" s="35">
        <f t="shared" ref="O29:P29" si="37">D29/7</f>
        <v>2.1428571428571428</v>
      </c>
      <c r="P29" s="35">
        <f t="shared" si="37"/>
        <v>0</v>
      </c>
      <c r="Q29" s="30">
        <f t="shared" si="8"/>
        <v>3</v>
      </c>
      <c r="R29" s="30"/>
      <c r="S29" s="22">
        <v>4</v>
      </c>
      <c r="T29" s="15">
        <v>260</v>
      </c>
      <c r="U29" s="23" t="s">
        <v>33</v>
      </c>
      <c r="V29" s="1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88</v>
      </c>
      <c r="AB29" s="41">
        <f t="shared" si="11"/>
        <v>-0.69</v>
      </c>
      <c r="AC29" s="42">
        <v>6.7398716435185191E-2</v>
      </c>
      <c r="AD29" s="40">
        <f t="shared" si="12"/>
        <v>-1.3951534302083333</v>
      </c>
      <c r="AE29" s="26">
        <v>-3.47</v>
      </c>
      <c r="AF29" s="26">
        <v>-1.2654259090908999</v>
      </c>
      <c r="AG29" s="26">
        <v>0</v>
      </c>
    </row>
    <row r="30" spans="1:33" ht="15.75" customHeight="1" x14ac:dyDescent="0.2">
      <c r="A30" s="15" t="s">
        <v>84</v>
      </c>
      <c r="B30" s="15"/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32" t="e">
        <f t="shared" si="1"/>
        <v>#DIV/0!</v>
      </c>
      <c r="I30" s="32" t="e">
        <f t="shared" si="2"/>
        <v>#DIV/0!</v>
      </c>
      <c r="J30" s="33">
        <f t="shared" si="5"/>
        <v>0</v>
      </c>
      <c r="K30" s="33" t="e">
        <f t="shared" si="3"/>
        <v>#DIV/0!</v>
      </c>
      <c r="L30" s="17">
        <v>0</v>
      </c>
      <c r="M30" s="34" t="str">
        <f t="shared" si="6"/>
        <v>-</v>
      </c>
      <c r="N30" s="17">
        <v>0</v>
      </c>
      <c r="O30" s="35">
        <f t="shared" ref="O30:P30" si="38">D30/7</f>
        <v>0</v>
      </c>
      <c r="P30" s="35">
        <f t="shared" si="38"/>
        <v>0</v>
      </c>
      <c r="Q30" s="30" t="e">
        <f t="shared" si="8"/>
        <v>#DIV/0!</v>
      </c>
      <c r="R30" s="30"/>
      <c r="S30" s="22">
        <v>0</v>
      </c>
      <c r="T30" s="29">
        <v>260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88</v>
      </c>
      <c r="AB30" s="41">
        <f t="shared" si="11"/>
        <v>-0.69</v>
      </c>
      <c r="AC30" s="42">
        <v>6.7398716435185191E-2</v>
      </c>
      <c r="AD30" s="40">
        <f t="shared" si="12"/>
        <v>0</v>
      </c>
      <c r="AE30" s="26">
        <v>-3.47</v>
      </c>
      <c r="AF30" s="26">
        <v>-1.2485378579999999</v>
      </c>
      <c r="AG30" s="26">
        <v>0</v>
      </c>
    </row>
    <row r="31" spans="1:33" ht="15.75" customHeight="1" x14ac:dyDescent="0.2">
      <c r="A31" s="15" t="s">
        <v>85</v>
      </c>
      <c r="B31" s="15"/>
      <c r="C31" s="16" t="str">
        <f t="shared" si="4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1"/>
        <v>#DIV/0!</v>
      </c>
      <c r="I31" s="32" t="e">
        <f t="shared" si="2"/>
        <v>#DIV/0!</v>
      </c>
      <c r="J31" s="33">
        <f t="shared" si="5"/>
        <v>0</v>
      </c>
      <c r="K31" s="33" t="e">
        <f t="shared" si="3"/>
        <v>#DIV/0!</v>
      </c>
      <c r="L31" s="17">
        <v>0</v>
      </c>
      <c r="M31" s="34" t="str">
        <f t="shared" si="6"/>
        <v>-</v>
      </c>
      <c r="N31" s="17">
        <v>0</v>
      </c>
      <c r="O31" s="35">
        <f t="shared" ref="O31:P32" si="39">D31/7</f>
        <v>0</v>
      </c>
      <c r="P31" s="35">
        <f t="shared" si="39"/>
        <v>0</v>
      </c>
      <c r="Q31" s="30" t="e">
        <f t="shared" si="8"/>
        <v>#DIV/0!</v>
      </c>
      <c r="R31" s="30"/>
      <c r="S31" s="22" t="e">
        <v>#N/A</v>
      </c>
      <c r="T31" s="15">
        <v>200</v>
      </c>
      <c r="U31" s="23" t="s">
        <v>33</v>
      </c>
      <c r="V31" s="1" t="s">
        <v>404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88</v>
      </c>
      <c r="AB31" s="41">
        <f t="shared" si="11"/>
        <v>-0.69</v>
      </c>
      <c r="AC31" s="28">
        <v>6.7398716435185191E-2</v>
      </c>
      <c r="AD31" s="40">
        <f t="shared" si="12"/>
        <v>0</v>
      </c>
      <c r="AE31" s="44">
        <v>-3.47</v>
      </c>
      <c r="AF31" s="44">
        <v>-1.2485378579999997</v>
      </c>
      <c r="AG31" s="26">
        <v>0</v>
      </c>
    </row>
    <row r="32" spans="1:33" s="51" customFormat="1" ht="15.75" customHeight="1" x14ac:dyDescent="0.2">
      <c r="A32" s="51" t="s">
        <v>400</v>
      </c>
      <c r="C32" s="16" t="str">
        <f t="shared" si="4"/>
        <v xml:space="preserve"> - </v>
      </c>
      <c r="D32" s="52">
        <v>0</v>
      </c>
      <c r="E32" s="52">
        <v>0</v>
      </c>
      <c r="F32" s="53">
        <v>0</v>
      </c>
      <c r="G32" s="53">
        <v>0</v>
      </c>
      <c r="H32" s="32" t="e">
        <f t="shared" si="1"/>
        <v>#DIV/0!</v>
      </c>
      <c r="I32" s="32" t="e">
        <f t="shared" si="2"/>
        <v>#DIV/0!</v>
      </c>
      <c r="J32" s="33">
        <f t="shared" si="5"/>
        <v>0</v>
      </c>
      <c r="K32" s="33" t="e">
        <f t="shared" si="3"/>
        <v>#DIV/0!</v>
      </c>
      <c r="L32" s="52">
        <v>0</v>
      </c>
      <c r="M32" s="34" t="str">
        <f t="shared" si="6"/>
        <v>-</v>
      </c>
      <c r="N32" s="52">
        <v>0</v>
      </c>
      <c r="O32" s="35">
        <f t="shared" si="39"/>
        <v>0</v>
      </c>
      <c r="P32" s="35">
        <f t="shared" si="39"/>
        <v>0</v>
      </c>
      <c r="Q32" s="30" t="e">
        <f t="shared" si="8"/>
        <v>#DIV/0!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0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0</v>
      </c>
      <c r="X32" s="39">
        <f t="shared" si="9"/>
        <v>0</v>
      </c>
      <c r="Y32" s="40">
        <f t="shared" si="10"/>
        <v>0</v>
      </c>
      <c r="Z32" s="51">
        <v>0</v>
      </c>
      <c r="AA32" s="51" t="s">
        <v>88</v>
      </c>
      <c r="AB32" s="41">
        <f t="shared" si="11"/>
        <v>-0.69</v>
      </c>
      <c r="AC32" s="57">
        <v>6.7398716435185191E-2</v>
      </c>
      <c r="AD32" s="40">
        <f t="shared" si="12"/>
        <v>0</v>
      </c>
      <c r="AE32" s="58">
        <v>-3.47</v>
      </c>
      <c r="AF32" s="58">
        <v>-1.2485378579999999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1:33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1:33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1:33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1:33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1:33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1:33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1:33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1:33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1000"/>
  <sheetViews>
    <sheetView tabSelected="1" workbookViewId="0">
      <pane xSplit="2" ySplit="3" topLeftCell="C4" activePane="bottomRight" state="frozen"/>
      <selection activeCell="R32" sqref="R32"/>
      <selection pane="topRight" activeCell="R32" sqref="R32"/>
      <selection pane="bottomLeft" activeCell="R32" sqref="R32"/>
      <selection pane="bottomRigh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1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9.33203125" customWidth="1"/>
    <col min="16" max="16" width="11" customWidth="1"/>
    <col min="17" max="17" width="8.5" customWidth="1"/>
    <col min="18" max="18" width="8.5" style="47" customWidth="1"/>
    <col min="19" max="19" width="8.33203125" customWidth="1"/>
    <col min="20" max="20" width="17.1640625" customWidth="1"/>
    <col min="21" max="21" width="15.5" customWidth="1"/>
    <col min="22" max="22" width="90.8320312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Info!B1:BJ7000""),3,FALSE),"""")"),"Cornhole Bag Holder, Navy Blue - Tote Bag for Carrying Corn Hole Bean Bags")</f>
        <v>Cornhole Bag Holder, Navy Blue - Tote Bag for Carrying Corn Hole Bean Bags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Info!B1:BJ7000""),2,FALSE),"""")"),"B08DRSPWNM")</f>
        <v>B08DRSPWNM</v>
      </c>
      <c r="B2" s="3" t="s">
        <v>376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160.5" customHeight="1" x14ac:dyDescent="0.2">
      <c r="A3" s="75" t="s">
        <v>30</v>
      </c>
      <c r="B3" s="76"/>
      <c r="C3" s="4">
        <f>((AE32+AF32)/0.85)*-1</f>
        <v>5.5512210094117656</v>
      </c>
      <c r="D3" s="5">
        <f>SUM(D4:D99765)</f>
        <v>197</v>
      </c>
      <c r="E3" s="5"/>
      <c r="F3" s="6">
        <f t="shared" ref="F3:G3" si="0">SUM(F4:F99765)</f>
        <v>1582.1899999999998</v>
      </c>
      <c r="G3" s="6">
        <f t="shared" si="0"/>
        <v>-163.97000000000003</v>
      </c>
      <c r="H3" s="7">
        <f t="shared" ref="H3:H32" si="1">G3/F3*-1</f>
        <v>0.10363483525998776</v>
      </c>
      <c r="I3" s="8">
        <f t="shared" ref="I3:I32" si="2">J3/F3</f>
        <v>0.1547342895359233</v>
      </c>
      <c r="J3" s="6">
        <f>SUM(J4:J99765)</f>
        <v>244.81904556084248</v>
      </c>
      <c r="K3" s="6">
        <f t="shared" ref="K3:K32" si="3">J3/D3</f>
        <v>1.2427362718824491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Sheet!a1:g5000""),2,FALSE),"""")"),"1.5 - March
2.5 - April
3 - May
3.5 - June
3.5 - July
2.5 - Aug
2 - Sept
0.5 - Oct
1 - Nov
1.5 - Dec
1 - Jan
1 - Feb")</f>
        <v>1.5 - March
2.5 - April
3 - May
3.5 - June
3.5 - July
2.5 - Aug
2 - Sept
0.5 - Oct
1 - Nov
1.5 - Dec
1 - Jan
1 -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SUM(W4:W99765)</f>
        <v>31</v>
      </c>
      <c r="X3" s="7">
        <f>W3/D3</f>
        <v>0.15736040609137056</v>
      </c>
      <c r="Y3" s="6"/>
      <c r="Z3" s="5"/>
      <c r="AA3" s="5"/>
      <c r="AB3" s="5"/>
      <c r="AC3" s="5"/>
      <c r="AD3" s="6">
        <f>SUM(AD4:AD99765)</f>
        <v>-16.716613182249425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Info!B2:BZ7000""),36,FALSE)),"""")*-1"),-1.248537858)</f>
        <v>-1.2485378579999999</v>
      </c>
      <c r="AG3" s="6">
        <f>SUM(AG4:AG99765)</f>
        <v>0</v>
      </c>
    </row>
    <row r="4" spans="1:33" ht="15.75" customHeight="1" x14ac:dyDescent="0.2">
      <c r="A4" s="15" t="s">
        <v>31</v>
      </c>
      <c r="B4" s="15" t="s">
        <v>377</v>
      </c>
      <c r="C4" s="16">
        <f t="shared" ref="C4:C32" si="4">IFERROR(F4/D4," - ")</f>
        <v>8.99</v>
      </c>
      <c r="D4" s="17">
        <v>9</v>
      </c>
      <c r="E4" s="17">
        <v>0</v>
      </c>
      <c r="F4" s="18">
        <v>80.91</v>
      </c>
      <c r="G4" s="18">
        <v>0</v>
      </c>
      <c r="H4" s="19">
        <f t="shared" si="1"/>
        <v>0</v>
      </c>
      <c r="I4" s="19">
        <f t="shared" si="2"/>
        <v>0.34097336466022854</v>
      </c>
      <c r="J4" s="18">
        <f t="shared" ref="J4:J32" si="5">F4*0.85+G4+AF4*D4+D4*AE4+AG4+AD4</f>
        <v>27.588154934659091</v>
      </c>
      <c r="K4" s="18">
        <f t="shared" si="3"/>
        <v>3.0653505482954544</v>
      </c>
      <c r="L4" s="17">
        <v>2</v>
      </c>
      <c r="M4" s="20">
        <f t="shared" ref="M4:M32" si="6">IFERROR(D4/L4,"-")</f>
        <v>4.5</v>
      </c>
      <c r="N4" s="17">
        <v>36</v>
      </c>
      <c r="O4" s="21">
        <f t="shared" ref="O4:P4" si="7">D4/7</f>
        <v>1.2857142857142858</v>
      </c>
      <c r="P4" s="21">
        <f t="shared" si="7"/>
        <v>0</v>
      </c>
      <c r="Q4" s="17">
        <f t="shared" ref="Q4:Q32" si="8">ROUNDDOWN(N4/(O4+P4),0)</f>
        <v>28</v>
      </c>
      <c r="R4" s="17"/>
      <c r="S4" s="22">
        <v>2.0826446280991702</v>
      </c>
      <c r="T4" s="15">
        <v>400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s">
        <v>88</v>
      </c>
      <c r="AB4" s="27">
        <f t="shared" ref="AB4:AB32" si="11">IF(OR(AA4="UsLargeStandardSize",AA4="UsSmallStandardSize"),-0.69,-0.48)</f>
        <v>-0.69</v>
      </c>
      <c r="AC4" s="28">
        <v>6.1489062500000004E-2</v>
      </c>
      <c r="AD4" s="26">
        <f t="shared" ref="AD4:AD32" si="12">IFERROR(AB4*AC4*D4*2,0)</f>
        <v>-0.76369415625000003</v>
      </c>
      <c r="AE4" s="26">
        <v>-3.31</v>
      </c>
      <c r="AF4" s="26">
        <v>-1.1812945454545456</v>
      </c>
      <c r="AG4" s="26">
        <v>0</v>
      </c>
    </row>
    <row r="5" spans="1:33" ht="15.75" customHeight="1" x14ac:dyDescent="0.2">
      <c r="A5" s="29" t="s">
        <v>34</v>
      </c>
      <c r="B5" s="29" t="s">
        <v>378</v>
      </c>
      <c r="C5" s="16">
        <f t="shared" si="4"/>
        <v>9.4350000000000005</v>
      </c>
      <c r="D5" s="30">
        <v>2</v>
      </c>
      <c r="E5" s="30">
        <v>1</v>
      </c>
      <c r="F5" s="31">
        <v>18.87</v>
      </c>
      <c r="G5" s="31">
        <v>0</v>
      </c>
      <c r="H5" s="32">
        <f t="shared" si="1"/>
        <v>0</v>
      </c>
      <c r="I5" s="32">
        <f t="shared" si="2"/>
        <v>0.36497108879658124</v>
      </c>
      <c r="J5" s="33">
        <f t="shared" si="5"/>
        <v>6.8870044455914883</v>
      </c>
      <c r="K5" s="33">
        <f t="shared" si="3"/>
        <v>3.4435022227957441</v>
      </c>
      <c r="L5" s="30">
        <v>6</v>
      </c>
      <c r="M5" s="34">
        <f t="shared" si="6"/>
        <v>0.33333333333333331</v>
      </c>
      <c r="N5" s="30">
        <v>31</v>
      </c>
      <c r="O5" s="35">
        <f t="shared" ref="O5:P5" si="13">D5/7</f>
        <v>0.2857142857142857</v>
      </c>
      <c r="P5" s="35">
        <f t="shared" si="13"/>
        <v>0.14285714285714285</v>
      </c>
      <c r="Q5" s="30">
        <f t="shared" si="8"/>
        <v>72</v>
      </c>
      <c r="R5" s="30"/>
      <c r="S5" s="36">
        <v>2.5882352941176401</v>
      </c>
      <c r="T5" s="29">
        <v>400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s">
        <v>88</v>
      </c>
      <c r="AB5" s="41">
        <f t="shared" si="11"/>
        <v>-0.69</v>
      </c>
      <c r="AC5" s="42">
        <v>6.1560312862108925E-2</v>
      </c>
      <c r="AD5" s="40">
        <f t="shared" si="12"/>
        <v>-0.16990646349942062</v>
      </c>
      <c r="AE5" s="40">
        <v>-3.31</v>
      </c>
      <c r="AF5" s="40">
        <v>-1.1812945454545456</v>
      </c>
      <c r="AG5" s="40">
        <v>0</v>
      </c>
    </row>
    <row r="6" spans="1:33" ht="15.75" customHeight="1" x14ac:dyDescent="0.2">
      <c r="A6" s="29" t="s">
        <v>35</v>
      </c>
      <c r="B6" s="29" t="s">
        <v>379</v>
      </c>
      <c r="C6" s="16">
        <f t="shared" si="4"/>
        <v>9.2899999999999991</v>
      </c>
      <c r="D6" s="30">
        <v>3</v>
      </c>
      <c r="E6" s="30">
        <v>0</v>
      </c>
      <c r="F6" s="31">
        <v>27.869999999999997</v>
      </c>
      <c r="G6" s="31">
        <v>0</v>
      </c>
      <c r="H6" s="32">
        <f t="shared" si="1"/>
        <v>0</v>
      </c>
      <c r="I6" s="32">
        <f t="shared" si="2"/>
        <v>0.35741125385311678</v>
      </c>
      <c r="J6" s="33">
        <f t="shared" si="5"/>
        <v>9.9610516448863642</v>
      </c>
      <c r="K6" s="33">
        <f t="shared" si="3"/>
        <v>3.3203505482954547</v>
      </c>
      <c r="L6" s="30">
        <v>10</v>
      </c>
      <c r="M6" s="34">
        <f t="shared" si="6"/>
        <v>0.3</v>
      </c>
      <c r="N6" s="30">
        <v>29</v>
      </c>
      <c r="O6" s="35">
        <f t="shared" ref="O6:P6" si="14">D6/7</f>
        <v>0.42857142857142855</v>
      </c>
      <c r="P6" s="35">
        <f t="shared" si="14"/>
        <v>0</v>
      </c>
      <c r="Q6" s="30">
        <f t="shared" si="8"/>
        <v>67</v>
      </c>
      <c r="R6" s="30"/>
      <c r="S6" s="36">
        <v>1.4715025906735699</v>
      </c>
      <c r="T6" s="29">
        <v>400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s">
        <v>88</v>
      </c>
      <c r="AB6" s="41">
        <f t="shared" si="11"/>
        <v>-0.69</v>
      </c>
      <c r="AC6" s="42">
        <v>6.1489062500000004E-2</v>
      </c>
      <c r="AD6" s="40">
        <f t="shared" si="12"/>
        <v>-0.25456471874999997</v>
      </c>
      <c r="AE6" s="40">
        <v>-3.31</v>
      </c>
      <c r="AF6" s="40">
        <v>-1.1812945454545456</v>
      </c>
      <c r="AG6" s="40">
        <v>0</v>
      </c>
    </row>
    <row r="7" spans="1:33" ht="15.75" customHeight="1" x14ac:dyDescent="0.2">
      <c r="A7" s="29" t="s">
        <v>37</v>
      </c>
      <c r="B7" s="29" t="s">
        <v>380</v>
      </c>
      <c r="C7" s="16">
        <f t="shared" si="4"/>
        <v>8.8219999999999992</v>
      </c>
      <c r="D7" s="30">
        <v>5</v>
      </c>
      <c r="E7" s="30">
        <v>1</v>
      </c>
      <c r="F7" s="31">
        <v>44.11</v>
      </c>
      <c r="G7" s="31">
        <v>0</v>
      </c>
      <c r="H7" s="32">
        <f t="shared" si="1"/>
        <v>0</v>
      </c>
      <c r="I7" s="32">
        <f t="shared" si="2"/>
        <v>0.33127981730848494</v>
      </c>
      <c r="J7" s="33">
        <f t="shared" si="5"/>
        <v>14.612752741477269</v>
      </c>
      <c r="K7" s="33">
        <f t="shared" si="3"/>
        <v>2.9225505482954537</v>
      </c>
      <c r="L7" s="30">
        <v>11</v>
      </c>
      <c r="M7" s="34">
        <f t="shared" si="6"/>
        <v>0.45454545454545453</v>
      </c>
      <c r="N7" s="30">
        <v>23</v>
      </c>
      <c r="O7" s="35">
        <f t="shared" ref="O7:P7" si="15">D7/7</f>
        <v>0.7142857142857143</v>
      </c>
      <c r="P7" s="35">
        <f t="shared" si="15"/>
        <v>0.14285714285714285</v>
      </c>
      <c r="Q7" s="30">
        <f t="shared" si="8"/>
        <v>26</v>
      </c>
      <c r="R7" s="30"/>
      <c r="S7" s="36">
        <v>1.9012345679012299</v>
      </c>
      <c r="T7" s="29">
        <v>400</v>
      </c>
      <c r="U7" s="37" t="s">
        <v>33</v>
      </c>
      <c r="V7" s="38" t="s">
        <v>36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s">
        <v>88</v>
      </c>
      <c r="AB7" s="41">
        <f t="shared" si="11"/>
        <v>-0.69</v>
      </c>
      <c r="AC7" s="42">
        <v>6.1489062500000004E-2</v>
      </c>
      <c r="AD7" s="40">
        <f t="shared" si="12"/>
        <v>-0.42427453125000003</v>
      </c>
      <c r="AE7" s="40">
        <v>-3.31</v>
      </c>
      <c r="AF7" s="40">
        <v>-1.1812945454545456</v>
      </c>
      <c r="AG7" s="40">
        <v>0</v>
      </c>
    </row>
    <row r="8" spans="1:33" ht="15.75" customHeight="1" x14ac:dyDescent="0.2">
      <c r="A8" s="29" t="s">
        <v>38</v>
      </c>
      <c r="B8" s="29" t="s">
        <v>379</v>
      </c>
      <c r="C8" s="16" t="str">
        <f t="shared" si="4"/>
        <v xml:space="preserve"> - </v>
      </c>
      <c r="D8" s="30">
        <v>0</v>
      </c>
      <c r="E8" s="30">
        <v>0</v>
      </c>
      <c r="F8" s="31">
        <v>0</v>
      </c>
      <c r="G8" s="31">
        <v>0</v>
      </c>
      <c r="H8" s="32" t="e">
        <f t="shared" si="1"/>
        <v>#DIV/0!</v>
      </c>
      <c r="I8" s="32" t="e">
        <f t="shared" si="2"/>
        <v>#DIV/0!</v>
      </c>
      <c r="J8" s="33">
        <f t="shared" si="5"/>
        <v>0</v>
      </c>
      <c r="K8" s="33" t="e">
        <f t="shared" si="3"/>
        <v>#DIV/0!</v>
      </c>
      <c r="L8" s="30">
        <v>0</v>
      </c>
      <c r="M8" s="34" t="str">
        <f t="shared" si="6"/>
        <v>-</v>
      </c>
      <c r="N8" s="30">
        <v>23</v>
      </c>
      <c r="O8" s="35">
        <f t="shared" ref="O8:P8" si="16">D8/7</f>
        <v>0</v>
      </c>
      <c r="P8" s="35">
        <f t="shared" si="16"/>
        <v>0</v>
      </c>
      <c r="Q8" s="30" t="e">
        <f t="shared" si="8"/>
        <v>#DIV/0!</v>
      </c>
      <c r="R8" s="30"/>
      <c r="S8" s="36">
        <v>2.13888888888888</v>
      </c>
      <c r="T8" s="29">
        <v>400</v>
      </c>
      <c r="U8" s="37" t="s">
        <v>33</v>
      </c>
      <c r="V8" s="38" t="s">
        <v>33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s">
        <v>88</v>
      </c>
      <c r="AB8" s="41">
        <f t="shared" si="11"/>
        <v>-0.69</v>
      </c>
      <c r="AC8" s="42">
        <v>6.1489062500000004E-2</v>
      </c>
      <c r="AD8" s="40">
        <f t="shared" si="12"/>
        <v>0</v>
      </c>
      <c r="AE8" s="40">
        <v>-3.31</v>
      </c>
      <c r="AF8" s="40">
        <v>-1.18</v>
      </c>
      <c r="AG8" s="40">
        <v>0</v>
      </c>
    </row>
    <row r="9" spans="1:33" ht="15.75" customHeight="1" x14ac:dyDescent="0.2">
      <c r="A9" s="29" t="s">
        <v>40</v>
      </c>
      <c r="B9" s="29" t="s">
        <v>91</v>
      </c>
      <c r="C9" s="16">
        <f t="shared" si="4"/>
        <v>8.3450000000000006</v>
      </c>
      <c r="D9" s="30">
        <v>2</v>
      </c>
      <c r="E9" s="30">
        <v>0</v>
      </c>
      <c r="F9" s="31">
        <v>16.690000000000001</v>
      </c>
      <c r="G9" s="31">
        <v>0</v>
      </c>
      <c r="H9" s="32">
        <f t="shared" si="1"/>
        <v>0</v>
      </c>
      <c r="I9" s="32">
        <f t="shared" si="2"/>
        <v>0.298963843687021</v>
      </c>
      <c r="J9" s="33">
        <f t="shared" si="5"/>
        <v>4.989706551136381</v>
      </c>
      <c r="K9" s="33">
        <f t="shared" si="3"/>
        <v>2.4948532755681905</v>
      </c>
      <c r="L9" s="30">
        <v>5</v>
      </c>
      <c r="M9" s="34">
        <f t="shared" si="6"/>
        <v>0.4</v>
      </c>
      <c r="N9" s="30">
        <v>22</v>
      </c>
      <c r="O9" s="35">
        <f t="shared" ref="O9:P9" si="17">D9/7</f>
        <v>0.2857142857142857</v>
      </c>
      <c r="P9" s="35">
        <f t="shared" si="17"/>
        <v>0</v>
      </c>
      <c r="Q9" s="30">
        <f t="shared" si="8"/>
        <v>77</v>
      </c>
      <c r="R9" s="30"/>
      <c r="S9" s="36">
        <v>2.4761904761904701</v>
      </c>
      <c r="T9" s="29">
        <v>400</v>
      </c>
      <c r="U9" s="37" t="s">
        <v>33</v>
      </c>
      <c r="V9" s="38" t="s">
        <v>33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s">
        <v>88</v>
      </c>
      <c r="AB9" s="41">
        <f t="shared" si="11"/>
        <v>-0.69</v>
      </c>
      <c r="AC9" s="42">
        <v>6.1489062500000004E-2</v>
      </c>
      <c r="AD9" s="40">
        <f t="shared" si="12"/>
        <v>-0.1697098125</v>
      </c>
      <c r="AE9" s="40">
        <v>-3.31</v>
      </c>
      <c r="AF9" s="40">
        <v>-1.2035418181818101</v>
      </c>
      <c r="AG9" s="40">
        <v>0</v>
      </c>
    </row>
    <row r="10" spans="1:33" ht="15.75" customHeight="1" x14ac:dyDescent="0.2">
      <c r="A10" s="29" t="s">
        <v>42</v>
      </c>
      <c r="B10" s="29" t="s">
        <v>91</v>
      </c>
      <c r="C10" s="16">
        <f t="shared" si="4"/>
        <v>7.95</v>
      </c>
      <c r="D10" s="30">
        <v>2</v>
      </c>
      <c r="E10" s="30">
        <v>0</v>
      </c>
      <c r="F10" s="31">
        <v>15.9</v>
      </c>
      <c r="G10" s="31">
        <v>0</v>
      </c>
      <c r="H10" s="32">
        <f t="shared" si="1"/>
        <v>0</v>
      </c>
      <c r="I10" s="32">
        <f t="shared" si="2"/>
        <v>0.27158531768153338</v>
      </c>
      <c r="J10" s="33">
        <f t="shared" si="5"/>
        <v>4.318206551136381</v>
      </c>
      <c r="K10" s="33">
        <f t="shared" si="3"/>
        <v>2.1591032755681905</v>
      </c>
      <c r="L10" s="30">
        <v>8</v>
      </c>
      <c r="M10" s="34">
        <f t="shared" si="6"/>
        <v>0.25</v>
      </c>
      <c r="N10" s="30">
        <v>19</v>
      </c>
      <c r="O10" s="35">
        <f t="shared" ref="O10:P10" si="18">D10/7</f>
        <v>0.2857142857142857</v>
      </c>
      <c r="P10" s="35">
        <f t="shared" si="18"/>
        <v>0</v>
      </c>
      <c r="Q10" s="30">
        <f t="shared" si="8"/>
        <v>66</v>
      </c>
      <c r="R10" s="30"/>
      <c r="S10" s="36">
        <v>1.52112676056338</v>
      </c>
      <c r="T10" s="29">
        <v>400</v>
      </c>
      <c r="U10" s="37" t="s">
        <v>33</v>
      </c>
      <c r="V10" s="38" t="s">
        <v>33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s">
        <v>88</v>
      </c>
      <c r="AB10" s="41">
        <f t="shared" si="11"/>
        <v>-0.69</v>
      </c>
      <c r="AC10" s="42">
        <v>6.1489062500000004E-2</v>
      </c>
      <c r="AD10" s="40">
        <f t="shared" si="12"/>
        <v>-0.1697098125</v>
      </c>
      <c r="AE10" s="40">
        <v>-3.31</v>
      </c>
      <c r="AF10" s="40">
        <v>-1.2035418181818101</v>
      </c>
      <c r="AG10" s="40">
        <v>0</v>
      </c>
    </row>
    <row r="11" spans="1:33" ht="15.75" customHeight="1" x14ac:dyDescent="0.2">
      <c r="A11" s="29" t="s">
        <v>44</v>
      </c>
      <c r="B11" s="29" t="s">
        <v>380</v>
      </c>
      <c r="C11" s="16">
        <f t="shared" si="4"/>
        <v>7.95</v>
      </c>
      <c r="D11" s="30">
        <v>3</v>
      </c>
      <c r="E11" s="30">
        <v>0</v>
      </c>
      <c r="F11" s="31">
        <v>23.85</v>
      </c>
      <c r="G11" s="31">
        <v>0</v>
      </c>
      <c r="H11" s="32">
        <f t="shared" si="1"/>
        <v>0</v>
      </c>
      <c r="I11" s="32">
        <f t="shared" si="2"/>
        <v>0.27158531768153332</v>
      </c>
      <c r="J11" s="33">
        <f t="shared" si="5"/>
        <v>6.4773098267045697</v>
      </c>
      <c r="K11" s="33">
        <f t="shared" si="3"/>
        <v>2.15910327556819</v>
      </c>
      <c r="L11" s="30">
        <v>5</v>
      </c>
      <c r="M11" s="34">
        <f t="shared" si="6"/>
        <v>0.6</v>
      </c>
      <c r="N11" s="30">
        <v>17</v>
      </c>
      <c r="O11" s="35">
        <f t="shared" ref="O11:P11" si="19">D11/7</f>
        <v>0.42857142857142855</v>
      </c>
      <c r="P11" s="35">
        <f t="shared" si="19"/>
        <v>0</v>
      </c>
      <c r="Q11" s="30">
        <f t="shared" si="8"/>
        <v>39</v>
      </c>
      <c r="R11" s="30"/>
      <c r="S11" s="36">
        <v>1.62105263157894</v>
      </c>
      <c r="T11" s="29">
        <v>580</v>
      </c>
      <c r="U11" s="37">
        <v>180</v>
      </c>
      <c r="V11" s="38" t="s">
        <v>95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s">
        <v>88</v>
      </c>
      <c r="AB11" s="41">
        <f t="shared" si="11"/>
        <v>-0.69</v>
      </c>
      <c r="AC11" s="42">
        <v>6.1489062500000004E-2</v>
      </c>
      <c r="AD11" s="40">
        <f t="shared" si="12"/>
        <v>-0.25456471874999997</v>
      </c>
      <c r="AE11" s="40">
        <v>-3.31</v>
      </c>
      <c r="AF11" s="40">
        <v>-1.2035418181818101</v>
      </c>
      <c r="AG11" s="40">
        <v>0</v>
      </c>
    </row>
    <row r="12" spans="1:33" ht="15.75" customHeight="1" x14ac:dyDescent="0.2">
      <c r="A12" s="29" t="s">
        <v>46</v>
      </c>
      <c r="B12" s="29" t="s">
        <v>381</v>
      </c>
      <c r="C12" s="16">
        <f t="shared" si="4"/>
        <v>8.3450000000000006</v>
      </c>
      <c r="D12" s="30">
        <v>4</v>
      </c>
      <c r="E12" s="30">
        <v>1</v>
      </c>
      <c r="F12" s="31">
        <v>33.380000000000003</v>
      </c>
      <c r="G12" s="31">
        <v>0</v>
      </c>
      <c r="H12" s="32">
        <f t="shared" si="1"/>
        <v>0</v>
      </c>
      <c r="I12" s="32">
        <f t="shared" si="2"/>
        <v>0.298963843687021</v>
      </c>
      <c r="J12" s="33">
        <f t="shared" si="5"/>
        <v>9.9794131022727619</v>
      </c>
      <c r="K12" s="33">
        <f t="shared" si="3"/>
        <v>2.4948532755681905</v>
      </c>
      <c r="L12" s="30">
        <v>7</v>
      </c>
      <c r="M12" s="34">
        <f t="shared" si="6"/>
        <v>0.5714285714285714</v>
      </c>
      <c r="N12" s="30">
        <v>13</v>
      </c>
      <c r="O12" s="35">
        <f t="shared" ref="O12:P12" si="20">D12/7</f>
        <v>0.5714285714285714</v>
      </c>
      <c r="P12" s="35">
        <f t="shared" si="20"/>
        <v>0.14285714285714285</v>
      </c>
      <c r="Q12" s="30">
        <f t="shared" si="8"/>
        <v>18</v>
      </c>
      <c r="R12" s="30"/>
      <c r="S12" s="36">
        <v>1.79141104294478</v>
      </c>
      <c r="T12" s="29">
        <v>180</v>
      </c>
      <c r="U12" s="37">
        <v>180</v>
      </c>
      <c r="V12" s="38" t="s">
        <v>96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s">
        <v>88</v>
      </c>
      <c r="AB12" s="41">
        <f t="shared" si="11"/>
        <v>-0.69</v>
      </c>
      <c r="AC12" s="42">
        <v>6.1489062500000004E-2</v>
      </c>
      <c r="AD12" s="40">
        <f t="shared" si="12"/>
        <v>-0.339419625</v>
      </c>
      <c r="AE12" s="40">
        <v>-3.31</v>
      </c>
      <c r="AF12" s="40">
        <v>-1.2035418181818101</v>
      </c>
      <c r="AG12" s="40">
        <v>0</v>
      </c>
    </row>
    <row r="13" spans="1:33" ht="15.75" customHeight="1" x14ac:dyDescent="0.2">
      <c r="A13" s="29" t="s">
        <v>48</v>
      </c>
      <c r="B13" s="29" t="s">
        <v>382</v>
      </c>
      <c r="C13" s="16">
        <f t="shared" si="4"/>
        <v>9.48</v>
      </c>
      <c r="D13" s="30">
        <v>3</v>
      </c>
      <c r="E13" s="30">
        <v>0</v>
      </c>
      <c r="F13" s="33">
        <v>28.44</v>
      </c>
      <c r="G13" s="31">
        <v>0</v>
      </c>
      <c r="H13" s="32">
        <f t="shared" si="1"/>
        <v>0</v>
      </c>
      <c r="I13" s="32">
        <f t="shared" si="2"/>
        <v>0.3637019182129852</v>
      </c>
      <c r="J13" s="33">
        <f t="shared" si="5"/>
        <v>10.343682553977299</v>
      </c>
      <c r="K13" s="33">
        <f t="shared" si="3"/>
        <v>3.4478941846590998</v>
      </c>
      <c r="L13" s="30">
        <v>3</v>
      </c>
      <c r="M13" s="34">
        <f t="shared" si="6"/>
        <v>1</v>
      </c>
      <c r="N13" s="30">
        <v>8</v>
      </c>
      <c r="O13" s="35">
        <f t="shared" ref="O13:P13" si="21">D13/7</f>
        <v>0.42857142857142855</v>
      </c>
      <c r="P13" s="35">
        <f t="shared" si="21"/>
        <v>0</v>
      </c>
      <c r="Q13" s="30">
        <f t="shared" si="8"/>
        <v>18</v>
      </c>
      <c r="R13" s="30"/>
      <c r="S13" s="36">
        <v>1.9473684210526301</v>
      </c>
      <c r="T13" s="29">
        <v>180</v>
      </c>
      <c r="U13" s="37">
        <v>180</v>
      </c>
      <c r="V13" s="38" t="s">
        <v>97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s">
        <v>88</v>
      </c>
      <c r="AB13" s="41">
        <f t="shared" si="11"/>
        <v>-0.69</v>
      </c>
      <c r="AC13" s="42">
        <v>6.1489062500000004E-2</v>
      </c>
      <c r="AD13" s="40">
        <f t="shared" si="12"/>
        <v>-0.25456471874999997</v>
      </c>
      <c r="AE13" s="40">
        <v>-3.31</v>
      </c>
      <c r="AF13" s="40">
        <v>-1.2152509090909001</v>
      </c>
      <c r="AG13" s="40">
        <v>0</v>
      </c>
    </row>
    <row r="14" spans="1:33" ht="15.75" customHeight="1" x14ac:dyDescent="0.2">
      <c r="A14" s="29" t="s">
        <v>51</v>
      </c>
      <c r="B14" s="29" t="s">
        <v>383</v>
      </c>
      <c r="C14" s="16">
        <f t="shared" si="4"/>
        <v>9.76</v>
      </c>
      <c r="D14" s="30">
        <v>2</v>
      </c>
      <c r="E14" s="30">
        <v>0</v>
      </c>
      <c r="F14" s="33">
        <v>19.52</v>
      </c>
      <c r="G14" s="31">
        <v>0</v>
      </c>
      <c r="H14" s="32">
        <f t="shared" si="1"/>
        <v>0</v>
      </c>
      <c r="I14" s="32">
        <f t="shared" si="2"/>
        <v>0.37765309269048153</v>
      </c>
      <c r="J14" s="33">
        <f t="shared" si="5"/>
        <v>7.3717883693181996</v>
      </c>
      <c r="K14" s="33">
        <f t="shared" si="3"/>
        <v>3.6858941846590998</v>
      </c>
      <c r="L14" s="30">
        <v>8</v>
      </c>
      <c r="M14" s="34">
        <f t="shared" si="6"/>
        <v>0.25</v>
      </c>
      <c r="N14" s="30">
        <v>6</v>
      </c>
      <c r="O14" s="35">
        <f t="shared" ref="O14:P14" si="22">D14/7</f>
        <v>0.2857142857142857</v>
      </c>
      <c r="P14" s="35">
        <f t="shared" si="22"/>
        <v>0</v>
      </c>
      <c r="Q14" s="30">
        <f t="shared" si="8"/>
        <v>21</v>
      </c>
      <c r="R14" s="30"/>
      <c r="S14" s="36">
        <v>1.9837398373983699</v>
      </c>
      <c r="T14" s="29">
        <v>180</v>
      </c>
      <c r="U14" s="37">
        <v>180</v>
      </c>
      <c r="V14" s="38" t="s">
        <v>97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s">
        <v>88</v>
      </c>
      <c r="AB14" s="41">
        <f t="shared" si="11"/>
        <v>-0.69</v>
      </c>
      <c r="AC14" s="42">
        <v>6.1489062500000004E-2</v>
      </c>
      <c r="AD14" s="40">
        <f t="shared" si="12"/>
        <v>-0.1697098125</v>
      </c>
      <c r="AE14" s="40">
        <v>-3.31</v>
      </c>
      <c r="AF14" s="40">
        <v>-1.2152509090909001</v>
      </c>
      <c r="AG14" s="40">
        <v>0</v>
      </c>
    </row>
    <row r="15" spans="1:33" ht="15.75" customHeight="1" x14ac:dyDescent="0.2">
      <c r="A15" s="29" t="s">
        <v>54</v>
      </c>
      <c r="B15" s="29" t="s">
        <v>91</v>
      </c>
      <c r="C15" s="16">
        <f t="shared" si="4"/>
        <v>11.8</v>
      </c>
      <c r="D15" s="30">
        <v>1</v>
      </c>
      <c r="E15" s="30">
        <v>0</v>
      </c>
      <c r="F15" s="33">
        <v>11.8</v>
      </c>
      <c r="G15" s="31">
        <v>0</v>
      </c>
      <c r="H15" s="32">
        <f t="shared" si="1"/>
        <v>0</v>
      </c>
      <c r="I15" s="32">
        <f t="shared" si="2"/>
        <v>0.45931306649653392</v>
      </c>
      <c r="J15" s="33">
        <f t="shared" si="5"/>
        <v>5.4198941846591007</v>
      </c>
      <c r="K15" s="33">
        <f t="shared" si="3"/>
        <v>5.4198941846591007</v>
      </c>
      <c r="L15" s="30">
        <v>6</v>
      </c>
      <c r="M15" s="34">
        <f t="shared" si="6"/>
        <v>0.16666666666666666</v>
      </c>
      <c r="N15" s="30">
        <v>5</v>
      </c>
      <c r="O15" s="35">
        <f t="shared" ref="O15:P15" si="23">D15/7</f>
        <v>0.14285714285714285</v>
      </c>
      <c r="P15" s="35">
        <f t="shared" si="23"/>
        <v>0</v>
      </c>
      <c r="Q15" s="30">
        <f t="shared" si="8"/>
        <v>35</v>
      </c>
      <c r="R15" s="30"/>
      <c r="S15" s="36">
        <v>2.0180180180180098</v>
      </c>
      <c r="T15" s="29">
        <v>180</v>
      </c>
      <c r="U15" s="37">
        <v>180</v>
      </c>
      <c r="V15" s="38" t="s">
        <v>97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s">
        <v>88</v>
      </c>
      <c r="AB15" s="41">
        <f t="shared" si="11"/>
        <v>-0.69</v>
      </c>
      <c r="AC15" s="42">
        <v>6.1489062500000004E-2</v>
      </c>
      <c r="AD15" s="40">
        <f t="shared" si="12"/>
        <v>-8.4854906250000001E-2</v>
      </c>
      <c r="AE15" s="40">
        <v>-3.31</v>
      </c>
      <c r="AF15" s="40">
        <v>-1.2152509090909001</v>
      </c>
      <c r="AG15" s="40">
        <v>0</v>
      </c>
    </row>
    <row r="16" spans="1:33" ht="15.75" customHeight="1" x14ac:dyDescent="0.2">
      <c r="A16" s="29" t="s">
        <v>56</v>
      </c>
      <c r="B16" s="29" t="s">
        <v>384</v>
      </c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#DIV/0!</v>
      </c>
      <c r="J16" s="33">
        <f t="shared" si="5"/>
        <v>0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5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>
        <v>1.88505747126436</v>
      </c>
      <c r="T16" s="29">
        <v>180</v>
      </c>
      <c r="U16" s="37">
        <v>180</v>
      </c>
      <c r="V16" s="38" t="s">
        <v>97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s">
        <v>88</v>
      </c>
      <c r="AB16" s="41">
        <f t="shared" si="11"/>
        <v>-0.69</v>
      </c>
      <c r="AC16" s="42">
        <v>6.1489062500000004E-2</v>
      </c>
      <c r="AD16" s="40">
        <f t="shared" si="12"/>
        <v>0</v>
      </c>
      <c r="AE16" s="40">
        <v>-3.31</v>
      </c>
      <c r="AF16" s="40">
        <v>-1.265425909090909</v>
      </c>
      <c r="AG16" s="40">
        <v>0</v>
      </c>
    </row>
    <row r="17" spans="1:33" ht="15.75" customHeight="1" x14ac:dyDescent="0.2">
      <c r="A17" s="29" t="s">
        <v>58</v>
      </c>
      <c r="B17" s="29" t="s">
        <v>91</v>
      </c>
      <c r="C17" s="16" t="str">
        <f t="shared" si="4"/>
        <v xml:space="preserve"> - </v>
      </c>
      <c r="D17" s="30">
        <v>0</v>
      </c>
      <c r="E17" s="30">
        <v>1</v>
      </c>
      <c r="F17" s="33">
        <v>0</v>
      </c>
      <c r="G17" s="31">
        <v>0</v>
      </c>
      <c r="H17" s="32" t="e">
        <f t="shared" si="1"/>
        <v>#DIV/0!</v>
      </c>
      <c r="I17" s="32" t="e">
        <f t="shared" si="2"/>
        <v>#DIV/0!</v>
      </c>
      <c r="J17" s="33">
        <f t="shared" si="5"/>
        <v>0</v>
      </c>
      <c r="K17" s="33" t="e">
        <f t="shared" si="3"/>
        <v>#DIV/0!</v>
      </c>
      <c r="L17" s="30">
        <v>0</v>
      </c>
      <c r="M17" s="34" t="str">
        <f t="shared" si="6"/>
        <v>-</v>
      </c>
      <c r="N17" s="30">
        <v>5</v>
      </c>
      <c r="O17" s="35">
        <f t="shared" ref="O17:P17" si="25">D17/7</f>
        <v>0</v>
      </c>
      <c r="P17" s="35">
        <f t="shared" si="25"/>
        <v>0.14285714285714285</v>
      </c>
      <c r="Q17" s="30">
        <f t="shared" si="8"/>
        <v>35</v>
      </c>
      <c r="R17" s="30"/>
      <c r="S17" s="36">
        <v>1.7297297297297201</v>
      </c>
      <c r="T17" s="29">
        <v>180</v>
      </c>
      <c r="U17" s="37">
        <v>180</v>
      </c>
      <c r="V17" s="38" t="s">
        <v>97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s">
        <v>88</v>
      </c>
      <c r="AB17" s="41">
        <f t="shared" si="11"/>
        <v>-0.69</v>
      </c>
      <c r="AC17" s="42">
        <v>6.1489062500000004E-2</v>
      </c>
      <c r="AD17" s="40">
        <f t="shared" si="12"/>
        <v>0</v>
      </c>
      <c r="AE17" s="40">
        <v>-3.31</v>
      </c>
      <c r="AF17" s="40">
        <v>-1.2654259090908999</v>
      </c>
      <c r="AG17" s="40">
        <v>0</v>
      </c>
    </row>
    <row r="18" spans="1:33" ht="15.75" customHeight="1" x14ac:dyDescent="0.2">
      <c r="A18" s="29" t="s">
        <v>60</v>
      </c>
      <c r="B18" s="29" t="s">
        <v>385</v>
      </c>
      <c r="C18" s="16" t="str">
        <f t="shared" si="4"/>
        <v xml:space="preserve"> - </v>
      </c>
      <c r="D18" s="30">
        <v>0</v>
      </c>
      <c r="E18" s="30">
        <v>0</v>
      </c>
      <c r="F18" s="33">
        <v>0</v>
      </c>
      <c r="G18" s="31">
        <v>0</v>
      </c>
      <c r="H18" s="32" t="e">
        <f t="shared" si="1"/>
        <v>#DIV/0!</v>
      </c>
      <c r="I18" s="32" t="e">
        <f t="shared" si="2"/>
        <v>#DIV/0!</v>
      </c>
      <c r="J18" s="33">
        <f t="shared" si="5"/>
        <v>0</v>
      </c>
      <c r="K18" s="33" t="e">
        <f t="shared" si="3"/>
        <v>#DIV/0!</v>
      </c>
      <c r="L18" s="30">
        <v>0</v>
      </c>
      <c r="M18" s="34" t="str">
        <f t="shared" si="6"/>
        <v>-</v>
      </c>
      <c r="N18" s="30">
        <v>4</v>
      </c>
      <c r="O18" s="35">
        <f t="shared" ref="O18:P18" si="26">D18/7</f>
        <v>0</v>
      </c>
      <c r="P18" s="35">
        <f t="shared" si="26"/>
        <v>0</v>
      </c>
      <c r="Q18" s="30" t="e">
        <f t="shared" si="8"/>
        <v>#DIV/0!</v>
      </c>
      <c r="R18" s="30"/>
      <c r="S18" s="36">
        <v>1.7777777777777699</v>
      </c>
      <c r="T18" s="29">
        <v>400</v>
      </c>
      <c r="U18" s="37">
        <v>180</v>
      </c>
      <c r="V18" s="38" t="s">
        <v>101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s">
        <v>88</v>
      </c>
      <c r="AB18" s="41">
        <f t="shared" si="11"/>
        <v>-0.69</v>
      </c>
      <c r="AC18" s="42">
        <v>6.1489062500000004E-2</v>
      </c>
      <c r="AD18" s="40">
        <f t="shared" si="12"/>
        <v>0</v>
      </c>
      <c r="AE18" s="40">
        <v>-3.31</v>
      </c>
      <c r="AF18" s="40">
        <v>-1.2654259090908999</v>
      </c>
      <c r="AG18" s="40">
        <v>0</v>
      </c>
    </row>
    <row r="19" spans="1:33" ht="15.75" customHeight="1" x14ac:dyDescent="0.2">
      <c r="A19" s="29" t="s">
        <v>62</v>
      </c>
      <c r="B19" s="29" t="s">
        <v>91</v>
      </c>
      <c r="C19" s="16" t="str">
        <f t="shared" si="4"/>
        <v xml:space="preserve"> - </v>
      </c>
      <c r="D19" s="30">
        <v>0</v>
      </c>
      <c r="E19" s="30">
        <v>1</v>
      </c>
      <c r="F19" s="33">
        <v>0</v>
      </c>
      <c r="G19" s="31">
        <v>0</v>
      </c>
      <c r="H19" s="32" t="e">
        <f t="shared" si="1"/>
        <v>#DIV/0!</v>
      </c>
      <c r="I19" s="32" t="e">
        <f t="shared" si="2"/>
        <v>#DIV/0!</v>
      </c>
      <c r="J19" s="33">
        <f t="shared" si="5"/>
        <v>0</v>
      </c>
      <c r="K19" s="33" t="e">
        <f t="shared" si="3"/>
        <v>#DIV/0!</v>
      </c>
      <c r="L19" s="30">
        <v>0</v>
      </c>
      <c r="M19" s="34" t="str">
        <f t="shared" si="6"/>
        <v>-</v>
      </c>
      <c r="N19" s="30">
        <v>3</v>
      </c>
      <c r="O19" s="35">
        <f t="shared" ref="O19:P19" si="27">D19/7</f>
        <v>0</v>
      </c>
      <c r="P19" s="35">
        <f t="shared" si="27"/>
        <v>0.14285714285714285</v>
      </c>
      <c r="Q19" s="30">
        <f t="shared" si="8"/>
        <v>21</v>
      </c>
      <c r="R19" s="30"/>
      <c r="S19" s="36">
        <v>1.72413793103448</v>
      </c>
      <c r="T19" s="29">
        <v>400</v>
      </c>
      <c r="U19" s="37">
        <v>180</v>
      </c>
      <c r="V19" s="38" t="s">
        <v>101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s">
        <v>88</v>
      </c>
      <c r="AB19" s="41">
        <f t="shared" si="11"/>
        <v>-0.69</v>
      </c>
      <c r="AC19" s="42">
        <v>6.1489062500000004E-2</v>
      </c>
      <c r="AD19" s="40">
        <f t="shared" si="12"/>
        <v>0</v>
      </c>
      <c r="AE19" s="40">
        <v>-3.31</v>
      </c>
      <c r="AF19" s="40">
        <v>-1.265425909090909</v>
      </c>
      <c r="AG19" s="40">
        <v>0</v>
      </c>
    </row>
    <row r="20" spans="1:33" ht="15.75" customHeight="1" x14ac:dyDescent="0.2">
      <c r="A20" s="29" t="s">
        <v>64</v>
      </c>
      <c r="B20" s="29" t="s">
        <v>378</v>
      </c>
      <c r="C20" s="16" t="str">
        <f t="shared" si="4"/>
        <v xml:space="preserve"> - </v>
      </c>
      <c r="D20" s="30">
        <v>0</v>
      </c>
      <c r="E20" s="30">
        <v>0</v>
      </c>
      <c r="F20" s="33">
        <v>0</v>
      </c>
      <c r="G20" s="31">
        <v>0</v>
      </c>
      <c r="H20" s="32" t="e">
        <f t="shared" si="1"/>
        <v>#DIV/0!</v>
      </c>
      <c r="I20" s="32" t="e">
        <f t="shared" si="2"/>
        <v>#DIV/0!</v>
      </c>
      <c r="J20" s="33">
        <f t="shared" si="5"/>
        <v>0</v>
      </c>
      <c r="K20" s="33" t="e">
        <f t="shared" si="3"/>
        <v>#DIV/0!</v>
      </c>
      <c r="L20" s="30">
        <v>0</v>
      </c>
      <c r="M20" s="34" t="str">
        <f t="shared" si="6"/>
        <v>-</v>
      </c>
      <c r="N20" s="30">
        <v>3</v>
      </c>
      <c r="O20" s="35">
        <f t="shared" ref="O20:P20" si="28">D20/7</f>
        <v>0</v>
      </c>
      <c r="P20" s="35">
        <f t="shared" si="28"/>
        <v>0</v>
      </c>
      <c r="Q20" s="30" t="e">
        <f t="shared" si="8"/>
        <v>#DIV/0!</v>
      </c>
      <c r="R20" s="30"/>
      <c r="S20" s="36">
        <v>1.7021276595744601</v>
      </c>
      <c r="T20" s="29">
        <v>400</v>
      </c>
      <c r="U20" s="37">
        <v>180</v>
      </c>
      <c r="V20" s="38" t="s">
        <v>102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s">
        <v>88</v>
      </c>
      <c r="AB20" s="41">
        <f t="shared" si="11"/>
        <v>-0.69</v>
      </c>
      <c r="AC20" s="42">
        <v>6.1489062500000004E-2</v>
      </c>
      <c r="AD20" s="40">
        <f t="shared" si="12"/>
        <v>0</v>
      </c>
      <c r="AE20" s="40">
        <v>-3.31</v>
      </c>
      <c r="AF20" s="40">
        <v>-1.265425909090909</v>
      </c>
      <c r="AG20" s="40">
        <v>0</v>
      </c>
    </row>
    <row r="21" spans="1:33" ht="15.75" customHeight="1" x14ac:dyDescent="0.2">
      <c r="A21" s="29" t="s">
        <v>66</v>
      </c>
      <c r="B21" s="29" t="s">
        <v>386</v>
      </c>
      <c r="C21" s="16" t="str">
        <f t="shared" si="4"/>
        <v xml:space="preserve"> - </v>
      </c>
      <c r="D21" s="30">
        <v>0</v>
      </c>
      <c r="E21" s="30">
        <v>0</v>
      </c>
      <c r="F21" s="33">
        <v>0</v>
      </c>
      <c r="G21" s="31">
        <v>0</v>
      </c>
      <c r="H21" s="32" t="e">
        <f t="shared" si="1"/>
        <v>#DIV/0!</v>
      </c>
      <c r="I21" s="32" t="e">
        <f t="shared" si="2"/>
        <v>#DIV/0!</v>
      </c>
      <c r="J21" s="33">
        <f t="shared" si="5"/>
        <v>0</v>
      </c>
      <c r="K21" s="33" t="e">
        <f t="shared" si="3"/>
        <v>#DIV/0!</v>
      </c>
      <c r="L21" s="30">
        <v>0</v>
      </c>
      <c r="M21" s="34" t="str">
        <f t="shared" si="6"/>
        <v>-</v>
      </c>
      <c r="N21" s="30">
        <v>3</v>
      </c>
      <c r="O21" s="35">
        <f t="shared" ref="O21:P21" si="29">D21/7</f>
        <v>0</v>
      </c>
      <c r="P21" s="35">
        <f t="shared" si="29"/>
        <v>0</v>
      </c>
      <c r="Q21" s="30" t="e">
        <f t="shared" si="8"/>
        <v>#DIV/0!</v>
      </c>
      <c r="R21" s="30"/>
      <c r="S21" s="36">
        <v>1.9512195121951199</v>
      </c>
      <c r="T21" s="29">
        <v>400</v>
      </c>
      <c r="U21" s="37">
        <v>180</v>
      </c>
      <c r="V21" s="38" t="s">
        <v>103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s">
        <v>88</v>
      </c>
      <c r="AB21" s="41">
        <f t="shared" si="11"/>
        <v>-0.69</v>
      </c>
      <c r="AC21" s="42">
        <v>6.1489062500000004E-2</v>
      </c>
      <c r="AD21" s="40">
        <f t="shared" si="12"/>
        <v>0</v>
      </c>
      <c r="AE21" s="40">
        <v>-3.31</v>
      </c>
      <c r="AF21" s="40">
        <v>-1.265425909090909</v>
      </c>
      <c r="AG21" s="40">
        <v>0</v>
      </c>
    </row>
    <row r="22" spans="1:33" ht="15.75" customHeight="1" x14ac:dyDescent="0.2">
      <c r="A22" s="29" t="s">
        <v>68</v>
      </c>
      <c r="B22" s="29" t="s">
        <v>387</v>
      </c>
      <c r="C22" s="16">
        <f t="shared" si="4"/>
        <v>8.2200000000000006</v>
      </c>
      <c r="D22" s="30">
        <v>3</v>
      </c>
      <c r="E22" s="30">
        <v>0</v>
      </c>
      <c r="F22" s="31">
        <v>24.66</v>
      </c>
      <c r="G22" s="31">
        <v>0</v>
      </c>
      <c r="H22" s="32">
        <f t="shared" si="1"/>
        <v>0</v>
      </c>
      <c r="I22" s="32">
        <f t="shared" si="2"/>
        <v>0.28305586188066795</v>
      </c>
      <c r="J22" s="33">
        <f t="shared" si="5"/>
        <v>6.9801575539772713</v>
      </c>
      <c r="K22" s="33">
        <f t="shared" si="3"/>
        <v>2.3267191846590904</v>
      </c>
      <c r="L22" s="30">
        <v>8</v>
      </c>
      <c r="M22" s="34">
        <f t="shared" si="6"/>
        <v>0.375</v>
      </c>
      <c r="N22" s="30">
        <v>181</v>
      </c>
      <c r="O22" s="35">
        <f t="shared" ref="O22:P22" si="30">D22/7</f>
        <v>0.42857142857142855</v>
      </c>
      <c r="P22" s="35">
        <f t="shared" si="30"/>
        <v>0</v>
      </c>
      <c r="Q22" s="30">
        <f t="shared" si="8"/>
        <v>422</v>
      </c>
      <c r="R22" s="30"/>
      <c r="S22" s="36">
        <v>0.39069767441860398</v>
      </c>
      <c r="T22" s="29">
        <v>220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s">
        <v>88</v>
      </c>
      <c r="AB22" s="41">
        <f t="shared" si="11"/>
        <v>-0.69</v>
      </c>
      <c r="AC22" s="42">
        <v>6.1489062500000004E-2</v>
      </c>
      <c r="AD22" s="40">
        <f t="shared" si="12"/>
        <v>-0.25456471874999997</v>
      </c>
      <c r="AE22" s="40">
        <v>-3.31</v>
      </c>
      <c r="AF22" s="40">
        <v>-1.265425909090909</v>
      </c>
      <c r="AG22" s="40">
        <v>0</v>
      </c>
    </row>
    <row r="23" spans="1:33" ht="15.75" customHeight="1" x14ac:dyDescent="0.2">
      <c r="A23" s="29" t="s">
        <v>71</v>
      </c>
      <c r="B23" s="29" t="s">
        <v>372</v>
      </c>
      <c r="C23" s="16">
        <f t="shared" si="4"/>
        <v>7.9</v>
      </c>
      <c r="D23" s="30">
        <v>4</v>
      </c>
      <c r="E23" s="30">
        <v>0</v>
      </c>
      <c r="F23" s="33">
        <v>31.6</v>
      </c>
      <c r="G23" s="31">
        <v>0</v>
      </c>
      <c r="H23" s="32">
        <f t="shared" si="1"/>
        <v>0</v>
      </c>
      <c r="I23" s="32">
        <f t="shared" si="2"/>
        <v>0.26009103603279632</v>
      </c>
      <c r="J23" s="33">
        <f t="shared" si="5"/>
        <v>8.2188767386363644</v>
      </c>
      <c r="K23" s="33">
        <f t="shared" si="3"/>
        <v>2.0547191846590911</v>
      </c>
      <c r="L23" s="30">
        <v>3</v>
      </c>
      <c r="M23" s="34">
        <f t="shared" si="6"/>
        <v>1.3333333333333333</v>
      </c>
      <c r="N23" s="30">
        <v>177</v>
      </c>
      <c r="O23" s="35">
        <f t="shared" ref="O23:P23" si="31">D23/7</f>
        <v>0.5714285714285714</v>
      </c>
      <c r="P23" s="35">
        <f t="shared" si="31"/>
        <v>0</v>
      </c>
      <c r="Q23" s="30">
        <f t="shared" si="8"/>
        <v>309</v>
      </c>
      <c r="R23" s="30"/>
      <c r="S23" s="36">
        <v>0.42718446601941701</v>
      </c>
      <c r="T23" s="29">
        <v>220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s">
        <v>88</v>
      </c>
      <c r="AB23" s="41">
        <f t="shared" si="11"/>
        <v>-0.69</v>
      </c>
      <c r="AC23" s="42">
        <v>6.1489062500000004E-2</v>
      </c>
      <c r="AD23" s="40">
        <f t="shared" si="12"/>
        <v>-0.339419625</v>
      </c>
      <c r="AE23" s="40">
        <v>-3.31</v>
      </c>
      <c r="AF23" s="40">
        <v>-1.265425909090909</v>
      </c>
      <c r="AG23" s="40">
        <v>0</v>
      </c>
    </row>
    <row r="24" spans="1:33" ht="15.75" customHeight="1" x14ac:dyDescent="0.2">
      <c r="A24" s="29" t="s">
        <v>74</v>
      </c>
      <c r="B24" s="29" t="s">
        <v>388</v>
      </c>
      <c r="C24" s="16">
        <f t="shared" si="4"/>
        <v>7.0128571428571425</v>
      </c>
      <c r="D24" s="30">
        <v>7</v>
      </c>
      <c r="E24" s="30">
        <v>0</v>
      </c>
      <c r="F24" s="33">
        <v>49.089999999999996</v>
      </c>
      <c r="G24" s="33">
        <v>-4.92</v>
      </c>
      <c r="H24" s="32">
        <f t="shared" si="1"/>
        <v>0.10022407822367081</v>
      </c>
      <c r="I24" s="32">
        <f t="shared" si="2"/>
        <v>8.5242091925313276E-2</v>
      </c>
      <c r="J24" s="33">
        <f t="shared" si="5"/>
        <v>4.1845342926136286</v>
      </c>
      <c r="K24" s="33">
        <f t="shared" si="3"/>
        <v>0.59779061323051841</v>
      </c>
      <c r="L24" s="30">
        <v>14</v>
      </c>
      <c r="M24" s="34">
        <f t="shared" si="6"/>
        <v>0.5</v>
      </c>
      <c r="N24" s="30">
        <v>149</v>
      </c>
      <c r="O24" s="35">
        <f t="shared" ref="O24:P24" si="32">D24/7</f>
        <v>1</v>
      </c>
      <c r="P24" s="35">
        <f t="shared" si="32"/>
        <v>0</v>
      </c>
      <c r="Q24" s="30">
        <f t="shared" si="8"/>
        <v>149</v>
      </c>
      <c r="R24" s="30"/>
      <c r="S24" s="36">
        <v>0.50761421319796896</v>
      </c>
      <c r="T24" s="29">
        <v>220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2.46</v>
      </c>
      <c r="Z24" s="29">
        <v>2</v>
      </c>
      <c r="AA24" s="29" t="s">
        <v>88</v>
      </c>
      <c r="AB24" s="41">
        <f t="shared" si="11"/>
        <v>-0.69</v>
      </c>
      <c r="AC24" s="42">
        <v>6.1489062500000004E-2</v>
      </c>
      <c r="AD24" s="40">
        <f t="shared" si="12"/>
        <v>-0.59398434374999998</v>
      </c>
      <c r="AE24" s="40">
        <v>-3.31</v>
      </c>
      <c r="AF24" s="40">
        <v>-1.265425909090909</v>
      </c>
      <c r="AG24" s="40">
        <v>0</v>
      </c>
    </row>
    <row r="25" spans="1:33" ht="15.75" customHeight="1" x14ac:dyDescent="0.2">
      <c r="A25" s="29" t="s">
        <v>76</v>
      </c>
      <c r="B25" s="15"/>
      <c r="C25" s="16">
        <f t="shared" si="4"/>
        <v>6.96</v>
      </c>
      <c r="D25" s="30">
        <v>16</v>
      </c>
      <c r="E25" s="30">
        <v>1</v>
      </c>
      <c r="F25" s="33">
        <v>111.36</v>
      </c>
      <c r="G25" s="33">
        <v>-39.520000000000003</v>
      </c>
      <c r="H25" s="32">
        <f t="shared" si="1"/>
        <v>0.35488505747126442</v>
      </c>
      <c r="I25" s="32">
        <f t="shared" si="2"/>
        <v>-0.17512283135775872</v>
      </c>
      <c r="J25" s="33">
        <f t="shared" si="5"/>
        <v>-19.501678500000011</v>
      </c>
      <c r="K25" s="33">
        <f t="shared" si="3"/>
        <v>-1.2188549062500007</v>
      </c>
      <c r="L25" s="30">
        <v>22</v>
      </c>
      <c r="M25" s="34">
        <f t="shared" si="6"/>
        <v>0.72727272727272729</v>
      </c>
      <c r="N25" s="30">
        <v>153</v>
      </c>
      <c r="O25" s="35">
        <f t="shared" ref="O25:P25" si="33">D25/7</f>
        <v>2.2857142857142856</v>
      </c>
      <c r="P25" s="35">
        <f t="shared" si="33"/>
        <v>0.14285714285714285</v>
      </c>
      <c r="Q25" s="30">
        <f t="shared" si="8"/>
        <v>63</v>
      </c>
      <c r="R25" s="30"/>
      <c r="S25" s="36">
        <v>0.85875706214689262</v>
      </c>
      <c r="T25" s="15"/>
      <c r="U25" s="23"/>
      <c r="V25" s="1"/>
      <c r="W25" s="15">
        <v>4</v>
      </c>
      <c r="X25" s="39">
        <f t="shared" si="9"/>
        <v>0.25</v>
      </c>
      <c r="Y25" s="40">
        <f t="shared" si="10"/>
        <v>3.2933333333333334</v>
      </c>
      <c r="Z25" s="15">
        <v>8</v>
      </c>
      <c r="AA25" s="29" t="s">
        <v>88</v>
      </c>
      <c r="AB25" s="41">
        <f t="shared" si="11"/>
        <v>-0.69</v>
      </c>
      <c r="AC25" s="42">
        <v>6.1489062500000004E-2</v>
      </c>
      <c r="AD25" s="40">
        <f t="shared" si="12"/>
        <v>-1.3576785</v>
      </c>
      <c r="AE25" s="40">
        <v>-3.31</v>
      </c>
      <c r="AF25" s="40">
        <v>-1.27</v>
      </c>
      <c r="AG25" s="40">
        <v>0</v>
      </c>
    </row>
    <row r="26" spans="1:33" ht="15.75" customHeight="1" x14ac:dyDescent="0.2">
      <c r="A26" s="15" t="s">
        <v>78</v>
      </c>
      <c r="B26" s="15"/>
      <c r="C26" s="16">
        <f t="shared" si="4"/>
        <v>6.9860000000000007</v>
      </c>
      <c r="D26" s="17">
        <v>25</v>
      </c>
      <c r="E26" s="17">
        <v>1</v>
      </c>
      <c r="F26" s="18">
        <v>174.65</v>
      </c>
      <c r="G26" s="18">
        <v>-39.08</v>
      </c>
      <c r="H26" s="32">
        <f t="shared" si="1"/>
        <v>0.22376180933295159</v>
      </c>
      <c r="I26" s="32">
        <f t="shared" si="2"/>
        <v>-6.3753337437861324E-2</v>
      </c>
      <c r="J26" s="33">
        <f t="shared" si="5"/>
        <v>-11.134520383522482</v>
      </c>
      <c r="K26" s="33">
        <f t="shared" si="3"/>
        <v>-0.44538081534089924</v>
      </c>
      <c r="L26" s="17">
        <v>32</v>
      </c>
      <c r="M26" s="34">
        <f t="shared" si="6"/>
        <v>0.78125</v>
      </c>
      <c r="N26" s="17">
        <v>109</v>
      </c>
      <c r="O26" s="35">
        <f t="shared" ref="O26:P26" si="34">D26/7</f>
        <v>3.5714285714285716</v>
      </c>
      <c r="P26" s="35">
        <f t="shared" si="34"/>
        <v>0.14285714285714285</v>
      </c>
      <c r="Q26" s="30">
        <f t="shared" si="8"/>
        <v>29</v>
      </c>
      <c r="R26" s="30"/>
      <c r="S26" s="22">
        <v>1.606060606060606</v>
      </c>
      <c r="T26" s="15">
        <v>220</v>
      </c>
      <c r="U26" s="23" t="s">
        <v>33</v>
      </c>
      <c r="V26" s="1" t="s">
        <v>33</v>
      </c>
      <c r="W26" s="15">
        <v>8</v>
      </c>
      <c r="X26" s="39">
        <f t="shared" si="9"/>
        <v>0.32</v>
      </c>
      <c r="Y26" s="40">
        <f t="shared" si="10"/>
        <v>2.2988235294117647</v>
      </c>
      <c r="Z26" s="15">
        <v>9</v>
      </c>
      <c r="AA26" s="29" t="s">
        <v>88</v>
      </c>
      <c r="AB26" s="41">
        <f t="shared" si="11"/>
        <v>-0.69</v>
      </c>
      <c r="AC26" s="42">
        <v>6.1489062500000004E-2</v>
      </c>
      <c r="AD26" s="40">
        <f t="shared" si="12"/>
        <v>-2.1213726562500002</v>
      </c>
      <c r="AE26" s="26">
        <v>-3.47</v>
      </c>
      <c r="AF26" s="26">
        <v>-1.2654259090908999</v>
      </c>
      <c r="AG26" s="26">
        <v>0</v>
      </c>
    </row>
    <row r="27" spans="1:33" ht="15.75" customHeight="1" x14ac:dyDescent="0.2">
      <c r="A27" s="15" t="s">
        <v>80</v>
      </c>
      <c r="B27" s="29" t="s">
        <v>91</v>
      </c>
      <c r="C27" s="16">
        <f t="shared" si="4"/>
        <v>7.7357142857142858</v>
      </c>
      <c r="D27" s="17">
        <v>14</v>
      </c>
      <c r="E27" s="17">
        <v>0</v>
      </c>
      <c r="F27" s="18">
        <v>108.3</v>
      </c>
      <c r="G27" s="18">
        <v>-35.260000000000012</v>
      </c>
      <c r="H27" s="32">
        <f t="shared" si="1"/>
        <v>0.32557710064635287</v>
      </c>
      <c r="I27" s="32">
        <f t="shared" si="2"/>
        <v>-9.8697427652563452E-2</v>
      </c>
      <c r="J27" s="33">
        <f t="shared" si="5"/>
        <v>-10.688931414772622</v>
      </c>
      <c r="K27" s="33">
        <f t="shared" si="3"/>
        <v>-0.76349510105518725</v>
      </c>
      <c r="L27" s="17">
        <v>27</v>
      </c>
      <c r="M27" s="34">
        <f t="shared" si="6"/>
        <v>0.51851851851851849</v>
      </c>
      <c r="N27" s="17">
        <v>93</v>
      </c>
      <c r="O27" s="35">
        <f t="shared" ref="O27:P27" si="35">D27/7</f>
        <v>2</v>
      </c>
      <c r="P27" s="35">
        <f t="shared" si="35"/>
        <v>0</v>
      </c>
      <c r="Q27" s="30">
        <f t="shared" si="8"/>
        <v>46</v>
      </c>
      <c r="R27" s="30"/>
      <c r="S27" s="22">
        <v>1.0035335689045941</v>
      </c>
      <c r="T27" s="15">
        <v>220</v>
      </c>
      <c r="U27" s="23" t="s">
        <v>33</v>
      </c>
      <c r="V27" s="1" t="s">
        <v>33</v>
      </c>
      <c r="W27" s="15">
        <v>6</v>
      </c>
      <c r="X27" s="39">
        <f t="shared" si="9"/>
        <v>0.42857142857142855</v>
      </c>
      <c r="Y27" s="40">
        <f t="shared" si="10"/>
        <v>1.8557894736842111</v>
      </c>
      <c r="Z27" s="15">
        <v>13</v>
      </c>
      <c r="AA27" s="29" t="s">
        <v>88</v>
      </c>
      <c r="AB27" s="41">
        <f t="shared" si="11"/>
        <v>-0.69</v>
      </c>
      <c r="AC27" s="42">
        <v>6.1489062500000004E-2</v>
      </c>
      <c r="AD27" s="40">
        <f t="shared" si="12"/>
        <v>-1.1879686875</v>
      </c>
      <c r="AE27" s="26">
        <v>-3.47</v>
      </c>
      <c r="AF27" s="26">
        <v>-1.2654259090908999</v>
      </c>
      <c r="AG27" s="26">
        <v>0</v>
      </c>
    </row>
    <row r="28" spans="1:33" ht="15.75" customHeight="1" x14ac:dyDescent="0.2">
      <c r="A28" s="15" t="s">
        <v>82</v>
      </c>
      <c r="B28" s="15" t="s">
        <v>114</v>
      </c>
      <c r="C28" s="16">
        <f t="shared" si="4"/>
        <v>7.9784615384615387</v>
      </c>
      <c r="D28" s="17">
        <v>39</v>
      </c>
      <c r="E28" s="17">
        <v>0</v>
      </c>
      <c r="F28" s="18">
        <v>311.16000000000003</v>
      </c>
      <c r="G28" s="18">
        <v>-41.07</v>
      </c>
      <c r="H28" s="32">
        <f t="shared" si="1"/>
        <v>0.13198997300424217</v>
      </c>
      <c r="I28" s="32">
        <f t="shared" si="2"/>
        <v>0.11384833590983702</v>
      </c>
      <c r="J28" s="33">
        <f t="shared" si="5"/>
        <v>35.42504820170489</v>
      </c>
      <c r="K28" s="33">
        <f t="shared" si="3"/>
        <v>0.9083345692744843</v>
      </c>
      <c r="L28" s="17">
        <v>35</v>
      </c>
      <c r="M28" s="34">
        <f t="shared" si="6"/>
        <v>1.1142857142857143</v>
      </c>
      <c r="N28" s="17">
        <v>56</v>
      </c>
      <c r="O28" s="35">
        <f t="shared" ref="O28:P28" si="36">D28/7</f>
        <v>5.5714285714285712</v>
      </c>
      <c r="P28" s="35">
        <f t="shared" si="36"/>
        <v>0</v>
      </c>
      <c r="Q28" s="30">
        <f t="shared" si="8"/>
        <v>10</v>
      </c>
      <c r="R28" s="30"/>
      <c r="S28" s="22">
        <v>1.400778210116731</v>
      </c>
      <c r="T28" s="15">
        <v>220</v>
      </c>
      <c r="U28" s="23" t="s">
        <v>33</v>
      </c>
      <c r="V28" s="1" t="s">
        <v>33</v>
      </c>
      <c r="W28" s="15">
        <v>12</v>
      </c>
      <c r="X28" s="39">
        <f t="shared" si="9"/>
        <v>0.30769230769230771</v>
      </c>
      <c r="Y28" s="40">
        <f t="shared" si="10"/>
        <v>1.8668181818181819</v>
      </c>
      <c r="Z28" s="15">
        <v>10</v>
      </c>
      <c r="AA28" s="29" t="s">
        <v>88</v>
      </c>
      <c r="AB28" s="41">
        <f t="shared" si="11"/>
        <v>-0.69</v>
      </c>
      <c r="AC28" s="42">
        <v>6.1489062500000004E-2</v>
      </c>
      <c r="AD28" s="40">
        <f t="shared" si="12"/>
        <v>-3.3093413437499999</v>
      </c>
      <c r="AE28" s="26">
        <v>-3.47</v>
      </c>
      <c r="AF28" s="26">
        <v>-1.2654259090908999</v>
      </c>
      <c r="AG28" s="26">
        <v>0</v>
      </c>
    </row>
    <row r="29" spans="1:33" ht="15.75" customHeight="1" x14ac:dyDescent="0.2">
      <c r="A29" s="15" t="s">
        <v>83</v>
      </c>
      <c r="B29" s="15" t="s">
        <v>380</v>
      </c>
      <c r="C29" s="16">
        <f t="shared" si="4"/>
        <v>8.0561538461538458</v>
      </c>
      <c r="D29" s="17">
        <v>26</v>
      </c>
      <c r="E29" s="17">
        <v>1</v>
      </c>
      <c r="F29" s="18">
        <v>209.46</v>
      </c>
      <c r="G29" s="18">
        <v>-4.12</v>
      </c>
      <c r="H29" s="32">
        <f t="shared" si="1"/>
        <v>1.9669626659027977E-2</v>
      </c>
      <c r="I29" s="32">
        <f t="shared" si="2"/>
        <v>0.23199512461155633</v>
      </c>
      <c r="J29" s="33">
        <f t="shared" si="5"/>
        <v>48.59369880113659</v>
      </c>
      <c r="K29" s="33">
        <f t="shared" si="3"/>
        <v>1.8689884154283303</v>
      </c>
      <c r="L29" s="17">
        <v>28</v>
      </c>
      <c r="M29" s="34">
        <f t="shared" si="6"/>
        <v>0.9285714285714286</v>
      </c>
      <c r="N29" s="17">
        <v>32</v>
      </c>
      <c r="O29" s="35">
        <f t="shared" ref="O29:P29" si="37">D29/7</f>
        <v>3.7142857142857144</v>
      </c>
      <c r="P29" s="35">
        <f t="shared" si="37"/>
        <v>0.14285714285714285</v>
      </c>
      <c r="Q29" s="30">
        <f t="shared" si="8"/>
        <v>8</v>
      </c>
      <c r="R29" s="30"/>
      <c r="S29" s="22">
        <v>2.4780487804878049</v>
      </c>
      <c r="T29" s="15">
        <v>220</v>
      </c>
      <c r="U29" s="23" t="s">
        <v>33</v>
      </c>
      <c r="V29" s="1" t="s">
        <v>33</v>
      </c>
      <c r="W29" s="15">
        <v>1</v>
      </c>
      <c r="X29" s="39">
        <f t="shared" si="9"/>
        <v>3.8461538461538464E-2</v>
      </c>
      <c r="Y29" s="40">
        <f t="shared" si="10"/>
        <v>2.06</v>
      </c>
      <c r="Z29" s="15">
        <v>1</v>
      </c>
      <c r="AA29" s="29" t="s">
        <v>88</v>
      </c>
      <c r="AB29" s="41">
        <f t="shared" si="11"/>
        <v>-0.69</v>
      </c>
      <c r="AC29" s="42">
        <v>6.1489062500000004E-2</v>
      </c>
      <c r="AD29" s="40">
        <f t="shared" si="12"/>
        <v>-2.2062275625000001</v>
      </c>
      <c r="AE29" s="26">
        <v>-3.47</v>
      </c>
      <c r="AF29" s="26">
        <v>-1.2654259090908999</v>
      </c>
      <c r="AG29" s="26">
        <v>0</v>
      </c>
    </row>
    <row r="30" spans="1:33" ht="15.75" customHeight="1" x14ac:dyDescent="0.2">
      <c r="A30" s="15" t="s">
        <v>84</v>
      </c>
      <c r="B30" s="15" t="s">
        <v>389</v>
      </c>
      <c r="C30" s="16">
        <f t="shared" si="4"/>
        <v>8.581999999999999</v>
      </c>
      <c r="D30" s="17">
        <v>15</v>
      </c>
      <c r="E30" s="17">
        <v>0</v>
      </c>
      <c r="F30" s="18">
        <v>128.72999999999999</v>
      </c>
      <c r="G30" s="18">
        <v>0</v>
      </c>
      <c r="H30" s="32">
        <f t="shared" si="1"/>
        <v>0</v>
      </c>
      <c r="I30" s="32">
        <f t="shared" si="2"/>
        <v>0.2902944809776275</v>
      </c>
      <c r="J30" s="33">
        <f t="shared" si="5"/>
        <v>37.369608536249984</v>
      </c>
      <c r="K30" s="33">
        <f t="shared" si="3"/>
        <v>2.491307235749999</v>
      </c>
      <c r="L30" s="17">
        <v>23</v>
      </c>
      <c r="M30" s="34">
        <f t="shared" si="6"/>
        <v>0.65217391304347827</v>
      </c>
      <c r="N30" s="17">
        <v>12</v>
      </c>
      <c r="O30" s="35">
        <f t="shared" ref="O30:P30" si="38">D30/7</f>
        <v>2.1428571428571428</v>
      </c>
      <c r="P30" s="35">
        <f t="shared" si="38"/>
        <v>0</v>
      </c>
      <c r="Q30" s="30">
        <f t="shared" si="8"/>
        <v>5</v>
      </c>
      <c r="R30" s="30"/>
      <c r="S30" s="22">
        <v>3.075268817204301</v>
      </c>
      <c r="T30" s="29">
        <v>220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88</v>
      </c>
      <c r="AB30" s="41">
        <f t="shared" si="11"/>
        <v>-0.69</v>
      </c>
      <c r="AC30" s="42">
        <v>6.1489062500000004E-2</v>
      </c>
      <c r="AD30" s="40">
        <f t="shared" si="12"/>
        <v>-1.2728235937500001</v>
      </c>
      <c r="AE30" s="26">
        <v>-3.47</v>
      </c>
      <c r="AF30" s="26">
        <v>-1.2485378579999999</v>
      </c>
      <c r="AG30" s="26">
        <v>0</v>
      </c>
    </row>
    <row r="31" spans="1:33" ht="15.75" customHeight="1" x14ac:dyDescent="0.2">
      <c r="A31" s="15" t="s">
        <v>85</v>
      </c>
      <c r="B31" s="47" t="s">
        <v>81</v>
      </c>
      <c r="C31" s="16">
        <f t="shared" si="4"/>
        <v>9.2936363636363613</v>
      </c>
      <c r="D31" s="17">
        <v>11</v>
      </c>
      <c r="E31" s="17">
        <v>0</v>
      </c>
      <c r="F31" s="18">
        <v>102.22999999999998</v>
      </c>
      <c r="G31" s="43">
        <v>0</v>
      </c>
      <c r="H31" s="32">
        <f t="shared" si="1"/>
        <v>0</v>
      </c>
      <c r="I31" s="32">
        <f t="shared" si="2"/>
        <v>0.33315249528758667</v>
      </c>
      <c r="J31" s="33">
        <f t="shared" si="5"/>
        <v>34.058179593249974</v>
      </c>
      <c r="K31" s="33">
        <f t="shared" si="3"/>
        <v>3.0961981448409066</v>
      </c>
      <c r="L31" s="17">
        <v>20</v>
      </c>
      <c r="M31" s="34">
        <f t="shared" si="6"/>
        <v>0.55000000000000004</v>
      </c>
      <c r="N31" s="17">
        <v>0</v>
      </c>
      <c r="O31" s="35">
        <f t="shared" ref="O31:P32" si="39">D31/7</f>
        <v>1.5714285714285714</v>
      </c>
      <c r="P31" s="35">
        <f t="shared" si="39"/>
        <v>0</v>
      </c>
      <c r="Q31" s="30">
        <f t="shared" si="8"/>
        <v>0</v>
      </c>
      <c r="R31" s="30"/>
      <c r="S31" s="22">
        <v>2.1144781144781102</v>
      </c>
      <c r="T31" s="15">
        <v>220</v>
      </c>
      <c r="U31" s="23" t="s">
        <v>33</v>
      </c>
      <c r="V31" s="1" t="s">
        <v>403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88</v>
      </c>
      <c r="AB31" s="41">
        <f t="shared" si="11"/>
        <v>-0.69</v>
      </c>
      <c r="AC31" s="28">
        <v>6.1489062500000004E-2</v>
      </c>
      <c r="AD31" s="40">
        <f t="shared" si="12"/>
        <v>-0.93340396874999998</v>
      </c>
      <c r="AE31" s="44">
        <v>-3.47</v>
      </c>
      <c r="AF31" s="44">
        <v>-1.2485378579999997</v>
      </c>
      <c r="AG31" s="26">
        <v>0</v>
      </c>
    </row>
    <row r="32" spans="1:33" s="51" customFormat="1" ht="15.75" customHeight="1" x14ac:dyDescent="0.2">
      <c r="A32" s="51" t="s">
        <v>400</v>
      </c>
      <c r="C32" s="16">
        <f t="shared" si="4"/>
        <v>9.61</v>
      </c>
      <c r="D32" s="52">
        <v>1</v>
      </c>
      <c r="E32" s="52">
        <v>0</v>
      </c>
      <c r="F32" s="53">
        <v>9.61</v>
      </c>
      <c r="G32" s="53">
        <v>0</v>
      </c>
      <c r="H32" s="32">
        <f t="shared" si="1"/>
        <v>0</v>
      </c>
      <c r="I32" s="32">
        <f t="shared" si="2"/>
        <v>0.35016724617585848</v>
      </c>
      <c r="J32" s="33">
        <f t="shared" si="5"/>
        <v>3.36510723575</v>
      </c>
      <c r="K32" s="33">
        <f t="shared" si="3"/>
        <v>3.36510723575</v>
      </c>
      <c r="L32" s="52">
        <v>1</v>
      </c>
      <c r="M32" s="34">
        <f t="shared" si="6"/>
        <v>1</v>
      </c>
      <c r="N32" s="52">
        <v>1</v>
      </c>
      <c r="O32" s="35">
        <f t="shared" si="39"/>
        <v>0.14285714285714285</v>
      </c>
      <c r="P32" s="35">
        <f t="shared" si="39"/>
        <v>0</v>
      </c>
      <c r="Q32" s="30">
        <f t="shared" si="8"/>
        <v>7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2.5328185328185331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0</v>
      </c>
      <c r="X32" s="39">
        <f t="shared" si="9"/>
        <v>0</v>
      </c>
      <c r="Y32" s="40">
        <f t="shared" si="10"/>
        <v>0</v>
      </c>
      <c r="Z32" s="51">
        <v>0</v>
      </c>
      <c r="AA32" s="51" t="s">
        <v>88</v>
      </c>
      <c r="AB32" s="41">
        <f t="shared" si="11"/>
        <v>-0.69</v>
      </c>
      <c r="AC32" s="57">
        <v>6.1489062500000004E-2</v>
      </c>
      <c r="AD32" s="40">
        <f t="shared" si="12"/>
        <v>-8.4854906250000001E-2</v>
      </c>
      <c r="AE32" s="58">
        <v>-3.47</v>
      </c>
      <c r="AF32" s="58">
        <v>-1.2485378579999999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1:33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1:33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1:33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1:33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1:33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1:33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1:33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1:33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1000"/>
  <sheetViews>
    <sheetView tabSelected="1" workbookViewId="0">
      <pane xSplit="2" ySplit="3" topLeftCell="C4" activePane="bottomRight" state="frozen"/>
      <selection activeCell="R32" sqref="R32"/>
      <selection pane="topRight" activeCell="R32" sqref="R32"/>
      <selection pane="bottomLeft" activeCell="R32" sqref="R32"/>
      <selection pane="bottomRigh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1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9.33203125" customWidth="1"/>
    <col min="16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29.664062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Info!B1:BJ7000""),3,FALSE),"""")"),"Cornhole Bag Holder, American Flag - Stars &amp; Stripes Patriotic Tote Bag for Carrying Corn Hole Bean Bags")</f>
        <v>Cornhole Bag Holder, American Flag - Stars &amp; Stripes Patriotic Tote Bag for Carrying Corn Hole Bean Bags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Info!B1:BJ7000""),2,FALSE),"""")"),"B08DRT77N3")</f>
        <v>B08DRT77N3</v>
      </c>
      <c r="B2" s="3" t="s">
        <v>390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160.5" customHeight="1" x14ac:dyDescent="0.2">
      <c r="A3" s="75" t="s">
        <v>30</v>
      </c>
      <c r="B3" s="76"/>
      <c r="C3" s="4">
        <f>((AE32+AF32)/0.85)*-1</f>
        <v>4.893262185882354</v>
      </c>
      <c r="D3" s="5">
        <f>SUM(D4:D99765)</f>
        <v>183</v>
      </c>
      <c r="E3" s="5"/>
      <c r="F3" s="6">
        <f t="shared" ref="F3:G3" si="0">SUM(F4:F99765)</f>
        <v>1238.9000000000001</v>
      </c>
      <c r="G3" s="6">
        <f t="shared" si="0"/>
        <v>-84.7</v>
      </c>
      <c r="H3" s="7">
        <f t="shared" ref="H3:H32" si="1">G3/F3*-1</f>
        <v>6.8367099846638149E-2</v>
      </c>
      <c r="I3" s="8">
        <f t="shared" ref="I3:I32" si="2">J3/F3</f>
        <v>0.17182037816034496</v>
      </c>
      <c r="J3" s="6">
        <f>SUM(J4:J99765)</f>
        <v>212.86826650285138</v>
      </c>
      <c r="K3" s="6">
        <f t="shared" ref="K3:K32" si="3">J3/D3</f>
        <v>1.1632145710538326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Sheet!a1:g5000""),2,FALSE),"""")"),"0.5 - March
1 - April
0.5 - May
2.5 - June
1 - July
0.5 - Aug
0.5 - Sept
0 - Oct
0.5 - Nov
0.5 - Dec
0.25 - Jan
0.25 - Feb")</f>
        <v>0.5 - March
1 - April
0.5 - May
2.5 - June
1 - July
0.5 - Aug
0.5 - Sept
0 - Oct
0.5 - Nov
0.5 - Dec
0.25 - Jan
0.25 -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SUM(W4:W99765)</f>
        <v>11</v>
      </c>
      <c r="X3" s="7">
        <f>W3/D3</f>
        <v>6.0109289617486336E-2</v>
      </c>
      <c r="Y3" s="6"/>
      <c r="Z3" s="5"/>
      <c r="AA3" s="5"/>
      <c r="AB3" s="5"/>
      <c r="AC3" s="5"/>
      <c r="AD3" s="6">
        <f>SUM(AD4:AD99765)</f>
        <v>-8.3228663371494775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Info!B2:BZ7000""),36,FALSE)),"""")*-1"),-1.459272858)</f>
        <v>-1.4592728580000001</v>
      </c>
      <c r="AG3" s="6">
        <f>SUM(AG4:AG99765)</f>
        <v>-4</v>
      </c>
    </row>
    <row r="4" spans="1:33" ht="15.75" customHeight="1" x14ac:dyDescent="0.2">
      <c r="A4" s="15" t="s">
        <v>31</v>
      </c>
      <c r="B4" s="15" t="s">
        <v>223</v>
      </c>
      <c r="C4" s="16">
        <f t="shared" ref="C4:C32" si="4">IFERROR(F4/D4," - ")</f>
        <v>7.19</v>
      </c>
      <c r="D4" s="17">
        <v>5</v>
      </c>
      <c r="E4" s="17">
        <v>0</v>
      </c>
      <c r="F4" s="18">
        <v>35.950000000000003</v>
      </c>
      <c r="G4" s="18">
        <v>-6.7900000000000009</v>
      </c>
      <c r="H4" s="19">
        <f t="shared" si="1"/>
        <v>0.18887343532684284</v>
      </c>
      <c r="I4" s="19">
        <f t="shared" si="2"/>
        <v>0.11488542066000754</v>
      </c>
      <c r="J4" s="18">
        <f t="shared" ref="J4:J32" si="5">F4*0.85+G4+AF4*D4+D4*AE4+AG4+AD4</f>
        <v>4.1301308727272712</v>
      </c>
      <c r="K4" s="18">
        <f t="shared" si="3"/>
        <v>0.82602617454545424</v>
      </c>
      <c r="L4" s="17">
        <v>5</v>
      </c>
      <c r="M4" s="20">
        <f t="shared" ref="M4:M32" si="6">IFERROR(D4/L4,"-")</f>
        <v>1</v>
      </c>
      <c r="N4" s="17">
        <v>71</v>
      </c>
      <c r="O4" s="21">
        <f t="shared" ref="O4:P4" si="7">D4/7</f>
        <v>0.7142857142857143</v>
      </c>
      <c r="P4" s="21">
        <f t="shared" si="7"/>
        <v>0</v>
      </c>
      <c r="Q4" s="17">
        <f t="shared" ref="Q4:Q32" si="8">ROUNDDOWN(N4/(O4+P4),0)</f>
        <v>99</v>
      </c>
      <c r="R4" s="17"/>
      <c r="S4" s="22">
        <v>0.79432624113475103</v>
      </c>
      <c r="T4" s="15">
        <v>400</v>
      </c>
      <c r="U4" s="23" t="s">
        <v>33</v>
      </c>
      <c r="V4" s="24" t="s">
        <v>33</v>
      </c>
      <c r="W4" s="15">
        <v>1</v>
      </c>
      <c r="X4" s="25">
        <f t="shared" ref="X4:X32" si="9">IFERROR(W4/D4,0)</f>
        <v>0.2</v>
      </c>
      <c r="Y4" s="26">
        <f t="shared" ref="Y4:Y32" si="10">IFERROR(G4/(W4+Z4)*-1,0)</f>
        <v>3.3950000000000005</v>
      </c>
      <c r="Z4" s="15">
        <v>1</v>
      </c>
      <c r="AA4" s="2" t="s">
        <v>163</v>
      </c>
      <c r="AB4" s="27">
        <f t="shared" ref="AB4:AB32" si="11">IF(OR(AA4="UsLargeStandardSize",AA4="UsSmallStandardSize"),-0.69,-0.48)</f>
        <v>-0.69</v>
      </c>
      <c r="AC4" s="28">
        <v>3.2955999999999999E-2</v>
      </c>
      <c r="AD4" s="26">
        <f t="shared" ref="AD4:AD32" si="12">IFERROR(AB4*AC4*D4*2,0)</f>
        <v>-0.2273964</v>
      </c>
      <c r="AE4" s="26">
        <v>-2.5</v>
      </c>
      <c r="AF4" s="26">
        <v>-1.3819945454545455</v>
      </c>
      <c r="AG4" s="26">
        <v>0</v>
      </c>
    </row>
    <row r="5" spans="1:33" ht="15.75" customHeight="1" x14ac:dyDescent="0.2">
      <c r="A5" s="29" t="s">
        <v>34</v>
      </c>
      <c r="B5" s="29" t="s">
        <v>391</v>
      </c>
      <c r="C5" s="16">
        <f t="shared" si="4"/>
        <v>7.003333333333333</v>
      </c>
      <c r="D5" s="30">
        <v>3</v>
      </c>
      <c r="E5" s="30">
        <v>0</v>
      </c>
      <c r="F5" s="31">
        <v>21.009999999999998</v>
      </c>
      <c r="G5" s="31">
        <v>-2.7199999999999998</v>
      </c>
      <c r="H5" s="32">
        <f t="shared" si="1"/>
        <v>0.12946216087577345</v>
      </c>
      <c r="I5" s="32">
        <f t="shared" si="2"/>
        <v>0.15972967284563949</v>
      </c>
      <c r="J5" s="33">
        <f t="shared" si="5"/>
        <v>3.3559204264868852</v>
      </c>
      <c r="K5" s="33">
        <f t="shared" si="3"/>
        <v>1.1186401421622951</v>
      </c>
      <c r="L5" s="30">
        <v>6</v>
      </c>
      <c r="M5" s="34">
        <f t="shared" si="6"/>
        <v>0.5</v>
      </c>
      <c r="N5" s="30">
        <v>66</v>
      </c>
      <c r="O5" s="35">
        <f t="shared" ref="O5:P5" si="13">D5/7</f>
        <v>0.42857142857142855</v>
      </c>
      <c r="P5" s="35">
        <f t="shared" si="13"/>
        <v>0</v>
      </c>
      <c r="Q5" s="30">
        <f t="shared" si="8"/>
        <v>154</v>
      </c>
      <c r="R5" s="30"/>
      <c r="S5" s="36">
        <v>0.99224806201550297</v>
      </c>
      <c r="T5" s="29">
        <v>400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s">
        <v>163</v>
      </c>
      <c r="AB5" s="41">
        <f t="shared" si="11"/>
        <v>-0.69</v>
      </c>
      <c r="AC5" s="42">
        <v>3.2994187717265352E-2</v>
      </c>
      <c r="AD5" s="40">
        <f t="shared" si="12"/>
        <v>-0.13659593714947854</v>
      </c>
      <c r="AE5" s="40">
        <v>-2.5</v>
      </c>
      <c r="AF5" s="40">
        <v>-1.3819945454545455</v>
      </c>
      <c r="AG5" s="40">
        <v>0</v>
      </c>
    </row>
    <row r="6" spans="1:33" ht="15.75" customHeight="1" x14ac:dyDescent="0.2">
      <c r="A6" s="29" t="s">
        <v>35</v>
      </c>
      <c r="B6" s="29" t="s">
        <v>392</v>
      </c>
      <c r="C6" s="16">
        <f t="shared" si="4"/>
        <v>6.99</v>
      </c>
      <c r="D6" s="30">
        <v>1</v>
      </c>
      <c r="E6" s="30">
        <v>0</v>
      </c>
      <c r="F6" s="31">
        <v>6.99</v>
      </c>
      <c r="G6" s="31">
        <v>-7.6</v>
      </c>
      <c r="H6" s="32">
        <f t="shared" si="1"/>
        <v>1.0872675250357653</v>
      </c>
      <c r="I6" s="32">
        <f t="shared" si="2"/>
        <v>-0.79913788633112226</v>
      </c>
      <c r="J6" s="33">
        <f t="shared" si="5"/>
        <v>-5.5859738254545448</v>
      </c>
      <c r="K6" s="33">
        <f t="shared" si="3"/>
        <v>-5.5859738254545448</v>
      </c>
      <c r="L6" s="30">
        <v>0</v>
      </c>
      <c r="M6" s="34" t="str">
        <f t="shared" si="6"/>
        <v>-</v>
      </c>
      <c r="N6" s="30">
        <v>65</v>
      </c>
      <c r="O6" s="35">
        <f t="shared" ref="O6:P6" si="14">D6/7</f>
        <v>0.14285714285714285</v>
      </c>
      <c r="P6" s="35">
        <f t="shared" si="14"/>
        <v>0</v>
      </c>
      <c r="Q6" s="30">
        <f t="shared" si="8"/>
        <v>455</v>
      </c>
      <c r="R6" s="30"/>
      <c r="S6" s="36">
        <v>0.65384615384615297</v>
      </c>
      <c r="T6" s="29">
        <v>400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s">
        <v>163</v>
      </c>
      <c r="AB6" s="41">
        <f t="shared" si="11"/>
        <v>-0.69</v>
      </c>
      <c r="AC6" s="42">
        <v>3.2955999999999999E-2</v>
      </c>
      <c r="AD6" s="40">
        <f t="shared" si="12"/>
        <v>-4.5479279999999997E-2</v>
      </c>
      <c r="AE6" s="40">
        <v>-2.5</v>
      </c>
      <c r="AF6" s="40">
        <v>-1.3819945454545455</v>
      </c>
      <c r="AG6" s="40">
        <v>0</v>
      </c>
    </row>
    <row r="7" spans="1:33" ht="15.75" customHeight="1" x14ac:dyDescent="0.2">
      <c r="A7" s="29" t="s">
        <v>37</v>
      </c>
      <c r="B7" s="29" t="s">
        <v>114</v>
      </c>
      <c r="C7" s="16">
        <f t="shared" si="4"/>
        <v>6.96</v>
      </c>
      <c r="D7" s="30">
        <v>4</v>
      </c>
      <c r="E7" s="30">
        <v>0</v>
      </c>
      <c r="F7" s="31">
        <v>27.84</v>
      </c>
      <c r="G7" s="31">
        <v>-7.3999999999999995</v>
      </c>
      <c r="H7" s="32">
        <f t="shared" si="1"/>
        <v>0.26580459770114939</v>
      </c>
      <c r="I7" s="32">
        <f t="shared" si="2"/>
        <v>-1.6016354231974915E-2</v>
      </c>
      <c r="J7" s="33">
        <f t="shared" si="5"/>
        <v>-0.44589530181818166</v>
      </c>
      <c r="K7" s="33">
        <f t="shared" si="3"/>
        <v>-0.11147382545454541</v>
      </c>
      <c r="L7" s="30">
        <v>9</v>
      </c>
      <c r="M7" s="34">
        <f t="shared" si="6"/>
        <v>0.44444444444444442</v>
      </c>
      <c r="N7" s="30">
        <v>62</v>
      </c>
      <c r="O7" s="35">
        <f t="shared" ref="O7:P7" si="15">D7/7</f>
        <v>0.5714285714285714</v>
      </c>
      <c r="P7" s="35">
        <f t="shared" si="15"/>
        <v>0</v>
      </c>
      <c r="Q7" s="30">
        <f t="shared" si="8"/>
        <v>108</v>
      </c>
      <c r="R7" s="30"/>
      <c r="S7" s="36">
        <v>0.73631840796019898</v>
      </c>
      <c r="T7" s="29">
        <v>400</v>
      </c>
      <c r="U7" s="37" t="s">
        <v>33</v>
      </c>
      <c r="V7" s="38" t="s">
        <v>36</v>
      </c>
      <c r="W7" s="29">
        <v>2</v>
      </c>
      <c r="X7" s="39">
        <f t="shared" si="9"/>
        <v>0.5</v>
      </c>
      <c r="Y7" s="40">
        <f t="shared" si="10"/>
        <v>2.4666666666666663</v>
      </c>
      <c r="Z7" s="29">
        <v>1</v>
      </c>
      <c r="AA7" s="29" t="s">
        <v>163</v>
      </c>
      <c r="AB7" s="41">
        <f t="shared" si="11"/>
        <v>-0.69</v>
      </c>
      <c r="AC7" s="42">
        <v>3.2955999999999999E-2</v>
      </c>
      <c r="AD7" s="40">
        <f t="shared" si="12"/>
        <v>-0.18191711999999999</v>
      </c>
      <c r="AE7" s="40">
        <v>-2.5</v>
      </c>
      <c r="AF7" s="40">
        <v>-1.3819945454545455</v>
      </c>
      <c r="AG7" s="40">
        <v>-1</v>
      </c>
    </row>
    <row r="8" spans="1:33" ht="15.75" customHeight="1" x14ac:dyDescent="0.2">
      <c r="A8" s="29" t="s">
        <v>38</v>
      </c>
      <c r="B8" s="29" t="s">
        <v>204</v>
      </c>
      <c r="C8" s="16">
        <f t="shared" si="4"/>
        <v>6.95</v>
      </c>
      <c r="D8" s="30">
        <v>1</v>
      </c>
      <c r="E8" s="30">
        <v>0</v>
      </c>
      <c r="F8" s="31">
        <v>6.95</v>
      </c>
      <c r="G8" s="31">
        <v>0</v>
      </c>
      <c r="H8" s="32">
        <f t="shared" si="1"/>
        <v>0</v>
      </c>
      <c r="I8" s="32">
        <f t="shared" si="2"/>
        <v>0.28518283741007194</v>
      </c>
      <c r="J8" s="33">
        <f t="shared" si="5"/>
        <v>1.98202072</v>
      </c>
      <c r="K8" s="33">
        <f t="shared" si="3"/>
        <v>1.98202072</v>
      </c>
      <c r="L8" s="30">
        <v>0</v>
      </c>
      <c r="M8" s="34" t="str">
        <f t="shared" si="6"/>
        <v>-</v>
      </c>
      <c r="N8" s="30">
        <v>60</v>
      </c>
      <c r="O8" s="35">
        <f t="shared" ref="O8:P8" si="16">D8/7</f>
        <v>0.14285714285714285</v>
      </c>
      <c r="P8" s="35">
        <f t="shared" si="16"/>
        <v>0</v>
      </c>
      <c r="Q8" s="30">
        <f t="shared" si="8"/>
        <v>420</v>
      </c>
      <c r="R8" s="30"/>
      <c r="S8" s="36">
        <v>0.77227722772277196</v>
      </c>
      <c r="T8" s="29">
        <v>400</v>
      </c>
      <c r="U8" s="37" t="s">
        <v>33</v>
      </c>
      <c r="V8" s="38" t="s">
        <v>33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s">
        <v>163</v>
      </c>
      <c r="AB8" s="41">
        <f t="shared" si="11"/>
        <v>-0.69</v>
      </c>
      <c r="AC8" s="42">
        <v>3.2955999999999999E-2</v>
      </c>
      <c r="AD8" s="40">
        <f t="shared" si="12"/>
        <v>-4.5479279999999997E-2</v>
      </c>
      <c r="AE8" s="40">
        <v>-2.5</v>
      </c>
      <c r="AF8" s="40">
        <v>-1.38</v>
      </c>
      <c r="AG8" s="40">
        <v>0</v>
      </c>
    </row>
    <row r="9" spans="1:33" ht="15.75" customHeight="1" x14ac:dyDescent="0.2">
      <c r="A9" s="29" t="s">
        <v>40</v>
      </c>
      <c r="B9" s="29" t="s">
        <v>91</v>
      </c>
      <c r="C9" s="16">
        <f t="shared" si="4"/>
        <v>6.95</v>
      </c>
      <c r="D9" s="30">
        <v>5</v>
      </c>
      <c r="E9" s="30">
        <v>0</v>
      </c>
      <c r="F9" s="31">
        <v>34.75</v>
      </c>
      <c r="G9" s="31">
        <v>-3.83</v>
      </c>
      <c r="H9" s="32">
        <f t="shared" si="1"/>
        <v>0.1102158273381295</v>
      </c>
      <c r="I9" s="32">
        <f t="shared" si="2"/>
        <v>0.17147897867887615</v>
      </c>
      <c r="J9" s="33">
        <f t="shared" si="5"/>
        <v>5.9588945090909462</v>
      </c>
      <c r="K9" s="33">
        <f t="shared" si="3"/>
        <v>1.1917789018181892</v>
      </c>
      <c r="L9" s="30">
        <v>10</v>
      </c>
      <c r="M9" s="34">
        <f t="shared" si="6"/>
        <v>0.5</v>
      </c>
      <c r="N9" s="30">
        <v>55</v>
      </c>
      <c r="O9" s="35">
        <f t="shared" ref="O9:P9" si="17">D9/7</f>
        <v>0.7142857142857143</v>
      </c>
      <c r="P9" s="35">
        <f t="shared" si="17"/>
        <v>0</v>
      </c>
      <c r="Q9" s="30">
        <f t="shared" si="8"/>
        <v>77</v>
      </c>
      <c r="R9" s="30"/>
      <c r="S9" s="36">
        <v>0.97826086956521696</v>
      </c>
      <c r="T9" s="29">
        <v>400</v>
      </c>
      <c r="U9" s="37" t="s">
        <v>33</v>
      </c>
      <c r="V9" s="38" t="s">
        <v>33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s">
        <v>163</v>
      </c>
      <c r="AB9" s="41">
        <f t="shared" si="11"/>
        <v>-0.69</v>
      </c>
      <c r="AC9" s="42">
        <v>3.2955999999999999E-2</v>
      </c>
      <c r="AD9" s="40">
        <f t="shared" si="12"/>
        <v>-0.2273964</v>
      </c>
      <c r="AE9" s="40">
        <v>-2.5</v>
      </c>
      <c r="AF9" s="40">
        <v>-1.4042418181818099</v>
      </c>
      <c r="AG9" s="40">
        <v>0</v>
      </c>
    </row>
    <row r="10" spans="1:33" ht="15.75" customHeight="1" x14ac:dyDescent="0.2">
      <c r="A10" s="29" t="s">
        <v>42</v>
      </c>
      <c r="B10" s="29" t="s">
        <v>91</v>
      </c>
      <c r="C10" s="16">
        <f t="shared" si="4"/>
        <v>6.95</v>
      </c>
      <c r="D10" s="30">
        <v>1</v>
      </c>
      <c r="E10" s="30">
        <v>0</v>
      </c>
      <c r="F10" s="31">
        <v>6.95</v>
      </c>
      <c r="G10" s="31">
        <v>-2.95</v>
      </c>
      <c r="H10" s="32">
        <f t="shared" si="1"/>
        <v>0.42446043165467628</v>
      </c>
      <c r="I10" s="32">
        <f t="shared" si="2"/>
        <v>-0.14276562563767056</v>
      </c>
      <c r="J10" s="33">
        <f t="shared" si="5"/>
        <v>-0.99222109818181037</v>
      </c>
      <c r="K10" s="33">
        <f t="shared" si="3"/>
        <v>-0.99222109818181037</v>
      </c>
      <c r="L10" s="30">
        <v>5</v>
      </c>
      <c r="M10" s="34">
        <f t="shared" si="6"/>
        <v>0.2</v>
      </c>
      <c r="N10" s="30">
        <v>54</v>
      </c>
      <c r="O10" s="35">
        <f t="shared" ref="O10:P10" si="18">D10/7</f>
        <v>0.14285714285714285</v>
      </c>
      <c r="P10" s="35">
        <f t="shared" si="18"/>
        <v>0</v>
      </c>
      <c r="Q10" s="30">
        <f t="shared" si="8"/>
        <v>378</v>
      </c>
      <c r="R10" s="30"/>
      <c r="S10" s="36">
        <v>0.70229007633587703</v>
      </c>
      <c r="T10" s="29">
        <v>400</v>
      </c>
      <c r="U10" s="37" t="s">
        <v>33</v>
      </c>
      <c r="V10" s="38" t="s">
        <v>33</v>
      </c>
      <c r="W10" s="29">
        <v>0</v>
      </c>
      <c r="X10" s="39">
        <f t="shared" si="9"/>
        <v>0</v>
      </c>
      <c r="Y10" s="40">
        <f t="shared" si="10"/>
        <v>2.95</v>
      </c>
      <c r="Z10" s="29">
        <v>1</v>
      </c>
      <c r="AA10" s="29" t="s">
        <v>163</v>
      </c>
      <c r="AB10" s="41">
        <f t="shared" si="11"/>
        <v>-0.69</v>
      </c>
      <c r="AC10" s="42">
        <v>3.2955999999999999E-2</v>
      </c>
      <c r="AD10" s="40">
        <f t="shared" si="12"/>
        <v>-4.5479279999999997E-2</v>
      </c>
      <c r="AE10" s="40">
        <v>-2.5</v>
      </c>
      <c r="AF10" s="40">
        <v>-1.4042418181818099</v>
      </c>
      <c r="AG10" s="40">
        <v>0</v>
      </c>
    </row>
    <row r="11" spans="1:33" ht="15.75" customHeight="1" x14ac:dyDescent="0.2">
      <c r="A11" s="29" t="s">
        <v>44</v>
      </c>
      <c r="B11" s="29" t="s">
        <v>91</v>
      </c>
      <c r="C11" s="16">
        <f t="shared" si="4"/>
        <v>6.95</v>
      </c>
      <c r="D11" s="30">
        <v>3</v>
      </c>
      <c r="E11" s="30">
        <v>0</v>
      </c>
      <c r="F11" s="31">
        <v>20.85</v>
      </c>
      <c r="G11" s="31">
        <v>0</v>
      </c>
      <c r="H11" s="32">
        <f t="shared" si="1"/>
        <v>0</v>
      </c>
      <c r="I11" s="32">
        <f t="shared" si="2"/>
        <v>0.23373317532156213</v>
      </c>
      <c r="J11" s="33">
        <f t="shared" si="5"/>
        <v>4.8733367054545704</v>
      </c>
      <c r="K11" s="33">
        <f t="shared" si="3"/>
        <v>1.6244455684848569</v>
      </c>
      <c r="L11" s="30">
        <v>3</v>
      </c>
      <c r="M11" s="34">
        <f t="shared" si="6"/>
        <v>1</v>
      </c>
      <c r="N11" s="30">
        <v>51</v>
      </c>
      <c r="O11" s="35">
        <f t="shared" ref="O11:P11" si="19">D11/7</f>
        <v>0.42857142857142855</v>
      </c>
      <c r="P11" s="35">
        <f t="shared" si="19"/>
        <v>0</v>
      </c>
      <c r="Q11" s="30">
        <f t="shared" si="8"/>
        <v>119</v>
      </c>
      <c r="R11" s="30"/>
      <c r="S11" s="36">
        <v>0.75590551181102295</v>
      </c>
      <c r="T11" s="29">
        <v>540</v>
      </c>
      <c r="U11" s="37">
        <v>140</v>
      </c>
      <c r="V11" s="38" t="s">
        <v>393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s">
        <v>163</v>
      </c>
      <c r="AB11" s="41">
        <f t="shared" si="11"/>
        <v>-0.69</v>
      </c>
      <c r="AC11" s="42">
        <v>3.2955999999999999E-2</v>
      </c>
      <c r="AD11" s="40">
        <f t="shared" si="12"/>
        <v>-0.13643783999999998</v>
      </c>
      <c r="AE11" s="40">
        <v>-2.5</v>
      </c>
      <c r="AF11" s="40">
        <v>-1.4042418181818099</v>
      </c>
      <c r="AG11" s="40">
        <v>-1</v>
      </c>
    </row>
    <row r="12" spans="1:33" ht="15.75" customHeight="1" x14ac:dyDescent="0.2">
      <c r="A12" s="29" t="s">
        <v>46</v>
      </c>
      <c r="B12" s="29" t="s">
        <v>91</v>
      </c>
      <c r="C12" s="16">
        <f t="shared" si="4"/>
        <v>6.95</v>
      </c>
      <c r="D12" s="30">
        <v>6</v>
      </c>
      <c r="E12" s="30">
        <v>0</v>
      </c>
      <c r="F12" s="31">
        <v>41.7</v>
      </c>
      <c r="G12" s="31">
        <v>-4.8000000000000007</v>
      </c>
      <c r="H12" s="32">
        <f t="shared" si="1"/>
        <v>0.11510791366906475</v>
      </c>
      <c r="I12" s="32">
        <f t="shared" si="2"/>
        <v>0.11862526165249736</v>
      </c>
      <c r="J12" s="33">
        <f t="shared" si="5"/>
        <v>4.9466734109091401</v>
      </c>
      <c r="K12" s="33">
        <f t="shared" si="3"/>
        <v>0.82444556848485673</v>
      </c>
      <c r="L12" s="30">
        <v>7</v>
      </c>
      <c r="M12" s="34">
        <f t="shared" si="6"/>
        <v>0.8571428571428571</v>
      </c>
      <c r="N12" s="30">
        <v>46</v>
      </c>
      <c r="O12" s="35">
        <f t="shared" ref="O12:P12" si="20">D12/7</f>
        <v>0.8571428571428571</v>
      </c>
      <c r="P12" s="35">
        <f t="shared" si="20"/>
        <v>0</v>
      </c>
      <c r="Q12" s="30">
        <f t="shared" si="8"/>
        <v>53</v>
      </c>
      <c r="R12" s="30"/>
      <c r="S12" s="36">
        <v>0.75862068965517204</v>
      </c>
      <c r="T12" s="29">
        <v>140</v>
      </c>
      <c r="U12" s="37">
        <v>140</v>
      </c>
      <c r="V12" s="38" t="s">
        <v>367</v>
      </c>
      <c r="W12" s="29">
        <v>2</v>
      </c>
      <c r="X12" s="39">
        <f t="shared" si="9"/>
        <v>0.33333333333333331</v>
      </c>
      <c r="Y12" s="40">
        <f t="shared" si="10"/>
        <v>2.4000000000000004</v>
      </c>
      <c r="Z12" s="29">
        <v>0</v>
      </c>
      <c r="AA12" s="29" t="s">
        <v>163</v>
      </c>
      <c r="AB12" s="41">
        <f t="shared" si="11"/>
        <v>-0.69</v>
      </c>
      <c r="AC12" s="42">
        <v>3.2955999999999999E-2</v>
      </c>
      <c r="AD12" s="40">
        <f t="shared" si="12"/>
        <v>-0.27287567999999995</v>
      </c>
      <c r="AE12" s="40">
        <v>-2.5</v>
      </c>
      <c r="AF12" s="40">
        <v>-1.4042418181818099</v>
      </c>
      <c r="AG12" s="40">
        <v>-2</v>
      </c>
    </row>
    <row r="13" spans="1:33" ht="15.75" customHeight="1" x14ac:dyDescent="0.2">
      <c r="A13" s="29" t="s">
        <v>48</v>
      </c>
      <c r="B13" s="29" t="s">
        <v>394</v>
      </c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-0.98</v>
      </c>
      <c r="H13" s="32" t="e">
        <f t="shared" si="1"/>
        <v>#DIV/0!</v>
      </c>
      <c r="I13" s="32" t="e">
        <f t="shared" si="2"/>
        <v>#DIV/0!</v>
      </c>
      <c r="J13" s="33">
        <f t="shared" si="5"/>
        <v>-0.98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45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>
        <v>0.67741935483870896</v>
      </c>
      <c r="T13" s="29">
        <v>140</v>
      </c>
      <c r="U13" s="37">
        <v>140</v>
      </c>
      <c r="V13" s="38" t="s">
        <v>368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s">
        <v>163</v>
      </c>
      <c r="AB13" s="41">
        <f t="shared" si="11"/>
        <v>-0.69</v>
      </c>
      <c r="AC13" s="42">
        <v>3.2955999999999999E-2</v>
      </c>
      <c r="AD13" s="40">
        <f t="shared" si="12"/>
        <v>0</v>
      </c>
      <c r="AE13" s="40">
        <v>-2.5</v>
      </c>
      <c r="AF13" s="40">
        <v>-1.4159509090908999</v>
      </c>
      <c r="AG13" s="40">
        <v>0</v>
      </c>
    </row>
    <row r="14" spans="1:33" ht="15.75" customHeight="1" x14ac:dyDescent="0.2">
      <c r="A14" s="29" t="s">
        <v>51</v>
      </c>
      <c r="B14" s="29" t="s">
        <v>91</v>
      </c>
      <c r="C14" s="16">
        <f t="shared" si="4"/>
        <v>6.95</v>
      </c>
      <c r="D14" s="30">
        <v>3</v>
      </c>
      <c r="E14" s="30">
        <v>0</v>
      </c>
      <c r="F14" s="33">
        <v>20.85</v>
      </c>
      <c r="G14" s="31">
        <v>-2.73</v>
      </c>
      <c r="H14" s="32">
        <f t="shared" si="1"/>
        <v>0.13093525179856114</v>
      </c>
      <c r="I14" s="32">
        <f t="shared" si="2"/>
        <v>0.14907479293656109</v>
      </c>
      <c r="J14" s="33">
        <f t="shared" si="5"/>
        <v>3.1082094327272989</v>
      </c>
      <c r="K14" s="33">
        <f t="shared" si="3"/>
        <v>1.0360698109090996</v>
      </c>
      <c r="L14" s="30">
        <v>5</v>
      </c>
      <c r="M14" s="34">
        <f t="shared" si="6"/>
        <v>0.6</v>
      </c>
      <c r="N14" s="30">
        <v>42</v>
      </c>
      <c r="O14" s="35">
        <f t="shared" ref="O14:P14" si="22">D14/7</f>
        <v>0.42857142857142855</v>
      </c>
      <c r="P14" s="35">
        <f t="shared" si="22"/>
        <v>0</v>
      </c>
      <c r="Q14" s="30">
        <f t="shared" si="8"/>
        <v>98</v>
      </c>
      <c r="R14" s="30"/>
      <c r="S14" s="36">
        <v>0.68161434977578395</v>
      </c>
      <c r="T14" s="29">
        <v>140</v>
      </c>
      <c r="U14" s="37">
        <v>140</v>
      </c>
      <c r="V14" s="38" t="s">
        <v>368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s">
        <v>163</v>
      </c>
      <c r="AB14" s="41">
        <f t="shared" si="11"/>
        <v>-0.69</v>
      </c>
      <c r="AC14" s="42">
        <v>3.2955999999999999E-2</v>
      </c>
      <c r="AD14" s="40">
        <f t="shared" si="12"/>
        <v>-0.13643783999999998</v>
      </c>
      <c r="AE14" s="40">
        <v>-2.5</v>
      </c>
      <c r="AF14" s="40">
        <v>-1.4159509090908999</v>
      </c>
      <c r="AG14" s="40">
        <v>0</v>
      </c>
    </row>
    <row r="15" spans="1:33" ht="15.75" customHeight="1" x14ac:dyDescent="0.2">
      <c r="A15" s="29" t="s">
        <v>54</v>
      </c>
      <c r="B15" s="29" t="s">
        <v>114</v>
      </c>
      <c r="C15" s="16">
        <f t="shared" si="4"/>
        <v>6.95</v>
      </c>
      <c r="D15" s="30">
        <v>3</v>
      </c>
      <c r="E15" s="30">
        <v>0</v>
      </c>
      <c r="F15" s="33">
        <v>20.85</v>
      </c>
      <c r="G15" s="31">
        <v>-4.17</v>
      </c>
      <c r="H15" s="32">
        <f t="shared" si="1"/>
        <v>0.19999999999999998</v>
      </c>
      <c r="I15" s="32">
        <f t="shared" si="2"/>
        <v>8.0010044735122368E-2</v>
      </c>
      <c r="J15" s="33">
        <f t="shared" si="5"/>
        <v>1.6682094327273014</v>
      </c>
      <c r="K15" s="33">
        <f t="shared" si="3"/>
        <v>0.55606981090910046</v>
      </c>
      <c r="L15" s="30">
        <v>2</v>
      </c>
      <c r="M15" s="34">
        <f t="shared" si="6"/>
        <v>1.5</v>
      </c>
      <c r="N15" s="30">
        <v>39</v>
      </c>
      <c r="O15" s="35">
        <f t="shared" ref="O15:P15" si="23">D15/7</f>
        <v>0.42857142857142855</v>
      </c>
      <c r="P15" s="35">
        <f t="shared" si="23"/>
        <v>0</v>
      </c>
      <c r="Q15" s="30">
        <f t="shared" si="8"/>
        <v>91</v>
      </c>
      <c r="R15" s="30"/>
      <c r="S15" s="36">
        <v>0.69406392694063901</v>
      </c>
      <c r="T15" s="29">
        <v>140</v>
      </c>
      <c r="U15" s="37">
        <v>140</v>
      </c>
      <c r="V15" s="38" t="s">
        <v>368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s">
        <v>163</v>
      </c>
      <c r="AB15" s="41">
        <f t="shared" si="11"/>
        <v>-0.69</v>
      </c>
      <c r="AC15" s="42">
        <v>3.2955999999999999E-2</v>
      </c>
      <c r="AD15" s="40">
        <f t="shared" si="12"/>
        <v>-0.13643783999999998</v>
      </c>
      <c r="AE15" s="40">
        <v>-2.5</v>
      </c>
      <c r="AF15" s="40">
        <v>-1.4159509090908999</v>
      </c>
      <c r="AG15" s="40">
        <v>0</v>
      </c>
    </row>
    <row r="16" spans="1:33" ht="15.75" customHeight="1" x14ac:dyDescent="0.2">
      <c r="A16" s="29" t="s">
        <v>56</v>
      </c>
      <c r="B16" s="29" t="s">
        <v>91</v>
      </c>
      <c r="C16" s="16">
        <f t="shared" si="4"/>
        <v>6.95</v>
      </c>
      <c r="D16" s="30">
        <v>3</v>
      </c>
      <c r="E16" s="30">
        <v>0</v>
      </c>
      <c r="F16" s="33">
        <v>20.85</v>
      </c>
      <c r="G16" s="31">
        <v>-0.2</v>
      </c>
      <c r="H16" s="32">
        <f t="shared" si="1"/>
        <v>9.5923261390887284E-3</v>
      </c>
      <c r="I16" s="32">
        <f t="shared" si="2"/>
        <v>0.26175440924351434</v>
      </c>
      <c r="J16" s="33">
        <f t="shared" si="5"/>
        <v>5.4575794327272744</v>
      </c>
      <c r="K16" s="33">
        <f t="shared" si="3"/>
        <v>1.8191931442424247</v>
      </c>
      <c r="L16" s="30">
        <v>2</v>
      </c>
      <c r="M16" s="34">
        <f t="shared" si="6"/>
        <v>1.5</v>
      </c>
      <c r="N16" s="30">
        <v>37</v>
      </c>
      <c r="O16" s="35">
        <f t="shared" ref="O16:P16" si="24">D16/7</f>
        <v>0.42857142857142855</v>
      </c>
      <c r="P16" s="35">
        <f t="shared" si="24"/>
        <v>0</v>
      </c>
      <c r="Q16" s="30">
        <f t="shared" si="8"/>
        <v>86</v>
      </c>
      <c r="R16" s="30"/>
      <c r="S16" s="36">
        <v>0.73267326732673199</v>
      </c>
      <c r="T16" s="29">
        <v>140</v>
      </c>
      <c r="U16" s="37">
        <v>140</v>
      </c>
      <c r="V16" s="38" t="s">
        <v>368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s">
        <v>163</v>
      </c>
      <c r="AB16" s="41">
        <f t="shared" si="11"/>
        <v>-0.69</v>
      </c>
      <c r="AC16" s="42">
        <v>3.2955999999999999E-2</v>
      </c>
      <c r="AD16" s="40">
        <f t="shared" si="12"/>
        <v>-0.13643783999999998</v>
      </c>
      <c r="AE16" s="40">
        <v>-2.5</v>
      </c>
      <c r="AF16" s="40">
        <v>-1.4761609090909091</v>
      </c>
      <c r="AG16" s="40">
        <v>0</v>
      </c>
    </row>
    <row r="17" spans="1:33" ht="15.75" customHeight="1" x14ac:dyDescent="0.2">
      <c r="A17" s="29" t="s">
        <v>58</v>
      </c>
      <c r="B17" s="29" t="s">
        <v>91</v>
      </c>
      <c r="C17" s="16">
        <f t="shared" si="4"/>
        <v>7.055714285714286</v>
      </c>
      <c r="D17" s="30">
        <v>7</v>
      </c>
      <c r="E17" s="30">
        <v>0</v>
      </c>
      <c r="F17" s="33">
        <v>49.39</v>
      </c>
      <c r="G17" s="31">
        <v>0</v>
      </c>
      <c r="H17" s="32">
        <f t="shared" si="1"/>
        <v>0</v>
      </c>
      <c r="I17" s="32">
        <f t="shared" si="2"/>
        <v>0.28001657575144151</v>
      </c>
      <c r="J17" s="33">
        <f t="shared" si="5"/>
        <v>13.830018676363697</v>
      </c>
      <c r="K17" s="33">
        <f t="shared" si="3"/>
        <v>1.9757169537662425</v>
      </c>
      <c r="L17" s="30">
        <v>2</v>
      </c>
      <c r="M17" s="34">
        <f t="shared" si="6"/>
        <v>3.5</v>
      </c>
      <c r="N17" s="30">
        <v>30</v>
      </c>
      <c r="O17" s="35">
        <f t="shared" ref="O17:P17" si="25">D17/7</f>
        <v>1</v>
      </c>
      <c r="P17" s="35">
        <f t="shared" si="25"/>
        <v>0</v>
      </c>
      <c r="Q17" s="30">
        <f t="shared" si="8"/>
        <v>30</v>
      </c>
      <c r="R17" s="30"/>
      <c r="S17" s="36">
        <v>0.78095238095238095</v>
      </c>
      <c r="T17" s="29">
        <v>140</v>
      </c>
      <c r="U17" s="37">
        <v>140</v>
      </c>
      <c r="V17" s="38" t="s">
        <v>368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s">
        <v>163</v>
      </c>
      <c r="AB17" s="41">
        <f t="shared" si="11"/>
        <v>-0.69</v>
      </c>
      <c r="AC17" s="42">
        <v>3.2955999999999999E-2</v>
      </c>
      <c r="AD17" s="40">
        <f t="shared" si="12"/>
        <v>-0.31835495999999996</v>
      </c>
      <c r="AE17" s="40">
        <v>-2.5</v>
      </c>
      <c r="AF17" s="40">
        <v>-1.4761609090909</v>
      </c>
      <c r="AG17" s="40">
        <v>0</v>
      </c>
    </row>
    <row r="18" spans="1:33" ht="15.75" customHeight="1" x14ac:dyDescent="0.2">
      <c r="A18" s="29" t="s">
        <v>60</v>
      </c>
      <c r="B18" s="29" t="s">
        <v>91</v>
      </c>
      <c r="C18" s="16">
        <f t="shared" si="4"/>
        <v>6.95</v>
      </c>
      <c r="D18" s="30">
        <v>2</v>
      </c>
      <c r="E18" s="30">
        <v>1</v>
      </c>
      <c r="F18" s="33">
        <v>13.9</v>
      </c>
      <c r="G18" s="31">
        <v>0</v>
      </c>
      <c r="H18" s="32">
        <f t="shared" si="1"/>
        <v>0</v>
      </c>
      <c r="I18" s="32">
        <f t="shared" si="2"/>
        <v>0.27134673538260434</v>
      </c>
      <c r="J18" s="33">
        <f t="shared" si="5"/>
        <v>3.7717196218182005</v>
      </c>
      <c r="K18" s="33">
        <f t="shared" si="3"/>
        <v>1.8858598109091003</v>
      </c>
      <c r="L18" s="30">
        <v>5</v>
      </c>
      <c r="M18" s="34">
        <f t="shared" si="6"/>
        <v>0.4</v>
      </c>
      <c r="N18" s="30">
        <v>27</v>
      </c>
      <c r="O18" s="35">
        <f t="shared" ref="O18:P18" si="26">D18/7</f>
        <v>0.2857142857142857</v>
      </c>
      <c r="P18" s="35">
        <f t="shared" si="26"/>
        <v>0.14285714285714285</v>
      </c>
      <c r="Q18" s="30">
        <f t="shared" si="8"/>
        <v>63</v>
      </c>
      <c r="R18" s="30"/>
      <c r="S18" s="36">
        <v>0.82105263157894703</v>
      </c>
      <c r="T18" s="29">
        <v>400</v>
      </c>
      <c r="U18" s="37">
        <v>140</v>
      </c>
      <c r="V18" s="38" t="s">
        <v>369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s">
        <v>163</v>
      </c>
      <c r="AB18" s="41">
        <f t="shared" si="11"/>
        <v>-0.69</v>
      </c>
      <c r="AC18" s="42">
        <v>3.2955999999999999E-2</v>
      </c>
      <c r="AD18" s="40">
        <f t="shared" si="12"/>
        <v>-9.0958559999999994E-2</v>
      </c>
      <c r="AE18" s="40">
        <v>-2.5</v>
      </c>
      <c r="AF18" s="40">
        <v>-1.4761609090909</v>
      </c>
      <c r="AG18" s="40">
        <v>0</v>
      </c>
    </row>
    <row r="19" spans="1:33" ht="15.75" customHeight="1" x14ac:dyDescent="0.2">
      <c r="A19" s="29" t="s">
        <v>62</v>
      </c>
      <c r="B19" s="29" t="s">
        <v>395</v>
      </c>
      <c r="C19" s="16" t="str">
        <f t="shared" si="4"/>
        <v xml:space="preserve"> - </v>
      </c>
      <c r="D19" s="30">
        <v>0</v>
      </c>
      <c r="E19" s="30">
        <v>1</v>
      </c>
      <c r="F19" s="33">
        <v>0</v>
      </c>
      <c r="G19" s="31">
        <v>0</v>
      </c>
      <c r="H19" s="32" t="e">
        <f t="shared" si="1"/>
        <v>#DIV/0!</v>
      </c>
      <c r="I19" s="32" t="e">
        <f t="shared" si="2"/>
        <v>#DIV/0!</v>
      </c>
      <c r="J19" s="33">
        <f t="shared" si="5"/>
        <v>0</v>
      </c>
      <c r="K19" s="33" t="e">
        <f t="shared" si="3"/>
        <v>#DIV/0!</v>
      </c>
      <c r="L19" s="30">
        <v>0</v>
      </c>
      <c r="M19" s="34" t="str">
        <f t="shared" si="6"/>
        <v>-</v>
      </c>
      <c r="N19" s="30">
        <v>25</v>
      </c>
      <c r="O19" s="35">
        <f t="shared" ref="O19:P19" si="27">D19/7</f>
        <v>0</v>
      </c>
      <c r="P19" s="35">
        <f t="shared" si="27"/>
        <v>0.14285714285714285</v>
      </c>
      <c r="Q19" s="30">
        <f t="shared" si="8"/>
        <v>175</v>
      </c>
      <c r="R19" s="30"/>
      <c r="S19" s="36">
        <v>0.87700534759358195</v>
      </c>
      <c r="T19" s="29">
        <v>400</v>
      </c>
      <c r="U19" s="37">
        <v>140</v>
      </c>
      <c r="V19" s="38" t="s">
        <v>369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s">
        <v>163</v>
      </c>
      <c r="AB19" s="41">
        <f t="shared" si="11"/>
        <v>-0.69</v>
      </c>
      <c r="AC19" s="42">
        <v>3.2955999999999999E-2</v>
      </c>
      <c r="AD19" s="40">
        <f t="shared" si="12"/>
        <v>0</v>
      </c>
      <c r="AE19" s="40">
        <v>-2.5</v>
      </c>
      <c r="AF19" s="40">
        <v>-1.4761609090909091</v>
      </c>
      <c r="AG19" s="40">
        <v>0</v>
      </c>
    </row>
    <row r="20" spans="1:33" ht="15.75" customHeight="1" x14ac:dyDescent="0.2">
      <c r="A20" s="29" t="s">
        <v>64</v>
      </c>
      <c r="B20" s="29" t="s">
        <v>91</v>
      </c>
      <c r="C20" s="16">
        <f t="shared" si="4"/>
        <v>6.4849999999999994</v>
      </c>
      <c r="D20" s="30">
        <v>2</v>
      </c>
      <c r="E20" s="30">
        <v>0</v>
      </c>
      <c r="F20" s="33">
        <v>12.969999999999999</v>
      </c>
      <c r="G20" s="31">
        <v>0</v>
      </c>
      <c r="H20" s="32">
        <f t="shared" si="1"/>
        <v>0</v>
      </c>
      <c r="I20" s="32">
        <f t="shared" si="2"/>
        <v>0.22985502095745411</v>
      </c>
      <c r="J20" s="33">
        <f t="shared" si="5"/>
        <v>2.9812196218181795</v>
      </c>
      <c r="K20" s="33">
        <f t="shared" si="3"/>
        <v>1.4906098109090897</v>
      </c>
      <c r="L20" s="30">
        <v>6</v>
      </c>
      <c r="M20" s="34">
        <f t="shared" si="6"/>
        <v>0.33333333333333331</v>
      </c>
      <c r="N20" s="30">
        <v>23</v>
      </c>
      <c r="O20" s="35">
        <f t="shared" ref="O20:P20" si="28">D20/7</f>
        <v>0.2857142857142857</v>
      </c>
      <c r="P20" s="35">
        <f t="shared" si="28"/>
        <v>0</v>
      </c>
      <c r="Q20" s="30">
        <f t="shared" si="8"/>
        <v>80</v>
      </c>
      <c r="R20" s="30"/>
      <c r="S20" s="36">
        <v>0.88636363636363602</v>
      </c>
      <c r="T20" s="29">
        <v>400</v>
      </c>
      <c r="U20" s="37">
        <v>140</v>
      </c>
      <c r="V20" s="38" t="s">
        <v>370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s">
        <v>163</v>
      </c>
      <c r="AB20" s="41">
        <f t="shared" si="11"/>
        <v>-0.69</v>
      </c>
      <c r="AC20" s="42">
        <v>3.2955999999999999E-2</v>
      </c>
      <c r="AD20" s="40">
        <f t="shared" si="12"/>
        <v>-9.0958559999999994E-2</v>
      </c>
      <c r="AE20" s="40">
        <v>-2.5</v>
      </c>
      <c r="AF20" s="40">
        <v>-1.4761609090909091</v>
      </c>
      <c r="AG20" s="40">
        <v>0</v>
      </c>
    </row>
    <row r="21" spans="1:33" ht="15.75" customHeight="1" x14ac:dyDescent="0.2">
      <c r="A21" s="29" t="s">
        <v>66</v>
      </c>
      <c r="B21" s="29" t="s">
        <v>91</v>
      </c>
      <c r="C21" s="16">
        <f t="shared" si="4"/>
        <v>5.95</v>
      </c>
      <c r="D21" s="30">
        <v>4</v>
      </c>
      <c r="E21" s="30">
        <v>0</v>
      </c>
      <c r="F21" s="33">
        <v>23.8</v>
      </c>
      <c r="G21" s="31">
        <v>0</v>
      </c>
      <c r="H21" s="32">
        <f t="shared" si="1"/>
        <v>0</v>
      </c>
      <c r="I21" s="32">
        <f t="shared" si="2"/>
        <v>0.17409408586707409</v>
      </c>
      <c r="J21" s="33">
        <f t="shared" si="5"/>
        <v>4.1434392436363634</v>
      </c>
      <c r="K21" s="33">
        <f t="shared" si="3"/>
        <v>1.0358598109090909</v>
      </c>
      <c r="L21" s="30">
        <v>4</v>
      </c>
      <c r="M21" s="34">
        <f t="shared" si="6"/>
        <v>1</v>
      </c>
      <c r="N21" s="30">
        <v>20</v>
      </c>
      <c r="O21" s="35">
        <f t="shared" ref="O21:P21" si="29">D21/7</f>
        <v>0.5714285714285714</v>
      </c>
      <c r="P21" s="35">
        <f t="shared" si="29"/>
        <v>0</v>
      </c>
      <c r="Q21" s="30">
        <f t="shared" si="8"/>
        <v>35</v>
      </c>
      <c r="R21" s="30"/>
      <c r="S21" s="36">
        <v>0.99378881987577605</v>
      </c>
      <c r="T21" s="29">
        <v>400</v>
      </c>
      <c r="U21" s="37">
        <v>140</v>
      </c>
      <c r="V21" s="38" t="s">
        <v>154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s">
        <v>163</v>
      </c>
      <c r="AB21" s="41">
        <f t="shared" si="11"/>
        <v>-0.69</v>
      </c>
      <c r="AC21" s="42">
        <v>3.2955999999999999E-2</v>
      </c>
      <c r="AD21" s="40">
        <f t="shared" si="12"/>
        <v>-0.18191711999999999</v>
      </c>
      <c r="AE21" s="40">
        <v>-2.5</v>
      </c>
      <c r="AF21" s="40">
        <v>-1.4761609090909091</v>
      </c>
      <c r="AG21" s="40">
        <v>0</v>
      </c>
    </row>
    <row r="22" spans="1:33" ht="15.75" customHeight="1" x14ac:dyDescent="0.2">
      <c r="A22" s="29" t="s">
        <v>68</v>
      </c>
      <c r="B22" s="29" t="s">
        <v>204</v>
      </c>
      <c r="C22" s="16">
        <f t="shared" si="4"/>
        <v>5.952</v>
      </c>
      <c r="D22" s="30">
        <v>5</v>
      </c>
      <c r="E22" s="30">
        <v>0</v>
      </c>
      <c r="F22" s="31">
        <v>29.76</v>
      </c>
      <c r="G22" s="31">
        <v>0</v>
      </c>
      <c r="H22" s="32">
        <f t="shared" si="1"/>
        <v>0</v>
      </c>
      <c r="I22" s="32">
        <f t="shared" si="2"/>
        <v>0.17432120478983382</v>
      </c>
      <c r="J22" s="33">
        <f t="shared" si="5"/>
        <v>5.1877990545454544</v>
      </c>
      <c r="K22" s="33">
        <f t="shared" si="3"/>
        <v>1.0375598109090909</v>
      </c>
      <c r="L22" s="30">
        <v>3</v>
      </c>
      <c r="M22" s="34">
        <f t="shared" si="6"/>
        <v>1.6666666666666667</v>
      </c>
      <c r="N22" s="30">
        <v>157</v>
      </c>
      <c r="O22" s="35">
        <f t="shared" ref="O22:P22" si="30">D22/7</f>
        <v>0.7142857142857143</v>
      </c>
      <c r="P22" s="35">
        <f t="shared" si="30"/>
        <v>0</v>
      </c>
      <c r="Q22" s="30">
        <f t="shared" si="8"/>
        <v>219</v>
      </c>
      <c r="R22" s="30"/>
      <c r="S22" s="36">
        <v>0.52112676056338003</v>
      </c>
      <c r="T22" s="29">
        <v>260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s">
        <v>163</v>
      </c>
      <c r="AB22" s="41">
        <f t="shared" si="11"/>
        <v>-0.69</v>
      </c>
      <c r="AC22" s="42">
        <v>3.2955999999999999E-2</v>
      </c>
      <c r="AD22" s="40">
        <f t="shared" si="12"/>
        <v>-0.2273964</v>
      </c>
      <c r="AE22" s="40">
        <v>-2.5</v>
      </c>
      <c r="AF22" s="40">
        <v>-1.4761609090909091</v>
      </c>
      <c r="AG22" s="40">
        <v>0</v>
      </c>
    </row>
    <row r="23" spans="1:33" ht="15.75" customHeight="1" x14ac:dyDescent="0.2">
      <c r="A23" s="29" t="s">
        <v>71</v>
      </c>
      <c r="B23" s="29" t="s">
        <v>173</v>
      </c>
      <c r="C23" s="16">
        <f t="shared" si="4"/>
        <v>5.95</v>
      </c>
      <c r="D23" s="30">
        <v>6</v>
      </c>
      <c r="E23" s="30">
        <v>1</v>
      </c>
      <c r="F23" s="33">
        <v>35.700000000000003</v>
      </c>
      <c r="G23" s="31">
        <v>-10.64</v>
      </c>
      <c r="H23" s="32">
        <f t="shared" si="1"/>
        <v>0.29803921568627451</v>
      </c>
      <c r="I23" s="32">
        <f t="shared" si="2"/>
        <v>-0.12394512981920035</v>
      </c>
      <c r="J23" s="33">
        <f t="shared" si="5"/>
        <v>-4.4248411345454528</v>
      </c>
      <c r="K23" s="33">
        <f t="shared" si="3"/>
        <v>-0.73747352242424213</v>
      </c>
      <c r="L23" s="30">
        <v>15</v>
      </c>
      <c r="M23" s="34">
        <f t="shared" si="6"/>
        <v>0.4</v>
      </c>
      <c r="N23" s="30">
        <v>150</v>
      </c>
      <c r="O23" s="35">
        <f t="shared" ref="O23:P23" si="31">D23/7</f>
        <v>0.8571428571428571</v>
      </c>
      <c r="P23" s="35">
        <f t="shared" si="31"/>
        <v>0.14285714285714285</v>
      </c>
      <c r="Q23" s="30">
        <f t="shared" si="8"/>
        <v>150</v>
      </c>
      <c r="R23" s="30"/>
      <c r="S23" s="36">
        <v>0.59854014598540095</v>
      </c>
      <c r="T23" s="29">
        <v>260</v>
      </c>
      <c r="U23" s="37" t="s">
        <v>33</v>
      </c>
      <c r="V23" s="38" t="s">
        <v>33</v>
      </c>
      <c r="W23" s="29">
        <v>1</v>
      </c>
      <c r="X23" s="39">
        <f t="shared" si="9"/>
        <v>0.16666666666666666</v>
      </c>
      <c r="Y23" s="40">
        <f t="shared" si="10"/>
        <v>5.32</v>
      </c>
      <c r="Z23" s="29">
        <v>1</v>
      </c>
      <c r="AA23" s="29" t="s">
        <v>163</v>
      </c>
      <c r="AB23" s="41">
        <f t="shared" si="11"/>
        <v>-0.69</v>
      </c>
      <c r="AC23" s="42">
        <v>3.2955999999999999E-2</v>
      </c>
      <c r="AD23" s="40">
        <f t="shared" si="12"/>
        <v>-0.27287567999999995</v>
      </c>
      <c r="AE23" s="40">
        <v>-2.5</v>
      </c>
      <c r="AF23" s="40">
        <v>-1.4761609090909091</v>
      </c>
      <c r="AG23" s="40">
        <v>0</v>
      </c>
    </row>
    <row r="24" spans="1:33" ht="15.75" customHeight="1" x14ac:dyDescent="0.2">
      <c r="A24" s="29" t="s">
        <v>74</v>
      </c>
      <c r="B24" s="29" t="s">
        <v>396</v>
      </c>
      <c r="C24" s="16">
        <f t="shared" si="4"/>
        <v>5.9864705882352958</v>
      </c>
      <c r="D24" s="30">
        <v>17</v>
      </c>
      <c r="E24" s="30">
        <v>0</v>
      </c>
      <c r="F24" s="33">
        <v>101.77000000000002</v>
      </c>
      <c r="G24" s="33">
        <v>-4.1100000000000003</v>
      </c>
      <c r="H24" s="32">
        <f t="shared" si="1"/>
        <v>4.0385182273754539E-2</v>
      </c>
      <c r="I24" s="32">
        <f t="shared" si="2"/>
        <v>0.13782663639043491</v>
      </c>
      <c r="J24" s="33">
        <f t="shared" si="5"/>
        <v>14.026616785454564</v>
      </c>
      <c r="K24" s="33">
        <f t="shared" si="3"/>
        <v>0.82509510502673911</v>
      </c>
      <c r="L24" s="30">
        <v>9</v>
      </c>
      <c r="M24" s="34">
        <f t="shared" si="6"/>
        <v>1.8888888888888888</v>
      </c>
      <c r="N24" s="30">
        <v>141</v>
      </c>
      <c r="O24" s="35">
        <f t="shared" ref="O24:P24" si="32">D24/7</f>
        <v>2.4285714285714284</v>
      </c>
      <c r="P24" s="35">
        <f t="shared" si="32"/>
        <v>0</v>
      </c>
      <c r="Q24" s="30">
        <f t="shared" si="8"/>
        <v>58</v>
      </c>
      <c r="R24" s="30"/>
      <c r="S24" s="36">
        <v>0.762645914396887</v>
      </c>
      <c r="T24" s="29">
        <v>260</v>
      </c>
      <c r="U24" s="37" t="s">
        <v>33</v>
      </c>
      <c r="V24" s="38" t="s">
        <v>33</v>
      </c>
      <c r="W24" s="29">
        <v>1</v>
      </c>
      <c r="X24" s="39">
        <f t="shared" si="9"/>
        <v>5.8823529411764705E-2</v>
      </c>
      <c r="Y24" s="40">
        <f t="shared" si="10"/>
        <v>4.1100000000000003</v>
      </c>
      <c r="Z24" s="29">
        <v>0</v>
      </c>
      <c r="AA24" s="29" t="s">
        <v>163</v>
      </c>
      <c r="AB24" s="41">
        <f t="shared" si="11"/>
        <v>-0.69</v>
      </c>
      <c r="AC24" s="42">
        <v>3.2955999999999999E-2</v>
      </c>
      <c r="AD24" s="40">
        <f t="shared" si="12"/>
        <v>-0.77314775999999996</v>
      </c>
      <c r="AE24" s="40">
        <v>-2.5</v>
      </c>
      <c r="AF24" s="40">
        <v>-1.4761609090909091</v>
      </c>
      <c r="AG24" s="40">
        <v>0</v>
      </c>
    </row>
    <row r="25" spans="1:33" ht="15.75" customHeight="1" x14ac:dyDescent="0.2">
      <c r="A25" s="29" t="s">
        <v>76</v>
      </c>
      <c r="B25" s="15"/>
      <c r="C25" s="16">
        <f t="shared" si="4"/>
        <v>5.97</v>
      </c>
      <c r="D25" s="30">
        <v>9</v>
      </c>
      <c r="E25" s="30">
        <v>0</v>
      </c>
      <c r="F25" s="33">
        <v>53.73</v>
      </c>
      <c r="G25" s="33">
        <v>-10.27</v>
      </c>
      <c r="H25" s="32">
        <f t="shared" si="1"/>
        <v>0.19114088963335193</v>
      </c>
      <c r="I25" s="32">
        <f t="shared" si="2"/>
        <v>-1.5425526149264963E-2</v>
      </c>
      <c r="J25" s="33">
        <f t="shared" si="5"/>
        <v>-0.82881352000000641</v>
      </c>
      <c r="K25" s="33">
        <f t="shared" si="3"/>
        <v>-9.2090391111111822E-2</v>
      </c>
      <c r="L25" s="30">
        <v>8</v>
      </c>
      <c r="M25" s="34">
        <f t="shared" si="6"/>
        <v>1.125</v>
      </c>
      <c r="N25" s="30">
        <v>121</v>
      </c>
      <c r="O25" s="35">
        <f t="shared" ref="O25:P25" si="33">D25/7</f>
        <v>1.2857142857142858</v>
      </c>
      <c r="P25" s="35">
        <f t="shared" si="33"/>
        <v>0</v>
      </c>
      <c r="Q25" s="30">
        <f t="shared" si="8"/>
        <v>94</v>
      </c>
      <c r="R25" s="30"/>
      <c r="S25" s="36">
        <v>1.0925110132158591</v>
      </c>
      <c r="T25" s="15"/>
      <c r="U25" s="23"/>
      <c r="V25" s="1"/>
      <c r="W25" s="15">
        <v>1</v>
      </c>
      <c r="X25" s="39">
        <f t="shared" si="9"/>
        <v>0.1111111111111111</v>
      </c>
      <c r="Y25" s="40">
        <f t="shared" si="10"/>
        <v>10.27</v>
      </c>
      <c r="Z25" s="15">
        <v>0</v>
      </c>
      <c r="AA25" s="29" t="s">
        <v>163</v>
      </c>
      <c r="AB25" s="41">
        <f t="shared" si="11"/>
        <v>-0.69</v>
      </c>
      <c r="AC25" s="42">
        <v>3.2955999999999999E-2</v>
      </c>
      <c r="AD25" s="40">
        <f t="shared" si="12"/>
        <v>-0.40931351999999999</v>
      </c>
      <c r="AE25" s="40">
        <v>-2.5</v>
      </c>
      <c r="AF25" s="40">
        <v>-1.48</v>
      </c>
      <c r="AG25" s="40">
        <v>0</v>
      </c>
    </row>
    <row r="26" spans="1:33" ht="15.75" customHeight="1" x14ac:dyDescent="0.2">
      <c r="A26" s="15" t="s">
        <v>78</v>
      </c>
      <c r="B26" s="15"/>
      <c r="C26" s="16">
        <f t="shared" si="4"/>
        <v>6.1563636363636363</v>
      </c>
      <c r="D26" s="17">
        <v>22</v>
      </c>
      <c r="E26" s="17">
        <v>0</v>
      </c>
      <c r="F26" s="18">
        <v>135.44</v>
      </c>
      <c r="G26" s="18">
        <v>-14.4</v>
      </c>
      <c r="H26" s="32">
        <f t="shared" si="1"/>
        <v>0.10632014176018902</v>
      </c>
      <c r="I26" s="32">
        <f t="shared" si="2"/>
        <v>5.7943855877142555E-2</v>
      </c>
      <c r="J26" s="33">
        <f t="shared" si="5"/>
        <v>7.8479158400001872</v>
      </c>
      <c r="K26" s="33">
        <f t="shared" si="3"/>
        <v>0.35672344727273581</v>
      </c>
      <c r="L26" s="17">
        <v>22</v>
      </c>
      <c r="M26" s="34">
        <f t="shared" si="6"/>
        <v>1</v>
      </c>
      <c r="N26" s="17">
        <v>101</v>
      </c>
      <c r="O26" s="35">
        <f t="shared" ref="O26:P26" si="34">D26/7</f>
        <v>3.1428571428571428</v>
      </c>
      <c r="P26" s="35">
        <f t="shared" si="34"/>
        <v>0</v>
      </c>
      <c r="Q26" s="30">
        <f t="shared" si="8"/>
        <v>32</v>
      </c>
      <c r="R26" s="30"/>
      <c r="S26" s="22">
        <v>1.524752475247525</v>
      </c>
      <c r="T26" s="15">
        <v>260</v>
      </c>
      <c r="U26" s="23" t="s">
        <v>33</v>
      </c>
      <c r="V26" s="1" t="s">
        <v>33</v>
      </c>
      <c r="W26" s="15">
        <v>3</v>
      </c>
      <c r="X26" s="39">
        <f t="shared" si="9"/>
        <v>0.13636363636363635</v>
      </c>
      <c r="Y26" s="40">
        <f t="shared" si="10"/>
        <v>2.0571428571428574</v>
      </c>
      <c r="Z26" s="15">
        <v>4</v>
      </c>
      <c r="AA26" s="29" t="s">
        <v>163</v>
      </c>
      <c r="AB26" s="41">
        <f t="shared" si="11"/>
        <v>-0.69</v>
      </c>
      <c r="AC26" s="42">
        <v>3.2955999999999999E-2</v>
      </c>
      <c r="AD26" s="40">
        <f t="shared" si="12"/>
        <v>-1.00054416</v>
      </c>
      <c r="AE26" s="26">
        <v>-2.7</v>
      </c>
      <c r="AF26" s="26">
        <v>-1.4761609090909</v>
      </c>
      <c r="AG26" s="26">
        <v>0</v>
      </c>
    </row>
    <row r="27" spans="1:33" ht="15.75" customHeight="1" x14ac:dyDescent="0.2">
      <c r="A27" s="15" t="s">
        <v>80</v>
      </c>
      <c r="B27" s="29" t="s">
        <v>91</v>
      </c>
      <c r="C27" s="16">
        <f t="shared" si="4"/>
        <v>6.9958333333333336</v>
      </c>
      <c r="D27" s="17">
        <v>12</v>
      </c>
      <c r="E27" s="17">
        <v>0</v>
      </c>
      <c r="F27" s="18">
        <v>83.95</v>
      </c>
      <c r="G27" s="18">
        <v>-1.1100000000000001</v>
      </c>
      <c r="H27" s="32">
        <f t="shared" si="1"/>
        <v>1.3222156045265039E-2</v>
      </c>
      <c r="I27" s="32">
        <f t="shared" si="2"/>
        <v>0.23332719155341508</v>
      </c>
      <c r="J27" s="33">
        <f t="shared" si="5"/>
        <v>19.587817730909197</v>
      </c>
      <c r="K27" s="33">
        <f t="shared" si="3"/>
        <v>1.632318144242433</v>
      </c>
      <c r="L27" s="17">
        <v>10</v>
      </c>
      <c r="M27" s="34">
        <f t="shared" si="6"/>
        <v>1.2</v>
      </c>
      <c r="N27" s="17">
        <v>89</v>
      </c>
      <c r="O27" s="35">
        <f t="shared" ref="O27:P27" si="35">D27/7</f>
        <v>1.7142857142857142</v>
      </c>
      <c r="P27" s="35">
        <f t="shared" si="35"/>
        <v>0</v>
      </c>
      <c r="Q27" s="30">
        <f t="shared" si="8"/>
        <v>51</v>
      </c>
      <c r="R27" s="30"/>
      <c r="S27" s="22">
        <v>1.170418006430868</v>
      </c>
      <c r="T27" s="15">
        <v>260</v>
      </c>
      <c r="U27" s="23" t="s">
        <v>33</v>
      </c>
      <c r="V27" s="1" t="s">
        <v>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163</v>
      </c>
      <c r="AB27" s="41">
        <f t="shared" si="11"/>
        <v>-0.69</v>
      </c>
      <c r="AC27" s="42">
        <v>3.2955999999999999E-2</v>
      </c>
      <c r="AD27" s="40">
        <f t="shared" si="12"/>
        <v>-0.54575135999999991</v>
      </c>
      <c r="AE27" s="26">
        <v>-2.7</v>
      </c>
      <c r="AF27" s="26">
        <v>-1.4761609090909</v>
      </c>
      <c r="AG27" s="26">
        <v>0</v>
      </c>
    </row>
    <row r="28" spans="1:33" ht="15.75" customHeight="1" x14ac:dyDescent="0.2">
      <c r="A28" s="15" t="s">
        <v>82</v>
      </c>
      <c r="B28" s="15" t="s">
        <v>397</v>
      </c>
      <c r="C28" s="16">
        <f t="shared" si="4"/>
        <v>7.0354545454545452</v>
      </c>
      <c r="D28" s="17">
        <v>33</v>
      </c>
      <c r="E28" s="17">
        <v>1</v>
      </c>
      <c r="F28" s="18">
        <v>232.17</v>
      </c>
      <c r="G28" s="18">
        <v>0</v>
      </c>
      <c r="H28" s="32">
        <f t="shared" si="1"/>
        <v>0</v>
      </c>
      <c r="I28" s="32">
        <f t="shared" si="2"/>
        <v>0.24994776999612475</v>
      </c>
      <c r="J28" s="33">
        <f t="shared" si="5"/>
        <v>58.03037376000028</v>
      </c>
      <c r="K28" s="33">
        <f t="shared" si="3"/>
        <v>1.758496174545463</v>
      </c>
      <c r="L28" s="17">
        <v>17</v>
      </c>
      <c r="M28" s="34">
        <f t="shared" si="6"/>
        <v>1.9411764705882353</v>
      </c>
      <c r="N28" s="17">
        <v>61</v>
      </c>
      <c r="O28" s="35">
        <f t="shared" ref="O28:P28" si="36">D28/7</f>
        <v>4.7142857142857144</v>
      </c>
      <c r="P28" s="35">
        <f t="shared" si="36"/>
        <v>0.14285714285714285</v>
      </c>
      <c r="Q28" s="30">
        <f t="shared" si="8"/>
        <v>12</v>
      </c>
      <c r="R28" s="30"/>
      <c r="S28" s="22">
        <v>1.3515358361774741</v>
      </c>
      <c r="T28" s="15">
        <v>260</v>
      </c>
      <c r="U28" s="23" t="s">
        <v>33</v>
      </c>
      <c r="V28" s="1" t="s">
        <v>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163</v>
      </c>
      <c r="AB28" s="41">
        <f t="shared" si="11"/>
        <v>-0.69</v>
      </c>
      <c r="AC28" s="42">
        <v>3.2955999999999999E-2</v>
      </c>
      <c r="AD28" s="40">
        <f t="shared" si="12"/>
        <v>-1.5008162399999998</v>
      </c>
      <c r="AE28" s="26">
        <v>-2.7</v>
      </c>
      <c r="AF28" s="26">
        <v>-1.4761609090909</v>
      </c>
      <c r="AG28" s="26">
        <v>0</v>
      </c>
    </row>
    <row r="29" spans="1:33" ht="15.75" customHeight="1" x14ac:dyDescent="0.2">
      <c r="A29" s="15" t="s">
        <v>83</v>
      </c>
      <c r="B29" s="15" t="s">
        <v>398</v>
      </c>
      <c r="C29" s="16">
        <f t="shared" si="4"/>
        <v>7.9200000000000008</v>
      </c>
      <c r="D29" s="17">
        <v>6</v>
      </c>
      <c r="E29" s="17">
        <v>0</v>
      </c>
      <c r="F29" s="18">
        <v>47.52</v>
      </c>
      <c r="G29" s="18">
        <v>0</v>
      </c>
      <c r="H29" s="32">
        <f t="shared" si="1"/>
        <v>0</v>
      </c>
      <c r="I29" s="32">
        <f t="shared" si="2"/>
        <v>0.31696462258953284</v>
      </c>
      <c r="J29" s="33">
        <f t="shared" si="5"/>
        <v>15.062158865454601</v>
      </c>
      <c r="K29" s="33">
        <f t="shared" si="3"/>
        <v>2.5103598109091001</v>
      </c>
      <c r="L29" s="17">
        <v>12</v>
      </c>
      <c r="M29" s="34">
        <f t="shared" si="6"/>
        <v>0.5</v>
      </c>
      <c r="N29" s="17">
        <v>48</v>
      </c>
      <c r="O29" s="35">
        <f t="shared" ref="O29:P29" si="37">D29/7</f>
        <v>0.8571428571428571</v>
      </c>
      <c r="P29" s="35">
        <f t="shared" si="37"/>
        <v>0</v>
      </c>
      <c r="Q29" s="30">
        <f t="shared" si="8"/>
        <v>56</v>
      </c>
      <c r="R29" s="30"/>
      <c r="S29" s="22">
        <v>2.091286307053942</v>
      </c>
      <c r="T29" s="15">
        <v>260</v>
      </c>
      <c r="U29" s="23" t="s">
        <v>33</v>
      </c>
      <c r="V29" s="1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163</v>
      </c>
      <c r="AB29" s="41">
        <f t="shared" si="11"/>
        <v>-0.69</v>
      </c>
      <c r="AC29" s="42">
        <v>3.2955999999999999E-2</v>
      </c>
      <c r="AD29" s="40">
        <f t="shared" si="12"/>
        <v>-0.27287567999999995</v>
      </c>
      <c r="AE29" s="26">
        <v>-2.7</v>
      </c>
      <c r="AF29" s="26">
        <v>-1.4761609090909</v>
      </c>
      <c r="AG29" s="26">
        <v>0</v>
      </c>
    </row>
    <row r="30" spans="1:33" ht="15.75" customHeight="1" x14ac:dyDescent="0.2">
      <c r="A30" s="15" t="s">
        <v>84</v>
      </c>
      <c r="B30" s="29" t="s">
        <v>91</v>
      </c>
      <c r="C30" s="16">
        <f t="shared" si="4"/>
        <v>7.76</v>
      </c>
      <c r="D30" s="17">
        <v>8</v>
      </c>
      <c r="E30" s="17">
        <v>0</v>
      </c>
      <c r="F30" s="18">
        <v>62.08</v>
      </c>
      <c r="G30" s="18">
        <v>0</v>
      </c>
      <c r="H30" s="32">
        <f t="shared" si="1"/>
        <v>0</v>
      </c>
      <c r="I30" s="32">
        <f t="shared" si="2"/>
        <v>0.30815049768041236</v>
      </c>
      <c r="J30" s="33">
        <f t="shared" si="5"/>
        <v>19.129982895999998</v>
      </c>
      <c r="K30" s="33">
        <f t="shared" si="3"/>
        <v>2.3912478619999997</v>
      </c>
      <c r="L30" s="17">
        <v>14</v>
      </c>
      <c r="M30" s="34">
        <f t="shared" si="6"/>
        <v>0.5714285714285714</v>
      </c>
      <c r="N30" s="17">
        <v>40</v>
      </c>
      <c r="O30" s="35">
        <f t="shared" ref="O30:P30" si="38">D30/7</f>
        <v>1.1428571428571428</v>
      </c>
      <c r="P30" s="35">
        <f t="shared" si="38"/>
        <v>0</v>
      </c>
      <c r="Q30" s="30">
        <f t="shared" si="8"/>
        <v>35</v>
      </c>
      <c r="R30" s="30"/>
      <c r="S30" s="22">
        <v>2.288288288288288</v>
      </c>
      <c r="T30" s="29">
        <v>260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163</v>
      </c>
      <c r="AB30" s="41">
        <f t="shared" si="11"/>
        <v>-0.69</v>
      </c>
      <c r="AC30" s="42">
        <v>3.2955999999999999E-2</v>
      </c>
      <c r="AD30" s="40">
        <f t="shared" si="12"/>
        <v>-0.36383423999999998</v>
      </c>
      <c r="AE30" s="26">
        <v>-2.7</v>
      </c>
      <c r="AF30" s="26">
        <v>-1.4592728580000001</v>
      </c>
      <c r="AG30" s="26">
        <v>0</v>
      </c>
    </row>
    <row r="31" spans="1:33" ht="15.75" customHeight="1" x14ac:dyDescent="0.2">
      <c r="A31" s="15" t="s">
        <v>85</v>
      </c>
      <c r="B31" s="29" t="s">
        <v>91</v>
      </c>
      <c r="C31" s="16">
        <f t="shared" si="4"/>
        <v>7.6475</v>
      </c>
      <c r="D31" s="17">
        <v>8</v>
      </c>
      <c r="E31" s="17">
        <v>0</v>
      </c>
      <c r="F31" s="18">
        <v>61.18</v>
      </c>
      <c r="G31" s="43">
        <v>0</v>
      </c>
      <c r="H31" s="32">
        <f t="shared" si="1"/>
        <v>0</v>
      </c>
      <c r="I31" s="32">
        <f t="shared" si="2"/>
        <v>0.30017951775089896</v>
      </c>
      <c r="J31" s="33">
        <f t="shared" si="5"/>
        <v>18.364982895999997</v>
      </c>
      <c r="K31" s="33">
        <f t="shared" si="3"/>
        <v>2.2956228619999997</v>
      </c>
      <c r="L31" s="17">
        <v>10</v>
      </c>
      <c r="M31" s="34">
        <f t="shared" si="6"/>
        <v>0.8</v>
      </c>
      <c r="N31" s="17">
        <v>32</v>
      </c>
      <c r="O31" s="35">
        <f t="shared" ref="O31:P32" si="39">D31/7</f>
        <v>1.1428571428571428</v>
      </c>
      <c r="P31" s="35">
        <f t="shared" si="39"/>
        <v>0</v>
      </c>
      <c r="Q31" s="30">
        <f t="shared" si="8"/>
        <v>28</v>
      </c>
      <c r="R31" s="30"/>
      <c r="S31" s="22">
        <v>1.7252396166134101</v>
      </c>
      <c r="T31" s="15">
        <v>260</v>
      </c>
      <c r="U31" s="23" t="s">
        <v>33</v>
      </c>
      <c r="V31" s="1" t="s">
        <v>402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163</v>
      </c>
      <c r="AB31" s="41">
        <f t="shared" si="11"/>
        <v>-0.69</v>
      </c>
      <c r="AC31" s="28">
        <v>3.2955999999999999E-2</v>
      </c>
      <c r="AD31" s="40">
        <f t="shared" si="12"/>
        <v>-0.36383423999999998</v>
      </c>
      <c r="AE31" s="44">
        <v>-2.7</v>
      </c>
      <c r="AF31" s="44">
        <v>-1.4592728579999998</v>
      </c>
      <c r="AG31" s="26">
        <v>0</v>
      </c>
    </row>
    <row r="32" spans="1:33" s="51" customFormat="1" ht="15.75" customHeight="1" x14ac:dyDescent="0.2">
      <c r="A32" s="51" t="s">
        <v>400</v>
      </c>
      <c r="C32" s="16">
        <f t="shared" si="4"/>
        <v>7.5</v>
      </c>
      <c r="D32" s="52">
        <v>4</v>
      </c>
      <c r="E32" s="52">
        <v>1</v>
      </c>
      <c r="F32" s="53">
        <v>30</v>
      </c>
      <c r="G32" s="53">
        <v>0</v>
      </c>
      <c r="H32" s="32">
        <f t="shared" si="1"/>
        <v>0</v>
      </c>
      <c r="I32" s="32">
        <f t="shared" si="2"/>
        <v>0.28936638159999994</v>
      </c>
      <c r="J32" s="33">
        <f t="shared" si="5"/>
        <v>8.6809914479999986</v>
      </c>
      <c r="K32" s="33">
        <f t="shared" si="3"/>
        <v>2.1702478619999996</v>
      </c>
      <c r="L32" s="52">
        <v>4</v>
      </c>
      <c r="M32" s="34">
        <f t="shared" si="6"/>
        <v>1</v>
      </c>
      <c r="N32" s="52">
        <v>27</v>
      </c>
      <c r="O32" s="35">
        <f t="shared" si="39"/>
        <v>0.5714285714285714</v>
      </c>
      <c r="P32" s="35">
        <f t="shared" si="39"/>
        <v>0.14285714285714285</v>
      </c>
      <c r="Q32" s="30">
        <f t="shared" si="8"/>
        <v>37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1.943661971830986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0</v>
      </c>
      <c r="X32" s="39">
        <f t="shared" si="9"/>
        <v>0</v>
      </c>
      <c r="Y32" s="40">
        <f t="shared" si="10"/>
        <v>0</v>
      </c>
      <c r="Z32" s="51">
        <v>0</v>
      </c>
      <c r="AA32" s="51" t="s">
        <v>163</v>
      </c>
      <c r="AB32" s="41">
        <f t="shared" si="11"/>
        <v>-0.69</v>
      </c>
      <c r="AC32" s="57">
        <v>3.2955999999999999E-2</v>
      </c>
      <c r="AD32" s="40">
        <f t="shared" si="12"/>
        <v>-0.18191711999999999</v>
      </c>
      <c r="AE32" s="58">
        <v>-2.7</v>
      </c>
      <c r="AF32" s="58">
        <v>-1.4592728580000001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1:33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1:33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1:33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1:33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1:33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1:33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1:33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1:33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abSelected="1" workbookViewId="0">
      <pane xSplit="2" ySplit="3" topLeftCell="C4" activePane="bottomRight" state="frozen"/>
      <selection activeCell="R32" sqref="R32"/>
      <selection pane="topRight" activeCell="R32" sqref="R32"/>
      <selection pane="bottomLeft" activeCell="R32" sqref="R32"/>
      <selection pane="bottomRigh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1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9.33203125" customWidth="1"/>
    <col min="16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58.3320312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9.6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Info!B1:BJ7000""),3,FALSE),"""")"),"Cornhole Board Carrying Case, Black - Regulation Size Corn Hole Boards Storage Carry Bag")</f>
        <v>Cornhole Board Carrying Case, Black - Regulation Size Corn Hole Boards Storage Carry Bag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Info!B1:BJ7000""),2,FALSE),"""")"),"B08D3Y43XZ")</f>
        <v>B08D3Y43XZ</v>
      </c>
      <c r="B2" s="3" t="s">
        <v>110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160.5" customHeight="1" x14ac:dyDescent="0.2">
      <c r="A3" s="75" t="s">
        <v>30</v>
      </c>
      <c r="B3" s="76"/>
      <c r="C3" s="4">
        <f>((AE32+AF32)/0.85)*-1</f>
        <v>13.800285135294105</v>
      </c>
      <c r="D3" s="5">
        <f>SUM(D4:D99765)</f>
        <v>140</v>
      </c>
      <c r="E3" s="5"/>
      <c r="F3" s="6">
        <f t="shared" ref="F3:G3" si="0">SUM(F4:F99765)</f>
        <v>2947.88</v>
      </c>
      <c r="G3" s="6">
        <f t="shared" si="0"/>
        <v>-406.61999999999995</v>
      </c>
      <c r="H3" s="7">
        <f>G3/F3*-1</f>
        <v>0.13793641532219764</v>
      </c>
      <c r="I3" s="8">
        <f>J3/F3</f>
        <v>0.12296924371214822</v>
      </c>
      <c r="J3" s="6">
        <f>SUM(J4:J99765)</f>
        <v>362.4985741541675</v>
      </c>
      <c r="K3" s="6">
        <f>J3/D3</f>
        <v>2.5892755296726251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Sheet!a1:g5000""),2,FALSE),"""")"),"0.25 - March
0.5 - April
0.5 - May
1.5 - June
1.5 - July
1 - Aug
0.5 - Sept
0 - Oct
0 - Nov
0.5 - Dec
0.5 - Jan
0.25 - Feb")</f>
        <v>0.25 - March
0.5 - April
0.5 - May
1.5 - June
1.5 - July
1 - Aug
0.5 - Sept
0 - Oct
0 - Nov
0.5 - Dec
0.5 - Jan
0.25 -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SUM(W4:W99765)</f>
        <v>41</v>
      </c>
      <c r="X3" s="7">
        <f>W3/D3</f>
        <v>0.29285714285714287</v>
      </c>
      <c r="Y3" s="6"/>
      <c r="Z3" s="5"/>
      <c r="AA3" s="5"/>
      <c r="AB3" s="5"/>
      <c r="AC3" s="5"/>
      <c r="AD3" s="6">
        <f>SUM(AD4:AD99765)</f>
        <v>-74.628073070833338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Info!B2:BZ7000""),36,FALSE)),"""")*-1"),-5.45024236499999)</f>
        <v>-5.4502423649999896</v>
      </c>
      <c r="AG3" s="6">
        <f>SUM(AG4:AG99765)</f>
        <v>0</v>
      </c>
    </row>
    <row r="4" spans="1:33" ht="15.75" hidden="1" customHeight="1" x14ac:dyDescent="0.2">
      <c r="A4" s="15"/>
      <c r="B4" s="15"/>
      <c r="C4" s="16"/>
      <c r="D4" s="17"/>
      <c r="E4" s="17"/>
      <c r="F4" s="18"/>
      <c r="G4" s="18"/>
      <c r="H4" s="19"/>
      <c r="I4" s="19"/>
      <c r="J4" s="18"/>
      <c r="K4" s="18"/>
      <c r="L4" s="17"/>
      <c r="M4" s="20"/>
      <c r="N4" s="17"/>
      <c r="O4" s="21"/>
      <c r="P4" s="21"/>
      <c r="Q4" s="17"/>
      <c r="R4" s="17"/>
      <c r="S4" s="22"/>
      <c r="T4" s="15"/>
      <c r="U4" s="23"/>
      <c r="V4" s="24"/>
      <c r="W4" s="15"/>
      <c r="X4" s="25"/>
      <c r="Y4" s="26"/>
      <c r="Z4" s="15"/>
      <c r="AA4" s="2"/>
      <c r="AB4" s="27"/>
      <c r="AC4" s="28"/>
      <c r="AD4" s="26"/>
      <c r="AE4" s="26"/>
      <c r="AF4" s="26"/>
      <c r="AG4" s="26"/>
    </row>
    <row r="5" spans="1:33" ht="15.75" hidden="1" customHeight="1" x14ac:dyDescent="0.2">
      <c r="A5" s="29"/>
      <c r="B5" s="29"/>
      <c r="C5" s="16"/>
      <c r="D5" s="30"/>
      <c r="E5" s="30"/>
      <c r="F5" s="31"/>
      <c r="G5" s="31"/>
      <c r="H5" s="32"/>
      <c r="I5" s="32"/>
      <c r="J5" s="33"/>
      <c r="K5" s="33"/>
      <c r="L5" s="30"/>
      <c r="M5" s="34"/>
      <c r="N5" s="30"/>
      <c r="O5" s="35"/>
      <c r="P5" s="35"/>
      <c r="Q5" s="30"/>
      <c r="R5" s="30"/>
      <c r="S5" s="36"/>
      <c r="T5" s="29"/>
      <c r="U5" s="37"/>
      <c r="V5" s="38"/>
      <c r="W5" s="29"/>
      <c r="X5" s="39"/>
      <c r="Y5" s="40"/>
      <c r="Z5" s="29"/>
      <c r="AA5" s="2"/>
      <c r="AB5" s="27"/>
      <c r="AC5" s="28"/>
      <c r="AD5" s="26"/>
      <c r="AE5" s="26"/>
      <c r="AF5" s="40"/>
      <c r="AG5" s="40"/>
    </row>
    <row r="6" spans="1:33" ht="15.75" hidden="1" customHeight="1" x14ac:dyDescent="0.2">
      <c r="A6" s="29"/>
      <c r="B6" s="29"/>
      <c r="C6" s="16"/>
      <c r="D6" s="30"/>
      <c r="E6" s="30"/>
      <c r="F6" s="31"/>
      <c r="G6" s="31"/>
      <c r="H6" s="32"/>
      <c r="I6" s="32"/>
      <c r="J6" s="33"/>
      <c r="K6" s="33"/>
      <c r="L6" s="30"/>
      <c r="M6" s="34"/>
      <c r="N6" s="30"/>
      <c r="O6" s="35"/>
      <c r="P6" s="35"/>
      <c r="Q6" s="30"/>
      <c r="R6" s="30"/>
      <c r="S6" s="36"/>
      <c r="T6" s="29"/>
      <c r="U6" s="37"/>
      <c r="V6" s="38"/>
      <c r="W6" s="29"/>
      <c r="X6" s="39"/>
      <c r="Y6" s="40"/>
      <c r="Z6" s="29"/>
      <c r="AA6" s="29"/>
      <c r="AB6" s="41"/>
      <c r="AC6" s="42"/>
      <c r="AD6" s="40"/>
      <c r="AE6" s="40"/>
      <c r="AF6" s="40"/>
      <c r="AG6" s="40"/>
    </row>
    <row r="7" spans="1:33" ht="15.75" hidden="1" customHeight="1" x14ac:dyDescent="0.2">
      <c r="A7" s="29"/>
      <c r="B7" s="29"/>
      <c r="C7" s="16"/>
      <c r="D7" s="30"/>
      <c r="E7" s="30"/>
      <c r="F7" s="31"/>
      <c r="G7" s="31"/>
      <c r="H7" s="32"/>
      <c r="I7" s="32"/>
      <c r="J7" s="33"/>
      <c r="K7" s="33"/>
      <c r="L7" s="30"/>
      <c r="M7" s="34"/>
      <c r="N7" s="30"/>
      <c r="O7" s="35"/>
      <c r="P7" s="35"/>
      <c r="Q7" s="30"/>
      <c r="R7" s="30"/>
      <c r="S7" s="36"/>
      <c r="T7" s="29"/>
      <c r="U7" s="37"/>
      <c r="V7" s="38"/>
      <c r="W7" s="29"/>
      <c r="X7" s="39"/>
      <c r="Y7" s="40"/>
      <c r="Z7" s="29"/>
      <c r="AA7" s="29"/>
      <c r="AB7" s="41"/>
      <c r="AC7" s="42"/>
      <c r="AD7" s="40"/>
      <c r="AE7" s="40"/>
      <c r="AF7" s="40"/>
      <c r="AG7" s="40"/>
    </row>
    <row r="8" spans="1:33" ht="15.75" hidden="1" customHeight="1" x14ac:dyDescent="0.2">
      <c r="A8" s="29"/>
      <c r="B8" s="29"/>
      <c r="C8" s="16"/>
      <c r="D8" s="30"/>
      <c r="E8" s="30"/>
      <c r="F8" s="31"/>
      <c r="G8" s="31"/>
      <c r="H8" s="32"/>
      <c r="I8" s="32"/>
      <c r="J8" s="33"/>
      <c r="K8" s="33"/>
      <c r="L8" s="30"/>
      <c r="M8" s="34"/>
      <c r="N8" s="30"/>
      <c r="O8" s="35"/>
      <c r="P8" s="35"/>
      <c r="Q8" s="30"/>
      <c r="R8" s="30"/>
      <c r="S8" s="36"/>
      <c r="T8" s="29"/>
      <c r="U8" s="37"/>
      <c r="V8" s="38"/>
      <c r="W8" s="29"/>
      <c r="X8" s="39"/>
      <c r="Y8" s="40"/>
      <c r="Z8" s="29"/>
      <c r="AA8" s="29"/>
      <c r="AB8" s="41"/>
      <c r="AC8" s="42"/>
      <c r="AD8" s="40"/>
      <c r="AE8" s="40"/>
      <c r="AF8" s="40"/>
      <c r="AG8" s="40"/>
    </row>
    <row r="9" spans="1:33" ht="15.75" hidden="1" customHeight="1" x14ac:dyDescent="0.2">
      <c r="A9" s="29"/>
      <c r="B9" s="29"/>
      <c r="C9" s="16"/>
      <c r="D9" s="30"/>
      <c r="E9" s="30"/>
      <c r="F9" s="31"/>
      <c r="G9" s="31"/>
      <c r="H9" s="32"/>
      <c r="I9" s="32"/>
      <c r="J9" s="33"/>
      <c r="K9" s="33"/>
      <c r="L9" s="30"/>
      <c r="M9" s="34"/>
      <c r="N9" s="30"/>
      <c r="O9" s="35"/>
      <c r="P9" s="35"/>
      <c r="Q9" s="30"/>
      <c r="R9" s="30"/>
      <c r="S9" s="36"/>
      <c r="T9" s="29"/>
      <c r="U9" s="37"/>
      <c r="V9" s="38"/>
      <c r="W9" s="29"/>
      <c r="X9" s="39"/>
      <c r="Y9" s="40"/>
      <c r="Z9" s="29"/>
      <c r="AA9" s="29"/>
      <c r="AB9" s="41"/>
      <c r="AC9" s="42"/>
      <c r="AD9" s="40"/>
      <c r="AE9" s="40"/>
      <c r="AF9" s="40"/>
      <c r="AG9" s="40"/>
    </row>
    <row r="10" spans="1:33" ht="15.75" hidden="1" customHeight="1" x14ac:dyDescent="0.2">
      <c r="A10" s="29"/>
      <c r="B10" s="29"/>
      <c r="C10" s="16"/>
      <c r="D10" s="30"/>
      <c r="E10" s="30"/>
      <c r="F10" s="31"/>
      <c r="G10" s="31"/>
      <c r="H10" s="32"/>
      <c r="I10" s="32"/>
      <c r="J10" s="33"/>
      <c r="K10" s="33"/>
      <c r="L10" s="30"/>
      <c r="M10" s="34"/>
      <c r="N10" s="30"/>
      <c r="O10" s="35"/>
      <c r="P10" s="35"/>
      <c r="Q10" s="30"/>
      <c r="R10" s="30"/>
      <c r="S10" s="36"/>
      <c r="T10" s="29"/>
      <c r="U10" s="37"/>
      <c r="V10" s="38"/>
      <c r="W10" s="29"/>
      <c r="X10" s="39"/>
      <c r="Y10" s="40"/>
      <c r="Z10" s="29"/>
      <c r="AA10" s="29"/>
      <c r="AB10" s="41"/>
      <c r="AC10" s="42"/>
      <c r="AD10" s="40"/>
      <c r="AE10" s="40"/>
      <c r="AF10" s="40"/>
      <c r="AG10" s="40"/>
    </row>
    <row r="11" spans="1:33" ht="15.75" hidden="1" customHeight="1" x14ac:dyDescent="0.2">
      <c r="A11" s="29"/>
      <c r="B11" s="29"/>
      <c r="C11" s="16"/>
      <c r="D11" s="30"/>
      <c r="E11" s="30"/>
      <c r="F11" s="31"/>
      <c r="G11" s="31"/>
      <c r="H11" s="32"/>
      <c r="I11" s="32"/>
      <c r="J11" s="33"/>
      <c r="K11" s="33"/>
      <c r="L11" s="30"/>
      <c r="M11" s="34"/>
      <c r="N11" s="30"/>
      <c r="O11" s="35"/>
      <c r="P11" s="35"/>
      <c r="Q11" s="30"/>
      <c r="R11" s="30"/>
      <c r="S11" s="36"/>
      <c r="T11" s="29"/>
      <c r="U11" s="37"/>
      <c r="V11" s="38"/>
      <c r="W11" s="29"/>
      <c r="X11" s="39"/>
      <c r="Y11" s="40"/>
      <c r="Z11" s="29"/>
      <c r="AA11" s="29"/>
      <c r="AB11" s="41"/>
      <c r="AC11" s="42"/>
      <c r="AD11" s="40"/>
      <c r="AE11" s="40"/>
      <c r="AF11" s="40"/>
      <c r="AG11" s="40"/>
    </row>
    <row r="12" spans="1:33" ht="15.75" hidden="1" customHeight="1" x14ac:dyDescent="0.2">
      <c r="A12" s="29"/>
      <c r="B12" s="29"/>
      <c r="C12" s="16"/>
      <c r="D12" s="30"/>
      <c r="E12" s="30"/>
      <c r="F12" s="31"/>
      <c r="G12" s="31"/>
      <c r="H12" s="32"/>
      <c r="I12" s="32"/>
      <c r="J12" s="33"/>
      <c r="K12" s="33"/>
      <c r="L12" s="30"/>
      <c r="M12" s="34"/>
      <c r="N12" s="30"/>
      <c r="O12" s="35"/>
      <c r="P12" s="35"/>
      <c r="Q12" s="30"/>
      <c r="R12" s="30"/>
      <c r="S12" s="36"/>
      <c r="T12" s="29"/>
      <c r="U12" s="37"/>
      <c r="V12" s="38"/>
      <c r="W12" s="29"/>
      <c r="X12" s="39"/>
      <c r="Y12" s="40"/>
      <c r="Z12" s="29"/>
      <c r="AA12" s="29"/>
      <c r="AB12" s="41"/>
      <c r="AC12" s="42"/>
      <c r="AD12" s="40"/>
      <c r="AE12" s="40"/>
      <c r="AF12" s="40"/>
      <c r="AG12" s="40"/>
    </row>
    <row r="13" spans="1:33" ht="15.75" hidden="1" customHeight="1" x14ac:dyDescent="0.2">
      <c r="A13" s="29"/>
      <c r="B13" s="29"/>
      <c r="C13" s="16"/>
      <c r="D13" s="30"/>
      <c r="E13" s="30"/>
      <c r="F13" s="33"/>
      <c r="G13" s="31"/>
      <c r="H13" s="32"/>
      <c r="I13" s="32"/>
      <c r="J13" s="33"/>
      <c r="K13" s="33"/>
      <c r="L13" s="30"/>
      <c r="M13" s="34"/>
      <c r="N13" s="30"/>
      <c r="O13" s="35"/>
      <c r="P13" s="35"/>
      <c r="Q13" s="30"/>
      <c r="R13" s="30"/>
      <c r="S13" s="36"/>
      <c r="T13" s="29"/>
      <c r="U13" s="37"/>
      <c r="V13" s="38"/>
      <c r="W13" s="29"/>
      <c r="X13" s="39"/>
      <c r="Y13" s="40"/>
      <c r="Z13" s="29"/>
      <c r="AA13" s="29"/>
      <c r="AB13" s="41"/>
      <c r="AC13" s="42"/>
      <c r="AD13" s="40"/>
      <c r="AE13" s="40"/>
      <c r="AF13" s="40"/>
      <c r="AG13" s="40"/>
    </row>
    <row r="14" spans="1:33" ht="15.75" hidden="1" customHeight="1" x14ac:dyDescent="0.2">
      <c r="A14" s="29"/>
      <c r="B14" s="29"/>
      <c r="C14" s="16"/>
      <c r="D14" s="30"/>
      <c r="E14" s="30"/>
      <c r="F14" s="33"/>
      <c r="G14" s="31"/>
      <c r="H14" s="32"/>
      <c r="I14" s="32"/>
      <c r="J14" s="33"/>
      <c r="K14" s="33"/>
      <c r="L14" s="30"/>
      <c r="M14" s="34"/>
      <c r="N14" s="30"/>
      <c r="O14" s="35"/>
      <c r="P14" s="35"/>
      <c r="Q14" s="30"/>
      <c r="R14" s="30"/>
      <c r="S14" s="36"/>
      <c r="T14" s="29"/>
      <c r="U14" s="37"/>
      <c r="V14" s="38"/>
      <c r="W14" s="29"/>
      <c r="X14" s="39"/>
      <c r="Y14" s="40"/>
      <c r="Z14" s="29"/>
      <c r="AA14" s="29"/>
      <c r="AB14" s="41"/>
      <c r="AC14" s="42"/>
      <c r="AD14" s="40"/>
      <c r="AE14" s="40"/>
      <c r="AF14" s="40"/>
      <c r="AG14" s="40"/>
    </row>
    <row r="15" spans="1:33" ht="15.75" hidden="1" customHeight="1" x14ac:dyDescent="0.2">
      <c r="A15" s="29"/>
      <c r="B15" s="29"/>
      <c r="C15" s="16"/>
      <c r="D15" s="30"/>
      <c r="E15" s="30"/>
      <c r="F15" s="33"/>
      <c r="G15" s="31"/>
      <c r="H15" s="32"/>
      <c r="I15" s="32"/>
      <c r="J15" s="33"/>
      <c r="K15" s="33"/>
      <c r="L15" s="30"/>
      <c r="M15" s="34"/>
      <c r="N15" s="30"/>
      <c r="O15" s="35"/>
      <c r="P15" s="35"/>
      <c r="Q15" s="30"/>
      <c r="R15" s="30"/>
      <c r="S15" s="36"/>
      <c r="T15" s="29"/>
      <c r="U15" s="37"/>
      <c r="V15" s="38"/>
      <c r="W15" s="29"/>
      <c r="X15" s="39"/>
      <c r="Y15" s="40"/>
      <c r="Z15" s="29"/>
      <c r="AA15" s="29"/>
      <c r="AB15" s="41"/>
      <c r="AC15" s="42"/>
      <c r="AD15" s="40"/>
      <c r="AE15" s="40"/>
      <c r="AF15" s="40"/>
      <c r="AG15" s="40"/>
    </row>
    <row r="16" spans="1:33" ht="15.75" hidden="1" customHeight="1" x14ac:dyDescent="0.2">
      <c r="A16" s="29"/>
      <c r="B16" s="29"/>
      <c r="C16" s="16"/>
      <c r="D16" s="30"/>
      <c r="E16" s="30"/>
      <c r="F16" s="33"/>
      <c r="G16" s="31"/>
      <c r="H16" s="32"/>
      <c r="I16" s="32"/>
      <c r="J16" s="33"/>
      <c r="K16" s="33"/>
      <c r="L16" s="30"/>
      <c r="M16" s="34"/>
      <c r="N16" s="30"/>
      <c r="O16" s="35"/>
      <c r="P16" s="35"/>
      <c r="Q16" s="30"/>
      <c r="R16" s="30"/>
      <c r="S16" s="36"/>
      <c r="T16" s="29"/>
      <c r="U16" s="37"/>
      <c r="V16" s="38"/>
      <c r="W16" s="29"/>
      <c r="X16" s="39"/>
      <c r="Y16" s="40"/>
      <c r="Z16" s="29"/>
      <c r="AA16" s="29"/>
      <c r="AB16" s="41"/>
      <c r="AC16" s="42"/>
      <c r="AD16" s="40"/>
      <c r="AE16" s="40"/>
      <c r="AF16" s="40"/>
      <c r="AG16" s="40"/>
    </row>
    <row r="17" spans="1:33" ht="15.75" hidden="1" customHeight="1" x14ac:dyDescent="0.2">
      <c r="A17" s="29"/>
      <c r="B17" s="29"/>
      <c r="C17" s="16"/>
      <c r="D17" s="30"/>
      <c r="E17" s="30"/>
      <c r="F17" s="33"/>
      <c r="G17" s="31"/>
      <c r="H17" s="32"/>
      <c r="I17" s="32"/>
      <c r="J17" s="33"/>
      <c r="K17" s="33"/>
      <c r="L17" s="30"/>
      <c r="M17" s="34"/>
      <c r="N17" s="30"/>
      <c r="O17" s="35"/>
      <c r="P17" s="35"/>
      <c r="Q17" s="30"/>
      <c r="R17" s="30"/>
      <c r="S17" s="36"/>
      <c r="T17" s="29"/>
      <c r="U17" s="37"/>
      <c r="V17" s="38"/>
      <c r="W17" s="29"/>
      <c r="X17" s="39"/>
      <c r="Y17" s="40"/>
      <c r="Z17" s="29"/>
      <c r="AA17" s="29"/>
      <c r="AB17" s="41"/>
      <c r="AC17" s="42"/>
      <c r="AD17" s="40"/>
      <c r="AE17" s="40"/>
      <c r="AF17" s="40"/>
      <c r="AG17" s="40"/>
    </row>
    <row r="18" spans="1:33" ht="15.75" hidden="1" customHeight="1" x14ac:dyDescent="0.2">
      <c r="A18" s="29"/>
      <c r="B18" s="29"/>
      <c r="C18" s="16"/>
      <c r="D18" s="30"/>
      <c r="E18" s="30"/>
      <c r="F18" s="33"/>
      <c r="G18" s="31"/>
      <c r="H18" s="32"/>
      <c r="I18" s="32"/>
      <c r="J18" s="33"/>
      <c r="K18" s="33"/>
      <c r="L18" s="30"/>
      <c r="M18" s="34"/>
      <c r="N18" s="30"/>
      <c r="O18" s="35"/>
      <c r="P18" s="35"/>
      <c r="Q18" s="30"/>
      <c r="R18" s="30"/>
      <c r="S18" s="36"/>
      <c r="T18" s="29"/>
      <c r="U18" s="37"/>
      <c r="V18" s="38"/>
      <c r="W18" s="29"/>
      <c r="X18" s="39"/>
      <c r="Y18" s="40"/>
      <c r="Z18" s="29"/>
      <c r="AA18" s="29"/>
      <c r="AB18" s="41"/>
      <c r="AC18" s="42"/>
      <c r="AD18" s="40"/>
      <c r="AE18" s="40"/>
      <c r="AF18" s="40"/>
      <c r="AG18" s="40"/>
    </row>
    <row r="19" spans="1:33" ht="15.75" hidden="1" customHeight="1" x14ac:dyDescent="0.2">
      <c r="A19" s="29"/>
      <c r="B19" s="29"/>
      <c r="C19" s="16"/>
      <c r="D19" s="30"/>
      <c r="E19" s="30"/>
      <c r="F19" s="33"/>
      <c r="G19" s="31"/>
      <c r="H19" s="32"/>
      <c r="I19" s="32"/>
      <c r="J19" s="33"/>
      <c r="K19" s="33"/>
      <c r="L19" s="30"/>
      <c r="M19" s="34"/>
      <c r="N19" s="30"/>
      <c r="O19" s="35"/>
      <c r="P19" s="35"/>
      <c r="Q19" s="30"/>
      <c r="R19" s="30"/>
      <c r="S19" s="36"/>
      <c r="T19" s="29"/>
      <c r="U19" s="37"/>
      <c r="V19" s="38"/>
      <c r="W19" s="29"/>
      <c r="X19" s="39"/>
      <c r="Y19" s="40"/>
      <c r="Z19" s="29"/>
      <c r="AA19" s="29"/>
      <c r="AB19" s="41"/>
      <c r="AC19" s="42"/>
      <c r="AD19" s="40"/>
      <c r="AE19" s="40"/>
      <c r="AF19" s="40"/>
      <c r="AG19" s="40"/>
    </row>
    <row r="20" spans="1:33" ht="15.75" hidden="1" customHeight="1" x14ac:dyDescent="0.2">
      <c r="A20" s="29"/>
      <c r="B20" s="29"/>
      <c r="C20" s="16"/>
      <c r="D20" s="30"/>
      <c r="E20" s="30"/>
      <c r="F20" s="33"/>
      <c r="G20" s="31"/>
      <c r="H20" s="32"/>
      <c r="I20" s="32"/>
      <c r="J20" s="33"/>
      <c r="K20" s="33"/>
      <c r="L20" s="30"/>
      <c r="M20" s="34"/>
      <c r="N20" s="30"/>
      <c r="O20" s="35"/>
      <c r="P20" s="35"/>
      <c r="Q20" s="30"/>
      <c r="R20" s="30"/>
      <c r="S20" s="36"/>
      <c r="T20" s="29"/>
      <c r="U20" s="37"/>
      <c r="V20" s="38"/>
      <c r="W20" s="29"/>
      <c r="X20" s="39"/>
      <c r="Y20" s="40"/>
      <c r="Z20" s="29"/>
      <c r="AA20" s="29"/>
      <c r="AB20" s="41"/>
      <c r="AC20" s="42"/>
      <c r="AD20" s="40"/>
      <c r="AE20" s="40"/>
      <c r="AF20" s="40"/>
      <c r="AG20" s="40"/>
    </row>
    <row r="21" spans="1:33" ht="15.75" hidden="1" customHeight="1" x14ac:dyDescent="0.2">
      <c r="A21" s="29"/>
      <c r="B21" s="29"/>
      <c r="C21" s="16"/>
      <c r="D21" s="30"/>
      <c r="E21" s="30"/>
      <c r="F21" s="33"/>
      <c r="G21" s="31"/>
      <c r="H21" s="32"/>
      <c r="I21" s="32"/>
      <c r="J21" s="33"/>
      <c r="K21" s="33"/>
      <c r="L21" s="30"/>
      <c r="M21" s="34"/>
      <c r="N21" s="30"/>
      <c r="O21" s="35"/>
      <c r="P21" s="35"/>
      <c r="Q21" s="30"/>
      <c r="R21" s="30"/>
      <c r="S21" s="36"/>
      <c r="T21" s="29"/>
      <c r="U21" s="37"/>
      <c r="V21" s="38"/>
      <c r="W21" s="29"/>
      <c r="X21" s="39"/>
      <c r="Y21" s="40"/>
      <c r="Z21" s="29"/>
      <c r="AA21" s="29"/>
      <c r="AB21" s="41"/>
      <c r="AC21" s="42"/>
      <c r="AD21" s="40"/>
      <c r="AE21" s="40"/>
      <c r="AF21" s="40"/>
      <c r="AG21" s="40"/>
    </row>
    <row r="22" spans="1:33" ht="15.75" hidden="1" customHeight="1" x14ac:dyDescent="0.2">
      <c r="A22" s="29"/>
      <c r="B22" s="29"/>
      <c r="C22" s="16"/>
      <c r="D22" s="30"/>
      <c r="E22" s="30"/>
      <c r="F22" s="31"/>
      <c r="G22" s="31"/>
      <c r="H22" s="32"/>
      <c r="I22" s="32"/>
      <c r="J22" s="33"/>
      <c r="K22" s="33"/>
      <c r="L22" s="30"/>
      <c r="M22" s="34"/>
      <c r="N22" s="30"/>
      <c r="O22" s="35"/>
      <c r="P22" s="35"/>
      <c r="Q22" s="30"/>
      <c r="R22" s="30"/>
      <c r="S22" s="36"/>
      <c r="T22" s="29"/>
      <c r="U22" s="37"/>
      <c r="V22" s="38"/>
      <c r="W22" s="29"/>
      <c r="X22" s="39"/>
      <c r="Y22" s="40"/>
      <c r="Z22" s="29"/>
      <c r="AA22" s="29"/>
      <c r="AB22" s="41"/>
      <c r="AC22" s="42"/>
      <c r="AD22" s="40"/>
      <c r="AE22" s="40"/>
      <c r="AF22" s="40"/>
      <c r="AG22" s="40"/>
    </row>
    <row r="23" spans="1:33" ht="15.75" customHeight="1" x14ac:dyDescent="0.2">
      <c r="A23" s="29" t="s">
        <v>71</v>
      </c>
      <c r="B23" s="29" t="s">
        <v>111</v>
      </c>
      <c r="C23" s="16">
        <f t="shared" ref="C23:C32" si="1">IFERROR(F23/D23," - ")</f>
        <v>19.989999999999998</v>
      </c>
      <c r="D23" s="30">
        <v>6</v>
      </c>
      <c r="E23" s="30">
        <v>0</v>
      </c>
      <c r="F23" s="33">
        <v>119.93999999999998</v>
      </c>
      <c r="G23" s="31">
        <v>-40.800000000000004</v>
      </c>
      <c r="H23" s="32">
        <f t="shared" ref="H23:H32" si="2">G23/F23*-1</f>
        <v>0.34017008504252133</v>
      </c>
      <c r="I23" s="32">
        <f t="shared" ref="I23:I32" si="3">J23/F23</f>
        <v>-0.12371824236076383</v>
      </c>
      <c r="J23" s="33">
        <f t="shared" ref="J23:J32" si="4">F23*0.85+G23+AF23*D23+D23*AE23+AG23+AD23</f>
        <v>-14.838765988750012</v>
      </c>
      <c r="K23" s="33">
        <f t="shared" ref="K23:K32" si="5">J23/D23</f>
        <v>-2.4731276647916687</v>
      </c>
      <c r="L23" s="30">
        <v>15</v>
      </c>
      <c r="M23" s="34">
        <f t="shared" ref="M23:M32" si="6">IFERROR(D23/L23,"-")</f>
        <v>0.4</v>
      </c>
      <c r="N23" s="30">
        <v>197</v>
      </c>
      <c r="O23" s="35">
        <f t="shared" ref="O23:P23" si="7">D23/7</f>
        <v>0.8571428571428571</v>
      </c>
      <c r="P23" s="35">
        <f t="shared" si="7"/>
        <v>0</v>
      </c>
      <c r="Q23" s="30">
        <f t="shared" ref="Q23:Q32" si="8">ROUNDDOWN(N23/(O23+P23),0)</f>
        <v>229</v>
      </c>
      <c r="R23" s="30"/>
      <c r="S23" s="36">
        <v>2.01005025125628E-2</v>
      </c>
      <c r="T23" s="29">
        <v>400</v>
      </c>
      <c r="U23" s="37" t="s">
        <v>33</v>
      </c>
      <c r="V23" s="38" t="s">
        <v>33</v>
      </c>
      <c r="W23" s="29">
        <v>4</v>
      </c>
      <c r="X23" s="39">
        <f t="shared" ref="X23:X32" si="9">IFERROR(W23/D23,0)</f>
        <v>0.66666666666666663</v>
      </c>
      <c r="Y23" s="40">
        <f t="shared" ref="Y23:Y32" si="10">IFERROR(G23/(W23+Z23)*-1,0)</f>
        <v>4.08</v>
      </c>
      <c r="Z23" s="29">
        <v>6</v>
      </c>
      <c r="AA23" s="29" t="s">
        <v>88</v>
      </c>
      <c r="AB23" s="41">
        <f t="shared" ref="AB23:AB32" si="11">IF(OR(AA23="UsLargeStandardSize",AA23="UsSmallStandardSize"),-0.69,-0.48)</f>
        <v>-0.69</v>
      </c>
      <c r="AC23" s="42">
        <v>0.38627367013888891</v>
      </c>
      <c r="AD23" s="40">
        <f t="shared" ref="AD23:AD32" si="12">IFERROR(AB23*AC23*D23*2,0)</f>
        <v>-3.1983459887499999</v>
      </c>
      <c r="AE23" s="40">
        <v>-6.56</v>
      </c>
      <c r="AF23" s="40">
        <v>-5.5715699999999995</v>
      </c>
      <c r="AG23" s="40">
        <v>0</v>
      </c>
    </row>
    <row r="24" spans="1:33" ht="15.75" customHeight="1" x14ac:dyDescent="0.2">
      <c r="A24" s="29" t="s">
        <v>74</v>
      </c>
      <c r="B24" s="29" t="s">
        <v>112</v>
      </c>
      <c r="C24" s="16">
        <f t="shared" si="1"/>
        <v>19.71</v>
      </c>
      <c r="D24" s="30">
        <v>5</v>
      </c>
      <c r="E24" s="30">
        <v>0</v>
      </c>
      <c r="F24" s="33">
        <v>98.55</v>
      </c>
      <c r="G24" s="33">
        <v>-58.989999999999995</v>
      </c>
      <c r="H24" s="32">
        <f t="shared" si="2"/>
        <v>0.59857940131912735</v>
      </c>
      <c r="I24" s="32">
        <f t="shared" si="3"/>
        <v>-0.39112773540292572</v>
      </c>
      <c r="J24" s="33">
        <f t="shared" si="4"/>
        <v>-38.545638323958329</v>
      </c>
      <c r="K24" s="33">
        <f t="shared" si="5"/>
        <v>-7.7091276647916658</v>
      </c>
      <c r="L24" s="30">
        <v>29</v>
      </c>
      <c r="M24" s="34">
        <f t="shared" si="6"/>
        <v>0.17241379310344829</v>
      </c>
      <c r="N24" s="30">
        <v>180</v>
      </c>
      <c r="O24" s="35">
        <f t="shared" ref="O24:P24" si="13">D24/7</f>
        <v>0.7142857142857143</v>
      </c>
      <c r="P24" s="35">
        <f t="shared" si="13"/>
        <v>0</v>
      </c>
      <c r="Q24" s="30">
        <f t="shared" si="8"/>
        <v>252</v>
      </c>
      <c r="R24" s="30"/>
      <c r="S24" s="36">
        <v>0.16666666666666599</v>
      </c>
      <c r="T24" s="29">
        <v>400</v>
      </c>
      <c r="U24" s="37" t="s">
        <v>33</v>
      </c>
      <c r="V24" s="38" t="s">
        <v>33</v>
      </c>
      <c r="W24" s="29">
        <v>3</v>
      </c>
      <c r="X24" s="39">
        <f t="shared" si="9"/>
        <v>0.6</v>
      </c>
      <c r="Y24" s="40">
        <f t="shared" si="10"/>
        <v>4.9158333333333326</v>
      </c>
      <c r="Z24" s="29">
        <v>9</v>
      </c>
      <c r="AA24" s="29" t="s">
        <v>88</v>
      </c>
      <c r="AB24" s="41">
        <f t="shared" si="11"/>
        <v>-0.69</v>
      </c>
      <c r="AC24" s="42">
        <v>0.38627367013888891</v>
      </c>
      <c r="AD24" s="40">
        <f t="shared" si="12"/>
        <v>-2.6652883239583329</v>
      </c>
      <c r="AE24" s="40">
        <v>-6.56</v>
      </c>
      <c r="AF24" s="40">
        <v>-5.5715699999999995</v>
      </c>
      <c r="AG24" s="40">
        <v>0</v>
      </c>
    </row>
    <row r="25" spans="1:33" ht="15.75" customHeight="1" x14ac:dyDescent="0.2">
      <c r="A25" s="29" t="s">
        <v>76</v>
      </c>
      <c r="B25" s="15"/>
      <c r="C25" s="16">
        <f t="shared" si="1"/>
        <v>15.384285714285713</v>
      </c>
      <c r="D25" s="30">
        <v>14</v>
      </c>
      <c r="E25" s="30">
        <v>0</v>
      </c>
      <c r="F25" s="33">
        <v>215.38</v>
      </c>
      <c r="G25" s="33">
        <v>-74.910000000000011</v>
      </c>
      <c r="H25" s="32">
        <f t="shared" si="2"/>
        <v>0.34780388151174674</v>
      </c>
      <c r="I25" s="32">
        <f t="shared" si="3"/>
        <v>-0.32092026793148559</v>
      </c>
      <c r="J25" s="33">
        <f t="shared" si="4"/>
        <v>-69.119807307083363</v>
      </c>
      <c r="K25" s="33">
        <f t="shared" si="5"/>
        <v>-4.9371290933630974</v>
      </c>
      <c r="L25" s="30">
        <v>38</v>
      </c>
      <c r="M25" s="34">
        <f t="shared" si="6"/>
        <v>0.36842105263157893</v>
      </c>
      <c r="N25" s="30">
        <v>174</v>
      </c>
      <c r="O25" s="35">
        <f t="shared" ref="O25:P25" si="14">D25/7</f>
        <v>2</v>
      </c>
      <c r="P25" s="35">
        <f t="shared" si="14"/>
        <v>0</v>
      </c>
      <c r="Q25" s="30">
        <f t="shared" si="8"/>
        <v>87</v>
      </c>
      <c r="R25" s="30"/>
      <c r="S25" s="36">
        <v>0.44444444444444442</v>
      </c>
      <c r="T25" s="15"/>
      <c r="U25" s="23"/>
      <c r="V25" s="1"/>
      <c r="W25" s="15">
        <v>7</v>
      </c>
      <c r="X25" s="39">
        <f t="shared" si="9"/>
        <v>0.5</v>
      </c>
      <c r="Y25" s="40">
        <f t="shared" si="10"/>
        <v>4.9940000000000007</v>
      </c>
      <c r="Z25" s="15">
        <v>8</v>
      </c>
      <c r="AA25" s="29" t="s">
        <v>88</v>
      </c>
      <c r="AB25" s="41">
        <f t="shared" si="11"/>
        <v>-0.69</v>
      </c>
      <c r="AC25" s="42">
        <v>0.38627367013888891</v>
      </c>
      <c r="AD25" s="40">
        <f t="shared" si="12"/>
        <v>-7.4628073070833327</v>
      </c>
      <c r="AE25" s="40">
        <v>-6.56</v>
      </c>
      <c r="AF25" s="40">
        <v>-5.57</v>
      </c>
      <c r="AG25" s="40">
        <v>0</v>
      </c>
    </row>
    <row r="26" spans="1:33" ht="15.75" customHeight="1" x14ac:dyDescent="0.2">
      <c r="A26" s="15" t="s">
        <v>78</v>
      </c>
      <c r="B26" s="15" t="s">
        <v>113</v>
      </c>
      <c r="C26" s="16">
        <f t="shared" si="1"/>
        <v>15.077142857142858</v>
      </c>
      <c r="D26" s="17">
        <v>14</v>
      </c>
      <c r="E26" s="17">
        <v>0</v>
      </c>
      <c r="F26" s="18">
        <v>211.08</v>
      </c>
      <c r="G26" s="18">
        <v>-64.64</v>
      </c>
      <c r="H26" s="32">
        <f t="shared" si="2"/>
        <v>0.30623460299412542</v>
      </c>
      <c r="I26" s="32">
        <f t="shared" si="3"/>
        <v>-0.27765201490943331</v>
      </c>
      <c r="J26" s="33">
        <f t="shared" si="4"/>
        <v>-58.606787307083188</v>
      </c>
      <c r="K26" s="33">
        <f t="shared" si="5"/>
        <v>-4.1861990933630846</v>
      </c>
      <c r="L26" s="17">
        <v>38</v>
      </c>
      <c r="M26" s="34">
        <f t="shared" si="6"/>
        <v>0.36842105263157893</v>
      </c>
      <c r="N26" s="17">
        <v>162</v>
      </c>
      <c r="O26" s="35">
        <f t="shared" ref="O26:P26" si="15">D26/7</f>
        <v>2</v>
      </c>
      <c r="P26" s="35">
        <f t="shared" si="15"/>
        <v>0</v>
      </c>
      <c r="Q26" s="30">
        <f t="shared" si="8"/>
        <v>81</v>
      </c>
      <c r="R26" s="30"/>
      <c r="S26" s="22">
        <v>0.70588235294117652</v>
      </c>
      <c r="T26" s="15">
        <v>400</v>
      </c>
      <c r="U26" s="23" t="s">
        <v>33</v>
      </c>
      <c r="V26" s="1" t="s">
        <v>33</v>
      </c>
      <c r="W26" s="15">
        <v>5</v>
      </c>
      <c r="X26" s="39">
        <f t="shared" si="9"/>
        <v>0.35714285714285715</v>
      </c>
      <c r="Y26" s="40">
        <f t="shared" si="10"/>
        <v>4.6171428571428574</v>
      </c>
      <c r="Z26" s="15">
        <v>9</v>
      </c>
      <c r="AA26" s="29" t="s">
        <v>88</v>
      </c>
      <c r="AB26" s="41">
        <f t="shared" si="11"/>
        <v>-0.69</v>
      </c>
      <c r="AC26" s="42">
        <v>0.38627367013888891</v>
      </c>
      <c r="AD26" s="40">
        <f t="shared" si="12"/>
        <v>-7.4628073070833327</v>
      </c>
      <c r="AE26" s="26">
        <v>-6.28</v>
      </c>
      <c r="AF26" s="26">
        <v>-5.5715699999999897</v>
      </c>
      <c r="AG26" s="26">
        <v>0</v>
      </c>
    </row>
    <row r="27" spans="1:33" ht="15.75" customHeight="1" x14ac:dyDescent="0.2">
      <c r="A27" s="15" t="s">
        <v>80</v>
      </c>
      <c r="B27" s="15" t="s">
        <v>91</v>
      </c>
      <c r="C27" s="16">
        <f t="shared" si="1"/>
        <v>18.360714285714288</v>
      </c>
      <c r="D27" s="17">
        <v>14</v>
      </c>
      <c r="E27" s="17">
        <v>1</v>
      </c>
      <c r="F27" s="18">
        <v>257.05</v>
      </c>
      <c r="G27" s="18">
        <v>-75</v>
      </c>
      <c r="H27" s="32">
        <f t="shared" si="2"/>
        <v>0.29177202878817349</v>
      </c>
      <c r="I27" s="32">
        <f t="shared" si="3"/>
        <v>-0.11628977750275506</v>
      </c>
      <c r="J27" s="33">
        <f t="shared" si="4"/>
        <v>-29.892287307083187</v>
      </c>
      <c r="K27" s="33">
        <f t="shared" si="5"/>
        <v>-2.1351633790773703</v>
      </c>
      <c r="L27" s="17">
        <v>49</v>
      </c>
      <c r="M27" s="34">
        <f t="shared" si="6"/>
        <v>0.2857142857142857</v>
      </c>
      <c r="N27" s="17">
        <v>146</v>
      </c>
      <c r="O27" s="35">
        <f t="shared" ref="O27:P27" si="16">D27/7</f>
        <v>2</v>
      </c>
      <c r="P27" s="35">
        <f t="shared" si="16"/>
        <v>0.14285714285714285</v>
      </c>
      <c r="Q27" s="30">
        <f t="shared" si="8"/>
        <v>68</v>
      </c>
      <c r="R27" s="30"/>
      <c r="S27" s="22">
        <v>0.55014326647564471</v>
      </c>
      <c r="T27" s="15">
        <v>400</v>
      </c>
      <c r="U27" s="23" t="s">
        <v>33</v>
      </c>
      <c r="V27" s="1" t="s">
        <v>33</v>
      </c>
      <c r="W27" s="15">
        <v>9</v>
      </c>
      <c r="X27" s="39">
        <f t="shared" si="9"/>
        <v>0.6428571428571429</v>
      </c>
      <c r="Y27" s="40">
        <f t="shared" si="10"/>
        <v>3.125</v>
      </c>
      <c r="Z27" s="15">
        <v>15</v>
      </c>
      <c r="AA27" s="29" t="s">
        <v>88</v>
      </c>
      <c r="AB27" s="41">
        <f t="shared" si="11"/>
        <v>-0.69</v>
      </c>
      <c r="AC27" s="42">
        <v>0.38627367013888891</v>
      </c>
      <c r="AD27" s="40">
        <f t="shared" si="12"/>
        <v>-7.4628073070833327</v>
      </c>
      <c r="AE27" s="26">
        <v>-6.28</v>
      </c>
      <c r="AF27" s="26">
        <v>-5.5715699999999897</v>
      </c>
      <c r="AG27" s="26">
        <v>0</v>
      </c>
    </row>
    <row r="28" spans="1:33" ht="15.75" customHeight="1" x14ac:dyDescent="0.2">
      <c r="A28" s="15" t="s">
        <v>82</v>
      </c>
      <c r="B28" s="15" t="s">
        <v>114</v>
      </c>
      <c r="C28" s="16">
        <f t="shared" si="1"/>
        <v>23.202941176470588</v>
      </c>
      <c r="D28" s="17">
        <v>34</v>
      </c>
      <c r="E28" s="17">
        <v>0</v>
      </c>
      <c r="F28" s="18">
        <v>788.9</v>
      </c>
      <c r="G28" s="18">
        <v>-70.72</v>
      </c>
      <c r="H28" s="32">
        <f t="shared" si="2"/>
        <v>8.9643807833692482E-2</v>
      </c>
      <c r="I28" s="32">
        <f t="shared" si="3"/>
        <v>0.22660370059206944</v>
      </c>
      <c r="J28" s="33">
        <f t="shared" si="4"/>
        <v>178.76765939708358</v>
      </c>
      <c r="K28" s="33">
        <f t="shared" si="5"/>
        <v>5.2578723352083401</v>
      </c>
      <c r="L28" s="17">
        <v>69</v>
      </c>
      <c r="M28" s="34">
        <f t="shared" si="6"/>
        <v>0.49275362318840582</v>
      </c>
      <c r="N28" s="17">
        <v>115</v>
      </c>
      <c r="O28" s="35">
        <f t="shared" ref="O28:P28" si="17">D28/7</f>
        <v>4.8571428571428568</v>
      </c>
      <c r="P28" s="35">
        <f t="shared" si="17"/>
        <v>0</v>
      </c>
      <c r="Q28" s="30">
        <f t="shared" si="8"/>
        <v>23</v>
      </c>
      <c r="R28" s="30"/>
      <c r="S28" s="22">
        <v>0.98402555910543132</v>
      </c>
      <c r="T28" s="15">
        <v>400</v>
      </c>
      <c r="U28" s="23" t="s">
        <v>33</v>
      </c>
      <c r="V28" s="1" t="s">
        <v>33</v>
      </c>
      <c r="W28" s="15">
        <v>12</v>
      </c>
      <c r="X28" s="39">
        <f t="shared" si="9"/>
        <v>0.35294117647058826</v>
      </c>
      <c r="Y28" s="40">
        <f t="shared" si="10"/>
        <v>3.9288888888888889</v>
      </c>
      <c r="Z28" s="15">
        <v>6</v>
      </c>
      <c r="AA28" s="29" t="s">
        <v>88</v>
      </c>
      <c r="AB28" s="41">
        <f t="shared" si="11"/>
        <v>-0.69</v>
      </c>
      <c r="AC28" s="42">
        <v>0.38627367013888891</v>
      </c>
      <c r="AD28" s="40">
        <f t="shared" si="12"/>
        <v>-18.123960602916664</v>
      </c>
      <c r="AE28" s="26">
        <v>-6.28</v>
      </c>
      <c r="AF28" s="26">
        <v>-5.5715699999999897</v>
      </c>
      <c r="AG28" s="26">
        <v>0</v>
      </c>
    </row>
    <row r="29" spans="1:33" ht="15.75" customHeight="1" x14ac:dyDescent="0.2">
      <c r="A29" s="15" t="s">
        <v>83</v>
      </c>
      <c r="B29" s="15" t="s">
        <v>115</v>
      </c>
      <c r="C29" s="16">
        <f t="shared" si="1"/>
        <v>23.892222222222223</v>
      </c>
      <c r="D29" s="17">
        <v>18</v>
      </c>
      <c r="E29" s="17">
        <v>1</v>
      </c>
      <c r="F29" s="18">
        <v>430.06</v>
      </c>
      <c r="G29" s="18">
        <v>-20.95</v>
      </c>
      <c r="H29" s="32">
        <f t="shared" si="2"/>
        <v>4.871413291168674E-2</v>
      </c>
      <c r="I29" s="32">
        <f t="shared" si="3"/>
        <v>0.28293192120576238</v>
      </c>
      <c r="J29" s="33">
        <f t="shared" si="4"/>
        <v>121.67770203375017</v>
      </c>
      <c r="K29" s="33">
        <f t="shared" si="5"/>
        <v>6.7598723352083425</v>
      </c>
      <c r="L29" s="17">
        <v>68</v>
      </c>
      <c r="M29" s="34">
        <f t="shared" si="6"/>
        <v>0.26470588235294118</v>
      </c>
      <c r="N29" s="17">
        <v>90</v>
      </c>
      <c r="O29" s="35">
        <f t="shared" ref="O29:P29" si="18">D29/7</f>
        <v>2.5714285714285716</v>
      </c>
      <c r="P29" s="35">
        <f t="shared" si="18"/>
        <v>0.14285714285714285</v>
      </c>
      <c r="Q29" s="30">
        <f t="shared" si="8"/>
        <v>33</v>
      </c>
      <c r="R29" s="30"/>
      <c r="S29" s="22">
        <v>1.536231884057971</v>
      </c>
      <c r="T29" s="15" t="s">
        <v>33</v>
      </c>
      <c r="U29" s="23" t="s">
        <v>33</v>
      </c>
      <c r="V29" s="1" t="s">
        <v>33</v>
      </c>
      <c r="W29" s="15">
        <v>0</v>
      </c>
      <c r="X29" s="39">
        <f t="shared" si="9"/>
        <v>0</v>
      </c>
      <c r="Y29" s="40">
        <f t="shared" si="10"/>
        <v>5.2374999999999998</v>
      </c>
      <c r="Z29" s="15">
        <v>4</v>
      </c>
      <c r="AA29" s="29" t="s">
        <v>88</v>
      </c>
      <c r="AB29" s="41">
        <f t="shared" si="11"/>
        <v>-0.69</v>
      </c>
      <c r="AC29" s="42">
        <v>0.38627367013888891</v>
      </c>
      <c r="AD29" s="40">
        <f t="shared" si="12"/>
        <v>-9.5950379662499987</v>
      </c>
      <c r="AE29" s="26">
        <v>-6.28</v>
      </c>
      <c r="AF29" s="26">
        <v>-5.5715699999999897</v>
      </c>
      <c r="AG29" s="26">
        <v>0</v>
      </c>
    </row>
    <row r="30" spans="1:33" ht="15.75" customHeight="1" x14ac:dyDescent="0.2">
      <c r="A30" s="15" t="s">
        <v>84</v>
      </c>
      <c r="B30" s="15" t="s">
        <v>91</v>
      </c>
      <c r="C30" s="16">
        <f t="shared" si="1"/>
        <v>23.442307692307693</v>
      </c>
      <c r="D30" s="17">
        <v>13</v>
      </c>
      <c r="E30" s="17">
        <v>0</v>
      </c>
      <c r="F30" s="18">
        <v>304.75</v>
      </c>
      <c r="G30" s="18">
        <v>-0.16</v>
      </c>
      <c r="H30" s="32">
        <f t="shared" si="2"/>
        <v>5.2502050861361776E-4</v>
      </c>
      <c r="I30" s="32">
        <f t="shared" si="3"/>
        <v>0.32634815295392416</v>
      </c>
      <c r="J30" s="33">
        <f t="shared" si="4"/>
        <v>99.454599612708392</v>
      </c>
      <c r="K30" s="33">
        <f t="shared" si="5"/>
        <v>7.650353816362184</v>
      </c>
      <c r="L30" s="17">
        <v>65</v>
      </c>
      <c r="M30" s="34">
        <f t="shared" si="6"/>
        <v>0.2</v>
      </c>
      <c r="N30" s="17">
        <v>74</v>
      </c>
      <c r="O30" s="35">
        <f t="shared" ref="O30:P30" si="19">D30/7</f>
        <v>1.8571428571428572</v>
      </c>
      <c r="P30" s="35">
        <f t="shared" si="19"/>
        <v>0</v>
      </c>
      <c r="Q30" s="30">
        <f t="shared" si="8"/>
        <v>39</v>
      </c>
      <c r="R30" s="30"/>
      <c r="S30" s="22">
        <v>1.72972972972973</v>
      </c>
      <c r="T30" s="29">
        <v>400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88</v>
      </c>
      <c r="AB30" s="41">
        <f t="shared" si="11"/>
        <v>-0.69</v>
      </c>
      <c r="AC30" s="42">
        <v>0.38627367013888891</v>
      </c>
      <c r="AD30" s="40">
        <f t="shared" si="12"/>
        <v>-6.9297496422916662</v>
      </c>
      <c r="AE30" s="26">
        <v>-6.28</v>
      </c>
      <c r="AF30" s="26">
        <v>-5.4502423649999896</v>
      </c>
      <c r="AG30" s="26">
        <v>0</v>
      </c>
    </row>
    <row r="31" spans="1:33" ht="15.75" customHeight="1" x14ac:dyDescent="0.2">
      <c r="A31" s="15" t="s">
        <v>85</v>
      </c>
      <c r="B31" s="47" t="s">
        <v>116</v>
      </c>
      <c r="C31" s="16">
        <f t="shared" si="1"/>
        <v>24.017499999999998</v>
      </c>
      <c r="D31" s="17">
        <v>8</v>
      </c>
      <c r="E31" s="17">
        <v>0</v>
      </c>
      <c r="F31" s="18">
        <v>192.14</v>
      </c>
      <c r="G31" s="43">
        <v>-0.32</v>
      </c>
      <c r="H31" s="32">
        <f t="shared" si="2"/>
        <v>1.6654522743832624E-3</v>
      </c>
      <c r="I31" s="32">
        <f t="shared" si="3"/>
        <v>0.33773602457409535</v>
      </c>
      <c r="J31" s="33">
        <f t="shared" si="4"/>
        <v>64.892599761666673</v>
      </c>
      <c r="K31" s="33">
        <f t="shared" si="5"/>
        <v>8.1115749702083342</v>
      </c>
      <c r="L31" s="17">
        <v>62</v>
      </c>
      <c r="M31" s="34">
        <f t="shared" si="6"/>
        <v>0.12903225806451613</v>
      </c>
      <c r="N31" s="17">
        <v>65</v>
      </c>
      <c r="O31" s="35">
        <f t="shared" ref="O31:P32" si="20">D31/7</f>
        <v>1.1428571428571428</v>
      </c>
      <c r="P31" s="35">
        <f t="shared" si="20"/>
        <v>0</v>
      </c>
      <c r="Q31" s="30">
        <f t="shared" si="8"/>
        <v>56</v>
      </c>
      <c r="R31" s="30"/>
      <c r="S31" s="22">
        <v>1.1858823529411699</v>
      </c>
      <c r="T31" s="15">
        <v>400</v>
      </c>
      <c r="U31" s="23" t="s">
        <v>33</v>
      </c>
      <c r="V31" s="1" t="s">
        <v>416</v>
      </c>
      <c r="W31" s="15">
        <v>1</v>
      </c>
      <c r="X31" s="39">
        <f t="shared" si="9"/>
        <v>0.125</v>
      </c>
      <c r="Y31" s="40">
        <f t="shared" si="10"/>
        <v>0.32</v>
      </c>
      <c r="Z31" s="15">
        <v>0</v>
      </c>
      <c r="AA31" s="15" t="s">
        <v>88</v>
      </c>
      <c r="AB31" s="41">
        <f t="shared" si="11"/>
        <v>-0.69</v>
      </c>
      <c r="AC31" s="28">
        <v>0.38627367013888891</v>
      </c>
      <c r="AD31" s="40">
        <f t="shared" si="12"/>
        <v>-4.2644613183333329</v>
      </c>
      <c r="AE31" s="44">
        <v>-6.28</v>
      </c>
      <c r="AF31" s="44">
        <v>-5.4502423649999994</v>
      </c>
      <c r="AG31" s="26">
        <v>0</v>
      </c>
    </row>
    <row r="32" spans="1:33" s="51" customFormat="1" ht="15.75" customHeight="1" x14ac:dyDescent="0.2">
      <c r="A32" s="51" t="s">
        <v>400</v>
      </c>
      <c r="C32" s="16">
        <f t="shared" si="1"/>
        <v>23.573571428571427</v>
      </c>
      <c r="D32" s="52">
        <v>14</v>
      </c>
      <c r="E32" s="52">
        <v>0</v>
      </c>
      <c r="F32" s="53">
        <v>330.03</v>
      </c>
      <c r="G32" s="53">
        <v>-0.13</v>
      </c>
      <c r="H32" s="32">
        <f t="shared" si="2"/>
        <v>3.9390358452261919E-4</v>
      </c>
      <c r="I32" s="32">
        <f t="shared" si="3"/>
        <v>0.32939217520503222</v>
      </c>
      <c r="J32" s="33">
        <f t="shared" si="4"/>
        <v>108.70929958291677</v>
      </c>
      <c r="K32" s="33">
        <f t="shared" si="5"/>
        <v>7.7649499702083409</v>
      </c>
      <c r="L32" s="52">
        <v>55</v>
      </c>
      <c r="M32" s="34">
        <f t="shared" si="6"/>
        <v>0.25454545454545452</v>
      </c>
      <c r="N32" s="52">
        <v>50</v>
      </c>
      <c r="O32" s="35">
        <f t="shared" si="20"/>
        <v>2</v>
      </c>
      <c r="P32" s="35">
        <f t="shared" si="20"/>
        <v>0</v>
      </c>
      <c r="Q32" s="30">
        <f t="shared" si="8"/>
        <v>25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1.472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0</v>
      </c>
      <c r="X32" s="39">
        <f t="shared" si="9"/>
        <v>0</v>
      </c>
      <c r="Y32" s="40">
        <f t="shared" si="10"/>
        <v>0</v>
      </c>
      <c r="Z32" s="51">
        <v>0</v>
      </c>
      <c r="AA32" s="51" t="s">
        <v>88</v>
      </c>
      <c r="AB32" s="41">
        <f t="shared" si="11"/>
        <v>-0.69</v>
      </c>
      <c r="AC32" s="57">
        <v>0.38627367013888891</v>
      </c>
      <c r="AD32" s="40">
        <f t="shared" si="12"/>
        <v>-7.4628073070833327</v>
      </c>
      <c r="AE32" s="58">
        <v>-6.28</v>
      </c>
      <c r="AF32" s="58">
        <v>-5.4502423649999896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A200" s="15"/>
      <c r="B200" s="15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5.75" customHeight="1" x14ac:dyDescent="0.2">
      <c r="A201" s="15"/>
      <c r="B201" s="15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5.75" customHeight="1" x14ac:dyDescent="0.2">
      <c r="A202" s="15"/>
      <c r="B202" s="15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5.75" customHeight="1" x14ac:dyDescent="0.2">
      <c r="A203" s="15"/>
      <c r="B203" s="15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5.75" customHeight="1" x14ac:dyDescent="0.2">
      <c r="A204" s="15"/>
      <c r="B204" s="15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5.75" customHeight="1" x14ac:dyDescent="0.2">
      <c r="A205" s="15"/>
      <c r="B205" s="15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5.75" customHeight="1" x14ac:dyDescent="0.2">
      <c r="A206" s="15"/>
      <c r="B206" s="15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5.75" customHeight="1" x14ac:dyDescent="0.2">
      <c r="A207" s="15"/>
      <c r="B207" s="15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5.75" customHeight="1" x14ac:dyDescent="0.2">
      <c r="A208" s="15"/>
      <c r="B208" s="15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5.75" customHeight="1" x14ac:dyDescent="0.2">
      <c r="A209" s="15"/>
      <c r="B209" s="15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5.75" customHeight="1" x14ac:dyDescent="0.2">
      <c r="A210" s="15"/>
      <c r="B210" s="15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5.75" customHeight="1" x14ac:dyDescent="0.2">
      <c r="A211" s="15"/>
      <c r="B211" s="15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5.75" customHeight="1" x14ac:dyDescent="0.2">
      <c r="A212" s="15"/>
      <c r="B212" s="15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5.75" customHeight="1" x14ac:dyDescent="0.2">
      <c r="A213" s="15"/>
      <c r="B213" s="15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5.75" customHeight="1" x14ac:dyDescent="0.2">
      <c r="A214" s="15"/>
      <c r="B214" s="15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5.75" customHeight="1" x14ac:dyDescent="0.2">
      <c r="A215" s="15"/>
      <c r="B215" s="15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5.75" customHeight="1" x14ac:dyDescent="0.2">
      <c r="A216" s="15"/>
      <c r="B216" s="15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5.75" customHeight="1" x14ac:dyDescent="0.2">
      <c r="A217" s="15"/>
      <c r="B217" s="15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5.75" customHeight="1" x14ac:dyDescent="0.2">
      <c r="A218" s="15"/>
      <c r="B218" s="15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5.75" customHeight="1" x14ac:dyDescent="0.2">
      <c r="A219" s="15"/>
      <c r="B219" s="15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5.75" customHeight="1" x14ac:dyDescent="0.2">
      <c r="A220" s="15"/>
      <c r="B220" s="15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5.7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22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spans="1:33" ht="15.75" customHeight="1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22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spans="1:33" ht="15.7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22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spans="1:33" ht="15.7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22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0"/>
  <sheetViews>
    <sheetView tabSelected="1" workbookViewId="0">
      <pane xSplit="2" ySplit="3" topLeftCell="C4" activePane="bottomRight" state="frozen"/>
      <selection activeCell="R32" sqref="R32"/>
      <selection pane="topRight" activeCell="R32" sqref="R32"/>
      <selection pane="bottomLeft" activeCell="R32" sqref="R32"/>
      <selection pane="bottomRigh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1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9.33203125" customWidth="1"/>
    <col min="16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29.664062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9.6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Info!B1:BJ7000""),3,FALSE),"""")"),"Cornhole Board Carrying Case, American Flag - Stars and Stripes Corn Hole Boards Storage Carry Bag")</f>
        <v>Cornhole Board Carrying Case, American Flag - Stars and Stripes Corn Hole Boards Storage Carry Bag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Info!B1:BJ7000""),2,FALSE),"""")"),"B08D3YMN5G")</f>
        <v>B08D3YMN5G</v>
      </c>
      <c r="B2" s="3" t="s">
        <v>117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49.5" customHeight="1" x14ac:dyDescent="0.2">
      <c r="A3" s="75" t="s">
        <v>30</v>
      </c>
      <c r="B3" s="76"/>
      <c r="C3" s="4">
        <f>((AE32+AF32)/0.85)*-1</f>
        <v>13.097713147058824</v>
      </c>
      <c r="D3" s="5">
        <f>SUM(D4:D99765)</f>
        <v>110</v>
      </c>
      <c r="E3" s="5"/>
      <c r="F3" s="6">
        <f t="shared" ref="F3:G3" si="0">SUM(F4:F99765)</f>
        <v>1695.1999999999998</v>
      </c>
      <c r="G3" s="6">
        <f t="shared" si="0"/>
        <v>-0.36</v>
      </c>
      <c r="H3" s="7">
        <f t="shared" ref="H3:H32" si="1">G3/F3*-1</f>
        <v>2.1236432279377065E-4</v>
      </c>
      <c r="I3" s="8">
        <f t="shared" ref="I3:I32" si="2">J3/F3</f>
        <v>9.8985874201373183E-2</v>
      </c>
      <c r="J3" s="6">
        <f>SUM(J4:J99765)</f>
        <v>167.80085394616779</v>
      </c>
      <c r="K3" s="6">
        <f t="shared" ref="K3:K32" si="3">J3/D3</f>
        <v>1.5254623086015253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Sheet!a1:g5000""),2,FALSE),"""")"),"0 - March
0 - April
0.5 - May
1 - June
1 - July
0.5 - Aug
0.5 - Sept
0 - Oct
0 - Nov
0.5 - Dec
0 - Jan
0 - Feb")</f>
        <v>0 - March
0 - April
0.5 - May
1 - June
1 - July
0.5 - Aug
0.5 - Sept
0 - Oct
0 - Nov
0.5 - Dec
0 - Jan
0 -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SUM(W4:W99765)</f>
        <v>0</v>
      </c>
      <c r="X3" s="7">
        <f>W3/D3</f>
        <v>0</v>
      </c>
      <c r="Y3" s="6"/>
      <c r="Z3" s="5"/>
      <c r="AA3" s="5"/>
      <c r="AB3" s="5"/>
      <c r="AC3" s="5"/>
      <c r="AD3" s="6">
        <f>SUM(AD4:AD99765)</f>
        <v>-41.65544682306296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Info!B2:BZ7000""),36,FALSE)),"""")*-1"),-5.333056175)</f>
        <v>-5.3330561750000003</v>
      </c>
      <c r="AG3" s="6">
        <f>SUM(AG4:AG99765)</f>
        <v>-4</v>
      </c>
    </row>
    <row r="4" spans="1:33" ht="15.75" customHeight="1" x14ac:dyDescent="0.2">
      <c r="A4" s="15" t="s">
        <v>31</v>
      </c>
      <c r="B4" s="15" t="s">
        <v>91</v>
      </c>
      <c r="C4" s="16">
        <f t="shared" ref="C4:C32" si="4">IFERROR(F4/D4," - ")</f>
        <v>14.99</v>
      </c>
      <c r="D4" s="17">
        <v>3</v>
      </c>
      <c r="E4" s="17">
        <v>0</v>
      </c>
      <c r="F4" s="18">
        <v>44.97</v>
      </c>
      <c r="G4" s="18">
        <v>0</v>
      </c>
      <c r="H4" s="19">
        <f t="shared" si="1"/>
        <v>0</v>
      </c>
      <c r="I4" s="19">
        <f t="shared" si="2"/>
        <v>1.0933064887275312E-2</v>
      </c>
      <c r="J4" s="18">
        <f t="shared" ref="J4:J32" si="5">F4*0.85+G4+AF4*D4+D4*AE4+AG4+AD4</f>
        <v>0.49165992798077074</v>
      </c>
      <c r="K4" s="18">
        <f t="shared" si="3"/>
        <v>0.1638866426602569</v>
      </c>
      <c r="L4" s="17">
        <v>7</v>
      </c>
      <c r="M4" s="20">
        <f t="shared" ref="M4:M32" si="6">IFERROR(D4/L4,"-")</f>
        <v>0.42857142857142855</v>
      </c>
      <c r="N4" s="17">
        <v>69</v>
      </c>
      <c r="O4" s="21">
        <f t="shared" ref="O4:P4" si="7">D4/7</f>
        <v>0.42857142857142855</v>
      </c>
      <c r="P4" s="21">
        <f t="shared" si="7"/>
        <v>0</v>
      </c>
      <c r="Q4" s="17">
        <f t="shared" ref="Q4:Q32" si="8">ROUNDDOWN(N4/(O4+P4),0)</f>
        <v>161</v>
      </c>
      <c r="R4" s="17"/>
      <c r="S4" s="22">
        <v>0.71856287425149701</v>
      </c>
      <c r="T4" s="15">
        <v>200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s">
        <v>88</v>
      </c>
      <c r="AB4" s="27">
        <f t="shared" ref="AB4:AB32" si="11">IF(OR(AA4="UsLargeStandardSize",AA4="UsSmallStandardSize"),-0.69,-0.48)</f>
        <v>-0.69</v>
      </c>
      <c r="AC4" s="28">
        <v>0.27439271527777781</v>
      </c>
      <c r="AD4" s="26">
        <f t="shared" ref="AD4:AD32" si="12">IFERROR(AB4*AC4*D4*2,0)</f>
        <v>-1.1359858412500001</v>
      </c>
      <c r="AE4" s="26">
        <v>-5.8</v>
      </c>
      <c r="AF4" s="26">
        <v>-5.0656180769230765</v>
      </c>
      <c r="AG4" s="26">
        <v>-4</v>
      </c>
    </row>
    <row r="5" spans="1:33" ht="15.75" customHeight="1" x14ac:dyDescent="0.2">
      <c r="A5" s="29" t="s">
        <v>34</v>
      </c>
      <c r="B5" s="15" t="s">
        <v>91</v>
      </c>
      <c r="C5" s="16">
        <f t="shared" si="4"/>
        <v>14.99</v>
      </c>
      <c r="D5" s="30">
        <v>6</v>
      </c>
      <c r="E5" s="30">
        <v>0</v>
      </c>
      <c r="F5" s="31">
        <v>89.94</v>
      </c>
      <c r="G5" s="31">
        <v>0</v>
      </c>
      <c r="H5" s="32">
        <f t="shared" si="1"/>
        <v>0</v>
      </c>
      <c r="I5" s="32">
        <f t="shared" si="2"/>
        <v>9.9851981455028341E-2</v>
      </c>
      <c r="J5" s="33">
        <f t="shared" si="5"/>
        <v>8.9806872120652486</v>
      </c>
      <c r="K5" s="33">
        <f t="shared" si="3"/>
        <v>1.4967812020108748</v>
      </c>
      <c r="L5" s="30">
        <v>14</v>
      </c>
      <c r="M5" s="34">
        <f t="shared" si="6"/>
        <v>0.42857142857142855</v>
      </c>
      <c r="N5" s="30">
        <v>65</v>
      </c>
      <c r="O5" s="35">
        <f t="shared" ref="O5:P5" si="13">D5/7</f>
        <v>0.8571428571428571</v>
      </c>
      <c r="P5" s="35">
        <f t="shared" si="13"/>
        <v>0</v>
      </c>
      <c r="Q5" s="30">
        <f t="shared" si="8"/>
        <v>75</v>
      </c>
      <c r="R5" s="30"/>
      <c r="S5" s="36">
        <v>0.911392405063291</v>
      </c>
      <c r="T5" s="29">
        <v>200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s">
        <v>88</v>
      </c>
      <c r="AB5" s="41">
        <f t="shared" si="11"/>
        <v>-0.69</v>
      </c>
      <c r="AC5" s="42">
        <v>0.27471066743916572</v>
      </c>
      <c r="AD5" s="40">
        <f t="shared" si="12"/>
        <v>-2.2746043263962923</v>
      </c>
      <c r="AE5" s="40">
        <v>-5.8</v>
      </c>
      <c r="AF5" s="40">
        <v>-5.0656180769230765</v>
      </c>
      <c r="AG5" s="40">
        <v>0</v>
      </c>
    </row>
    <row r="6" spans="1:33" ht="15.75" customHeight="1" x14ac:dyDescent="0.2">
      <c r="A6" s="29" t="s">
        <v>35</v>
      </c>
      <c r="B6" s="15" t="s">
        <v>91</v>
      </c>
      <c r="C6" s="16">
        <f t="shared" si="4"/>
        <v>14.99</v>
      </c>
      <c r="D6" s="30">
        <v>2</v>
      </c>
      <c r="E6" s="30">
        <v>1</v>
      </c>
      <c r="F6" s="31">
        <v>29.98</v>
      </c>
      <c r="G6" s="31">
        <v>0</v>
      </c>
      <c r="H6" s="32">
        <f t="shared" si="1"/>
        <v>0</v>
      </c>
      <c r="I6" s="32">
        <f t="shared" si="2"/>
        <v>9.9881252567951342E-2</v>
      </c>
      <c r="J6" s="33">
        <f t="shared" si="5"/>
        <v>2.9944399519871814</v>
      </c>
      <c r="K6" s="33">
        <f t="shared" si="3"/>
        <v>1.4972199759935907</v>
      </c>
      <c r="L6" s="30">
        <v>13</v>
      </c>
      <c r="M6" s="34">
        <f t="shared" si="6"/>
        <v>0.15384615384615385</v>
      </c>
      <c r="N6" s="30">
        <v>60</v>
      </c>
      <c r="O6" s="35">
        <f t="shared" ref="O6:P6" si="14">D6/7</f>
        <v>0.2857142857142857</v>
      </c>
      <c r="P6" s="35">
        <f t="shared" si="14"/>
        <v>0.14285714285714285</v>
      </c>
      <c r="Q6" s="30">
        <f t="shared" si="8"/>
        <v>140</v>
      </c>
      <c r="R6" s="30"/>
      <c r="S6" s="36">
        <v>0.64516129032257996</v>
      </c>
      <c r="T6" s="29">
        <v>200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s">
        <v>88</v>
      </c>
      <c r="AB6" s="41">
        <f t="shared" si="11"/>
        <v>-0.69</v>
      </c>
      <c r="AC6" s="42">
        <v>0.27439271527777781</v>
      </c>
      <c r="AD6" s="40">
        <f t="shared" si="12"/>
        <v>-0.75732389416666668</v>
      </c>
      <c r="AE6" s="40">
        <v>-5.8</v>
      </c>
      <c r="AF6" s="40">
        <v>-5.0656180769230765</v>
      </c>
      <c r="AG6" s="40">
        <v>0</v>
      </c>
    </row>
    <row r="7" spans="1:33" ht="15.75" customHeight="1" x14ac:dyDescent="0.2">
      <c r="A7" s="29" t="s">
        <v>37</v>
      </c>
      <c r="B7" s="15" t="s">
        <v>91</v>
      </c>
      <c r="C7" s="16">
        <f t="shared" si="4"/>
        <v>14.99</v>
      </c>
      <c r="D7" s="30">
        <v>2</v>
      </c>
      <c r="E7" s="30">
        <v>0</v>
      </c>
      <c r="F7" s="31">
        <v>29.98</v>
      </c>
      <c r="G7" s="31">
        <v>0</v>
      </c>
      <c r="H7" s="32">
        <f t="shared" si="1"/>
        <v>0</v>
      </c>
      <c r="I7" s="32">
        <f t="shared" si="2"/>
        <v>9.9881252567951342E-2</v>
      </c>
      <c r="J7" s="33">
        <f t="shared" si="5"/>
        <v>2.9944399519871814</v>
      </c>
      <c r="K7" s="33">
        <f t="shared" si="3"/>
        <v>1.4972199759935907</v>
      </c>
      <c r="L7" s="30">
        <v>12</v>
      </c>
      <c r="M7" s="34">
        <f t="shared" si="6"/>
        <v>0.16666666666666666</v>
      </c>
      <c r="N7" s="30">
        <v>58</v>
      </c>
      <c r="O7" s="35">
        <f t="shared" ref="O7:P7" si="15">D7/7</f>
        <v>0.2857142857142857</v>
      </c>
      <c r="P7" s="35">
        <f t="shared" si="15"/>
        <v>0</v>
      </c>
      <c r="Q7" s="30">
        <f t="shared" si="8"/>
        <v>203</v>
      </c>
      <c r="R7" s="30"/>
      <c r="S7" s="36">
        <v>0.73043478260869499</v>
      </c>
      <c r="T7" s="29">
        <v>200</v>
      </c>
      <c r="U7" s="37" t="s">
        <v>33</v>
      </c>
      <c r="V7" s="38" t="s">
        <v>36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s">
        <v>88</v>
      </c>
      <c r="AB7" s="41">
        <f t="shared" si="11"/>
        <v>-0.69</v>
      </c>
      <c r="AC7" s="42">
        <v>0.27439271527777781</v>
      </c>
      <c r="AD7" s="40">
        <f t="shared" si="12"/>
        <v>-0.75732389416666668</v>
      </c>
      <c r="AE7" s="40">
        <v>-5.8</v>
      </c>
      <c r="AF7" s="40">
        <v>-5.0656180769230765</v>
      </c>
      <c r="AG7" s="40">
        <v>0</v>
      </c>
    </row>
    <row r="8" spans="1:33" ht="15.75" customHeight="1" x14ac:dyDescent="0.2">
      <c r="A8" s="29" t="s">
        <v>38</v>
      </c>
      <c r="B8" s="15" t="s">
        <v>91</v>
      </c>
      <c r="C8" s="16">
        <f t="shared" si="4"/>
        <v>14.99</v>
      </c>
      <c r="D8" s="30">
        <v>2</v>
      </c>
      <c r="E8" s="30">
        <v>0</v>
      </c>
      <c r="F8" s="31">
        <v>29.98</v>
      </c>
      <c r="G8" s="31">
        <v>0</v>
      </c>
      <c r="H8" s="32">
        <f t="shared" si="1"/>
        <v>0</v>
      </c>
      <c r="I8" s="32">
        <f t="shared" si="2"/>
        <v>9.9588929480764976E-2</v>
      </c>
      <c r="J8" s="33">
        <f t="shared" si="5"/>
        <v>2.9856761058333339</v>
      </c>
      <c r="K8" s="33">
        <f t="shared" si="3"/>
        <v>1.4928380529166669</v>
      </c>
      <c r="L8" s="30">
        <v>5</v>
      </c>
      <c r="M8" s="34">
        <f t="shared" si="6"/>
        <v>0.4</v>
      </c>
      <c r="N8" s="30">
        <v>57</v>
      </c>
      <c r="O8" s="35">
        <f t="shared" ref="O8:P8" si="16">D8/7</f>
        <v>0.2857142857142857</v>
      </c>
      <c r="P8" s="35">
        <f t="shared" si="16"/>
        <v>0</v>
      </c>
      <c r="Q8" s="30">
        <f t="shared" si="8"/>
        <v>199</v>
      </c>
      <c r="R8" s="30"/>
      <c r="S8" s="36">
        <v>0.80357142857142805</v>
      </c>
      <c r="T8" s="29">
        <v>200</v>
      </c>
      <c r="U8" s="37" t="s">
        <v>33</v>
      </c>
      <c r="V8" s="38" t="s">
        <v>33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s">
        <v>88</v>
      </c>
      <c r="AB8" s="41">
        <f t="shared" si="11"/>
        <v>-0.69</v>
      </c>
      <c r="AC8" s="42">
        <v>0.27439271527777781</v>
      </c>
      <c r="AD8" s="40">
        <f t="shared" si="12"/>
        <v>-0.75732389416666668</v>
      </c>
      <c r="AE8" s="40">
        <v>-5.8</v>
      </c>
      <c r="AF8" s="40">
        <v>-5.07</v>
      </c>
      <c r="AG8" s="40">
        <v>0</v>
      </c>
    </row>
    <row r="9" spans="1:33" ht="15.75" customHeight="1" x14ac:dyDescent="0.2">
      <c r="A9" s="29" t="s">
        <v>40</v>
      </c>
      <c r="B9" s="15" t="s">
        <v>91</v>
      </c>
      <c r="C9" s="16">
        <f t="shared" si="4"/>
        <v>14.99</v>
      </c>
      <c r="D9" s="30">
        <v>3</v>
      </c>
      <c r="E9" s="30">
        <v>1</v>
      </c>
      <c r="F9" s="31">
        <v>44.97</v>
      </c>
      <c r="G9" s="31">
        <v>0</v>
      </c>
      <c r="H9" s="32">
        <f t="shared" si="1"/>
        <v>0</v>
      </c>
      <c r="I9" s="32">
        <f t="shared" si="2"/>
        <v>9.2666186113392043E-2</v>
      </c>
      <c r="J9" s="33">
        <f t="shared" si="5"/>
        <v>4.1671983895192399</v>
      </c>
      <c r="K9" s="33">
        <f t="shared" si="3"/>
        <v>1.3890661298397466</v>
      </c>
      <c r="L9" s="30">
        <v>7</v>
      </c>
      <c r="M9" s="34">
        <f t="shared" si="6"/>
        <v>0.42857142857142855</v>
      </c>
      <c r="N9" s="30">
        <v>54</v>
      </c>
      <c r="O9" s="35">
        <f t="shared" ref="O9:P9" si="17">D9/7</f>
        <v>0.42857142857142855</v>
      </c>
      <c r="P9" s="35">
        <f t="shared" si="17"/>
        <v>0.14285714285714285</v>
      </c>
      <c r="Q9" s="30">
        <f t="shared" si="8"/>
        <v>94</v>
      </c>
      <c r="R9" s="30"/>
      <c r="S9" s="36">
        <v>0.92018779342723001</v>
      </c>
      <c r="T9" s="29">
        <v>200</v>
      </c>
      <c r="U9" s="37" t="s">
        <v>33</v>
      </c>
      <c r="V9" s="38" t="s">
        <v>33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s">
        <v>88</v>
      </c>
      <c r="AB9" s="41">
        <f t="shared" si="11"/>
        <v>-0.69</v>
      </c>
      <c r="AC9" s="42">
        <v>0.27439271527777781</v>
      </c>
      <c r="AD9" s="40">
        <f t="shared" si="12"/>
        <v>-1.1359858412500001</v>
      </c>
      <c r="AE9" s="40">
        <v>-5.8</v>
      </c>
      <c r="AF9" s="40">
        <v>-5.1737719230769201</v>
      </c>
      <c r="AG9" s="40">
        <v>0</v>
      </c>
    </row>
    <row r="10" spans="1:33" ht="15.75" customHeight="1" x14ac:dyDescent="0.2">
      <c r="A10" s="29" t="s">
        <v>42</v>
      </c>
      <c r="B10" s="29" t="s">
        <v>118</v>
      </c>
      <c r="C10" s="16" t="str">
        <f t="shared" si="4"/>
        <v xml:space="preserve"> - </v>
      </c>
      <c r="D10" s="30">
        <v>0</v>
      </c>
      <c r="E10" s="30">
        <v>0</v>
      </c>
      <c r="F10" s="31">
        <v>0</v>
      </c>
      <c r="G10" s="31">
        <v>0</v>
      </c>
      <c r="H10" s="32" t="e">
        <f t="shared" si="1"/>
        <v>#DIV/0!</v>
      </c>
      <c r="I10" s="32" t="e">
        <f t="shared" si="2"/>
        <v>#DIV/0!</v>
      </c>
      <c r="J10" s="33">
        <f t="shared" si="5"/>
        <v>0</v>
      </c>
      <c r="K10" s="33" t="e">
        <f t="shared" si="3"/>
        <v>#DIV/0!</v>
      </c>
      <c r="L10" s="30">
        <v>0</v>
      </c>
      <c r="M10" s="34" t="str">
        <f t="shared" si="6"/>
        <v>-</v>
      </c>
      <c r="N10" s="30">
        <v>53</v>
      </c>
      <c r="O10" s="35">
        <f t="shared" ref="O10:P10" si="18">D10/7</f>
        <v>0</v>
      </c>
      <c r="P10" s="35">
        <f t="shared" si="18"/>
        <v>0</v>
      </c>
      <c r="Q10" s="30" t="e">
        <f t="shared" si="8"/>
        <v>#DIV/0!</v>
      </c>
      <c r="R10" s="30"/>
      <c r="S10" s="36">
        <v>0.64686468646864603</v>
      </c>
      <c r="T10" s="29">
        <v>200</v>
      </c>
      <c r="U10" s="37" t="s">
        <v>33</v>
      </c>
      <c r="V10" s="38" t="s">
        <v>33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s">
        <v>88</v>
      </c>
      <c r="AB10" s="41">
        <f t="shared" si="11"/>
        <v>-0.69</v>
      </c>
      <c r="AC10" s="42">
        <v>0.27439271527777781</v>
      </c>
      <c r="AD10" s="40">
        <f t="shared" si="12"/>
        <v>0</v>
      </c>
      <c r="AE10" s="40">
        <v>-5.8</v>
      </c>
      <c r="AF10" s="40">
        <v>-5.1737719230769201</v>
      </c>
      <c r="AG10" s="40">
        <v>0</v>
      </c>
    </row>
    <row r="11" spans="1:33" ht="15.75" customHeight="1" x14ac:dyDescent="0.2">
      <c r="A11" s="29" t="s">
        <v>44</v>
      </c>
      <c r="B11" s="15" t="s">
        <v>91</v>
      </c>
      <c r="C11" s="16">
        <f t="shared" si="4"/>
        <v>14.323333333333332</v>
      </c>
      <c r="D11" s="30">
        <v>3</v>
      </c>
      <c r="E11" s="30">
        <v>0</v>
      </c>
      <c r="F11" s="31">
        <v>42.97</v>
      </c>
      <c r="G11" s="31">
        <v>0</v>
      </c>
      <c r="H11" s="32">
        <f t="shared" si="1"/>
        <v>0</v>
      </c>
      <c r="I11" s="32">
        <f t="shared" si="2"/>
        <v>5.7416764941103961E-2</v>
      </c>
      <c r="J11" s="33">
        <f t="shared" si="5"/>
        <v>2.4671983895192371</v>
      </c>
      <c r="K11" s="33">
        <f t="shared" si="3"/>
        <v>0.82239946317307899</v>
      </c>
      <c r="L11" s="30">
        <v>4</v>
      </c>
      <c r="M11" s="34">
        <f t="shared" si="6"/>
        <v>0.75</v>
      </c>
      <c r="N11" s="30">
        <v>51</v>
      </c>
      <c r="O11" s="35">
        <f t="shared" ref="O11:P11" si="19">D11/7</f>
        <v>0.42857142857142855</v>
      </c>
      <c r="P11" s="35">
        <f t="shared" si="19"/>
        <v>0</v>
      </c>
      <c r="Q11" s="30">
        <f t="shared" si="8"/>
        <v>119</v>
      </c>
      <c r="R11" s="30"/>
      <c r="S11" s="36">
        <v>0.66431095406360396</v>
      </c>
      <c r="T11" s="29">
        <v>240</v>
      </c>
      <c r="U11" s="37">
        <v>40</v>
      </c>
      <c r="V11" s="38" t="s">
        <v>119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s">
        <v>88</v>
      </c>
      <c r="AB11" s="41">
        <f t="shared" si="11"/>
        <v>-0.69</v>
      </c>
      <c r="AC11" s="42">
        <v>0.27439271527777781</v>
      </c>
      <c r="AD11" s="40">
        <f t="shared" si="12"/>
        <v>-1.1359858412500001</v>
      </c>
      <c r="AE11" s="40">
        <v>-5.8</v>
      </c>
      <c r="AF11" s="40">
        <v>-5.1737719230769201</v>
      </c>
      <c r="AG11" s="40">
        <v>0</v>
      </c>
    </row>
    <row r="12" spans="1:33" ht="15.75" customHeight="1" x14ac:dyDescent="0.2">
      <c r="A12" s="29" t="s">
        <v>46</v>
      </c>
      <c r="B12" s="15" t="s">
        <v>91</v>
      </c>
      <c r="C12" s="16">
        <f t="shared" si="4"/>
        <v>14.0175</v>
      </c>
      <c r="D12" s="30">
        <v>4</v>
      </c>
      <c r="E12" s="30">
        <v>1</v>
      </c>
      <c r="F12" s="31">
        <v>56.07</v>
      </c>
      <c r="G12" s="31">
        <v>0</v>
      </c>
      <c r="H12" s="32">
        <f t="shared" si="1"/>
        <v>0</v>
      </c>
      <c r="I12" s="32">
        <f t="shared" si="2"/>
        <v>4.0124211153183306E-2</v>
      </c>
      <c r="J12" s="33">
        <f t="shared" si="5"/>
        <v>2.2497645193589881</v>
      </c>
      <c r="K12" s="33">
        <f t="shared" si="3"/>
        <v>0.56244112983974703</v>
      </c>
      <c r="L12" s="30">
        <v>5</v>
      </c>
      <c r="M12" s="34">
        <f t="shared" si="6"/>
        <v>0.8</v>
      </c>
      <c r="N12" s="30">
        <v>45</v>
      </c>
      <c r="O12" s="35">
        <f t="shared" ref="O12:P12" si="20">D12/7</f>
        <v>0.5714285714285714</v>
      </c>
      <c r="P12" s="35">
        <f t="shared" si="20"/>
        <v>0.14285714285714285</v>
      </c>
      <c r="Q12" s="30">
        <f t="shared" si="8"/>
        <v>63</v>
      </c>
      <c r="R12" s="30"/>
      <c r="S12" s="36">
        <v>0.74725274725274704</v>
      </c>
      <c r="T12" s="29">
        <v>40</v>
      </c>
      <c r="U12" s="37">
        <v>40</v>
      </c>
      <c r="V12" s="38" t="s">
        <v>120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s">
        <v>88</v>
      </c>
      <c r="AB12" s="41">
        <f t="shared" si="11"/>
        <v>-0.69</v>
      </c>
      <c r="AC12" s="42">
        <v>0.27439271527777781</v>
      </c>
      <c r="AD12" s="40">
        <f t="shared" si="12"/>
        <v>-1.5146477883333334</v>
      </c>
      <c r="AE12" s="40">
        <v>-5.8</v>
      </c>
      <c r="AF12" s="40">
        <v>-5.1737719230769201</v>
      </c>
      <c r="AG12" s="40">
        <v>0</v>
      </c>
    </row>
    <row r="13" spans="1:33" ht="15.75" customHeight="1" x14ac:dyDescent="0.2">
      <c r="A13" s="29" t="s">
        <v>48</v>
      </c>
      <c r="B13" s="15" t="s">
        <v>91</v>
      </c>
      <c r="C13" s="16">
        <f t="shared" si="4"/>
        <v>13.99</v>
      </c>
      <c r="D13" s="30">
        <v>1</v>
      </c>
      <c r="E13" s="30">
        <v>0</v>
      </c>
      <c r="F13" s="33">
        <v>13.99</v>
      </c>
      <c r="G13" s="31">
        <v>-0.08</v>
      </c>
      <c r="H13" s="32">
        <f t="shared" si="1"/>
        <v>5.7183702644746249E-3</v>
      </c>
      <c r="I13" s="32">
        <f t="shared" si="2"/>
        <v>2.8745035948296464E-2</v>
      </c>
      <c r="J13" s="33">
        <f t="shared" si="5"/>
        <v>0.40214305291666752</v>
      </c>
      <c r="K13" s="33">
        <f t="shared" si="3"/>
        <v>0.40214305291666752</v>
      </c>
      <c r="L13" s="30">
        <v>6</v>
      </c>
      <c r="M13" s="34">
        <f t="shared" si="6"/>
        <v>0.16666666666666666</v>
      </c>
      <c r="N13" s="30">
        <v>45</v>
      </c>
      <c r="O13" s="35">
        <f t="shared" ref="O13:P13" si="21">D13/7</f>
        <v>0.14285714285714285</v>
      </c>
      <c r="P13" s="35">
        <f t="shared" si="21"/>
        <v>0</v>
      </c>
      <c r="Q13" s="30">
        <f t="shared" si="8"/>
        <v>315</v>
      </c>
      <c r="R13" s="30"/>
      <c r="S13" s="36">
        <v>0.77037037037037004</v>
      </c>
      <c r="T13" s="29">
        <v>40</v>
      </c>
      <c r="U13" s="37">
        <v>40</v>
      </c>
      <c r="V13" s="38" t="s">
        <v>121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s">
        <v>88</v>
      </c>
      <c r="AB13" s="41">
        <f t="shared" si="11"/>
        <v>-0.69</v>
      </c>
      <c r="AC13" s="42">
        <v>0.27439271527777781</v>
      </c>
      <c r="AD13" s="40">
        <f t="shared" si="12"/>
        <v>-0.37866194708333334</v>
      </c>
      <c r="AE13" s="40">
        <v>-5.8</v>
      </c>
      <c r="AF13" s="40">
        <v>-5.2306949999999999</v>
      </c>
      <c r="AG13" s="40">
        <v>0</v>
      </c>
    </row>
    <row r="14" spans="1:33" ht="15.75" customHeight="1" x14ac:dyDescent="0.2">
      <c r="A14" s="29" t="s">
        <v>51</v>
      </c>
      <c r="B14" s="15" t="s">
        <v>91</v>
      </c>
      <c r="C14" s="16">
        <f t="shared" si="4"/>
        <v>13.99</v>
      </c>
      <c r="D14" s="30">
        <v>4</v>
      </c>
      <c r="E14" s="30">
        <v>0</v>
      </c>
      <c r="F14" s="33">
        <v>55.96</v>
      </c>
      <c r="G14" s="31">
        <v>0</v>
      </c>
      <c r="H14" s="32">
        <f t="shared" si="1"/>
        <v>0</v>
      </c>
      <c r="I14" s="32">
        <f t="shared" si="2"/>
        <v>3.4463406212771094E-2</v>
      </c>
      <c r="J14" s="33">
        <f t="shared" si="5"/>
        <v>1.9285722116666704</v>
      </c>
      <c r="K14" s="33">
        <f t="shared" si="3"/>
        <v>0.48214305291666759</v>
      </c>
      <c r="L14" s="30">
        <v>6</v>
      </c>
      <c r="M14" s="34">
        <f t="shared" si="6"/>
        <v>0.66666666666666663</v>
      </c>
      <c r="N14" s="30">
        <v>42</v>
      </c>
      <c r="O14" s="35">
        <f t="shared" ref="O14:P14" si="22">D14/7</f>
        <v>0.5714285714285714</v>
      </c>
      <c r="P14" s="35">
        <f t="shared" si="22"/>
        <v>0</v>
      </c>
      <c r="Q14" s="30">
        <f t="shared" si="8"/>
        <v>73</v>
      </c>
      <c r="R14" s="30"/>
      <c r="S14" s="36">
        <v>0.80321285140562204</v>
      </c>
      <c r="T14" s="29">
        <v>40</v>
      </c>
      <c r="U14" s="37">
        <v>40</v>
      </c>
      <c r="V14" s="38" t="s">
        <v>121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s">
        <v>88</v>
      </c>
      <c r="AB14" s="41">
        <f t="shared" si="11"/>
        <v>-0.69</v>
      </c>
      <c r="AC14" s="42">
        <v>0.27439271527777781</v>
      </c>
      <c r="AD14" s="40">
        <f t="shared" si="12"/>
        <v>-1.5146477883333334</v>
      </c>
      <c r="AE14" s="40">
        <v>-5.8</v>
      </c>
      <c r="AF14" s="40">
        <v>-5.2306949999999999</v>
      </c>
      <c r="AG14" s="40">
        <v>0</v>
      </c>
    </row>
    <row r="15" spans="1:33" ht="15.75" customHeight="1" x14ac:dyDescent="0.2">
      <c r="A15" s="29" t="s">
        <v>54</v>
      </c>
      <c r="B15" s="15" t="s">
        <v>91</v>
      </c>
      <c r="C15" s="16">
        <f t="shared" si="4"/>
        <v>14.035</v>
      </c>
      <c r="D15" s="30">
        <v>4</v>
      </c>
      <c r="E15" s="30">
        <v>0</v>
      </c>
      <c r="F15" s="33">
        <v>56.14</v>
      </c>
      <c r="G15" s="31">
        <v>0</v>
      </c>
      <c r="H15" s="32">
        <f t="shared" si="1"/>
        <v>0</v>
      </c>
      <c r="I15" s="32">
        <f t="shared" si="2"/>
        <v>3.7078236759292289E-2</v>
      </c>
      <c r="J15" s="33">
        <f t="shared" si="5"/>
        <v>2.0815722116666691</v>
      </c>
      <c r="K15" s="33">
        <f t="shared" si="3"/>
        <v>0.52039305291666726</v>
      </c>
      <c r="L15" s="30">
        <v>5</v>
      </c>
      <c r="M15" s="34">
        <f t="shared" si="6"/>
        <v>0.8</v>
      </c>
      <c r="N15" s="30">
        <v>37</v>
      </c>
      <c r="O15" s="35">
        <f t="shared" ref="O15:P15" si="23">D15/7</f>
        <v>0.5714285714285714</v>
      </c>
      <c r="P15" s="35">
        <f t="shared" si="23"/>
        <v>0</v>
      </c>
      <c r="Q15" s="30">
        <f t="shared" si="8"/>
        <v>64</v>
      </c>
      <c r="R15" s="30"/>
      <c r="S15" s="36">
        <v>0.77253218884120101</v>
      </c>
      <c r="T15" s="29">
        <v>40</v>
      </c>
      <c r="U15" s="37">
        <v>40</v>
      </c>
      <c r="V15" s="38" t="s">
        <v>121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s">
        <v>88</v>
      </c>
      <c r="AB15" s="41">
        <f t="shared" si="11"/>
        <v>-0.69</v>
      </c>
      <c r="AC15" s="42">
        <v>0.27439271527777781</v>
      </c>
      <c r="AD15" s="40">
        <f t="shared" si="12"/>
        <v>-1.5146477883333334</v>
      </c>
      <c r="AE15" s="40">
        <v>-5.8</v>
      </c>
      <c r="AF15" s="40">
        <v>-5.2306949999999999</v>
      </c>
      <c r="AG15" s="40">
        <v>0</v>
      </c>
    </row>
    <row r="16" spans="1:33" ht="15.75" customHeight="1" x14ac:dyDescent="0.2">
      <c r="A16" s="29" t="s">
        <v>56</v>
      </c>
      <c r="B16" s="15" t="s">
        <v>91</v>
      </c>
      <c r="C16" s="16">
        <f t="shared" si="4"/>
        <v>14.032857142857141</v>
      </c>
      <c r="D16" s="30">
        <v>7</v>
      </c>
      <c r="E16" s="30">
        <v>0</v>
      </c>
      <c r="F16" s="33">
        <v>98.22999999999999</v>
      </c>
      <c r="G16" s="31">
        <v>-0.08</v>
      </c>
      <c r="H16" s="32">
        <f t="shared" si="1"/>
        <v>8.1441514812175518E-4</v>
      </c>
      <c r="I16" s="32">
        <f t="shared" si="2"/>
        <v>2.0407323327055412E-2</v>
      </c>
      <c r="J16" s="33">
        <f t="shared" si="5"/>
        <v>2.004611370416653</v>
      </c>
      <c r="K16" s="33">
        <f t="shared" si="3"/>
        <v>0.28637305291666471</v>
      </c>
      <c r="L16" s="30">
        <v>20</v>
      </c>
      <c r="M16" s="34">
        <f t="shared" si="6"/>
        <v>0.35</v>
      </c>
      <c r="N16" s="30">
        <v>30</v>
      </c>
      <c r="O16" s="35">
        <f t="shared" ref="O16:P16" si="24">D16/7</f>
        <v>1</v>
      </c>
      <c r="P16" s="35">
        <f t="shared" si="24"/>
        <v>0</v>
      </c>
      <c r="Q16" s="30">
        <f t="shared" si="8"/>
        <v>30</v>
      </c>
      <c r="R16" s="30"/>
      <c r="S16" s="36">
        <v>0.79245283018867896</v>
      </c>
      <c r="T16" s="29">
        <v>40</v>
      </c>
      <c r="U16" s="37">
        <v>40</v>
      </c>
      <c r="V16" s="38" t="s">
        <v>121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s">
        <v>88</v>
      </c>
      <c r="AB16" s="41">
        <f t="shared" si="11"/>
        <v>-0.69</v>
      </c>
      <c r="AC16" s="42">
        <v>0.27439271527777781</v>
      </c>
      <c r="AD16" s="40">
        <f t="shared" si="12"/>
        <v>-2.6506336295833335</v>
      </c>
      <c r="AE16" s="40">
        <v>-5.8</v>
      </c>
      <c r="AF16" s="40">
        <v>-5.4514650000000007</v>
      </c>
      <c r="AG16" s="40">
        <v>0</v>
      </c>
    </row>
    <row r="17" spans="1:33" ht="15.75" customHeight="1" x14ac:dyDescent="0.2">
      <c r="A17" s="29" t="s">
        <v>58</v>
      </c>
      <c r="B17" s="29" t="s">
        <v>122</v>
      </c>
      <c r="C17" s="16">
        <f t="shared" si="4"/>
        <v>14.03</v>
      </c>
      <c r="D17" s="30">
        <v>6</v>
      </c>
      <c r="E17" s="30">
        <v>1</v>
      </c>
      <c r="F17" s="33">
        <v>84.179999999999993</v>
      </c>
      <c r="G17" s="31">
        <v>0</v>
      </c>
      <c r="H17" s="32">
        <f t="shared" si="1"/>
        <v>0</v>
      </c>
      <c r="I17" s="32">
        <f t="shared" si="2"/>
        <v>2.1052961718935607E-2</v>
      </c>
      <c r="J17" s="33">
        <f t="shared" si="5"/>
        <v>1.7722383174999994</v>
      </c>
      <c r="K17" s="33">
        <f t="shared" si="3"/>
        <v>0.29537305291666655</v>
      </c>
      <c r="L17" s="30">
        <v>12</v>
      </c>
      <c r="M17" s="34">
        <f t="shared" si="6"/>
        <v>0.5</v>
      </c>
      <c r="N17" s="30">
        <v>27</v>
      </c>
      <c r="O17" s="35">
        <f t="shared" ref="O17:P17" si="25">D17/7</f>
        <v>0.8571428571428571</v>
      </c>
      <c r="P17" s="35">
        <f t="shared" si="25"/>
        <v>0.14285714285714285</v>
      </c>
      <c r="Q17" s="30">
        <f t="shared" si="8"/>
        <v>27</v>
      </c>
      <c r="R17" s="30"/>
      <c r="S17" s="36">
        <v>0.81553398058252402</v>
      </c>
      <c r="T17" s="29">
        <v>40</v>
      </c>
      <c r="U17" s="37">
        <v>40</v>
      </c>
      <c r="V17" s="38" t="s">
        <v>121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s">
        <v>88</v>
      </c>
      <c r="AB17" s="41">
        <f t="shared" si="11"/>
        <v>-0.69</v>
      </c>
      <c r="AC17" s="42">
        <v>0.27439271527777781</v>
      </c>
      <c r="AD17" s="40">
        <f t="shared" si="12"/>
        <v>-2.2719716825000003</v>
      </c>
      <c r="AE17" s="40">
        <v>-5.8</v>
      </c>
      <c r="AF17" s="40">
        <v>-5.4514649999999998</v>
      </c>
      <c r="AG17" s="40">
        <v>0</v>
      </c>
    </row>
    <row r="18" spans="1:33" ht="15.75" customHeight="1" x14ac:dyDescent="0.2">
      <c r="A18" s="29" t="s">
        <v>60</v>
      </c>
      <c r="B18" s="29" t="s">
        <v>92</v>
      </c>
      <c r="C18" s="16">
        <f t="shared" si="4"/>
        <v>14.669</v>
      </c>
      <c r="D18" s="30">
        <v>10</v>
      </c>
      <c r="E18" s="30">
        <v>0</v>
      </c>
      <c r="F18" s="33">
        <v>146.69</v>
      </c>
      <c r="G18" s="31">
        <v>0</v>
      </c>
      <c r="H18" s="32">
        <f t="shared" si="1"/>
        <v>0</v>
      </c>
      <c r="I18" s="32">
        <f t="shared" si="2"/>
        <v>5.716293223237217E-2</v>
      </c>
      <c r="J18" s="33">
        <f t="shared" si="5"/>
        <v>8.3852305291666731</v>
      </c>
      <c r="K18" s="33">
        <f t="shared" si="3"/>
        <v>0.83852305291666729</v>
      </c>
      <c r="L18" s="30">
        <v>38</v>
      </c>
      <c r="M18" s="34">
        <f t="shared" si="6"/>
        <v>0.26315789473684209</v>
      </c>
      <c r="N18" s="30">
        <v>15</v>
      </c>
      <c r="O18" s="35">
        <f t="shared" ref="O18:P18" si="26">D18/7</f>
        <v>1.4285714285714286</v>
      </c>
      <c r="P18" s="35">
        <f t="shared" si="26"/>
        <v>0</v>
      </c>
      <c r="Q18" s="30">
        <f t="shared" si="8"/>
        <v>10</v>
      </c>
      <c r="R18" s="30"/>
      <c r="S18" s="36">
        <v>1.1049723756906</v>
      </c>
      <c r="T18" s="29">
        <v>200</v>
      </c>
      <c r="U18" s="37">
        <v>40</v>
      </c>
      <c r="V18" s="38" t="s">
        <v>123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s">
        <v>88</v>
      </c>
      <c r="AB18" s="41">
        <f t="shared" si="11"/>
        <v>-0.69</v>
      </c>
      <c r="AC18" s="42">
        <v>0.27439271527777781</v>
      </c>
      <c r="AD18" s="40">
        <f t="shared" si="12"/>
        <v>-3.7866194708333332</v>
      </c>
      <c r="AE18" s="40">
        <v>-5.8</v>
      </c>
      <c r="AF18" s="40">
        <v>-5.4514649999999998</v>
      </c>
      <c r="AG18" s="40">
        <v>0</v>
      </c>
    </row>
    <row r="19" spans="1:33" ht="15.75" customHeight="1" x14ac:dyDescent="0.2">
      <c r="A19" s="29" t="s">
        <v>62</v>
      </c>
      <c r="B19" s="29" t="s">
        <v>81</v>
      </c>
      <c r="C19" s="16">
        <f t="shared" si="4"/>
        <v>15.977499999999997</v>
      </c>
      <c r="D19" s="30">
        <v>12</v>
      </c>
      <c r="E19" s="30">
        <v>1</v>
      </c>
      <c r="F19" s="33">
        <v>191.72999999999996</v>
      </c>
      <c r="G19" s="31">
        <v>0</v>
      </c>
      <c r="H19" s="32">
        <f t="shared" si="1"/>
        <v>0</v>
      </c>
      <c r="I19" s="32">
        <f t="shared" si="2"/>
        <v>0.12209344721744095</v>
      </c>
      <c r="J19" s="33">
        <f t="shared" si="5"/>
        <v>23.408976634999949</v>
      </c>
      <c r="K19" s="33">
        <f t="shared" si="3"/>
        <v>1.9507480529166623</v>
      </c>
      <c r="L19" s="30">
        <v>29</v>
      </c>
      <c r="M19" s="34">
        <f t="shared" si="6"/>
        <v>0.41379310344827586</v>
      </c>
      <c r="N19" s="30">
        <v>1</v>
      </c>
      <c r="O19" s="35">
        <f t="shared" ref="O19:P19" si="27">D19/7</f>
        <v>1.7142857142857142</v>
      </c>
      <c r="P19" s="35">
        <f t="shared" si="27"/>
        <v>0.14285714285714285</v>
      </c>
      <c r="Q19" s="30">
        <f t="shared" si="8"/>
        <v>0</v>
      </c>
      <c r="R19" s="30"/>
      <c r="S19" s="36">
        <v>1.2694610778443101</v>
      </c>
      <c r="T19" s="29">
        <v>200</v>
      </c>
      <c r="U19" s="37">
        <v>40</v>
      </c>
      <c r="V19" s="38" t="s">
        <v>123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s">
        <v>88</v>
      </c>
      <c r="AB19" s="41">
        <f t="shared" si="11"/>
        <v>-0.69</v>
      </c>
      <c r="AC19" s="42">
        <v>0.27439271527777781</v>
      </c>
      <c r="AD19" s="40">
        <f t="shared" si="12"/>
        <v>-4.5439433650000005</v>
      </c>
      <c r="AE19" s="40">
        <v>-5.8</v>
      </c>
      <c r="AF19" s="40">
        <v>-5.4514650000000007</v>
      </c>
      <c r="AG19" s="40">
        <v>0</v>
      </c>
    </row>
    <row r="20" spans="1:33" ht="15.75" customHeight="1" x14ac:dyDescent="0.2">
      <c r="A20" s="29" t="s">
        <v>64</v>
      </c>
      <c r="B20" s="29" t="s">
        <v>81</v>
      </c>
      <c r="C20" s="16">
        <f t="shared" si="4"/>
        <v>16.53</v>
      </c>
      <c r="D20" s="30">
        <v>2</v>
      </c>
      <c r="E20" s="30">
        <v>0</v>
      </c>
      <c r="F20" s="33">
        <v>33.06</v>
      </c>
      <c r="G20" s="31">
        <v>0</v>
      </c>
      <c r="H20" s="32">
        <f t="shared" si="1"/>
        <v>0</v>
      </c>
      <c r="I20" s="32">
        <f t="shared" si="2"/>
        <v>0.14642305220306517</v>
      </c>
      <c r="J20" s="33">
        <f t="shared" si="5"/>
        <v>4.8407461058333352</v>
      </c>
      <c r="K20" s="33">
        <f t="shared" si="3"/>
        <v>2.4203730529166676</v>
      </c>
      <c r="L20" s="30">
        <v>9</v>
      </c>
      <c r="M20" s="34">
        <f t="shared" si="6"/>
        <v>0.22222222222222221</v>
      </c>
      <c r="N20" s="30">
        <v>0</v>
      </c>
      <c r="O20" s="35">
        <f t="shared" ref="O20:P20" si="28">D20/7</f>
        <v>0.2857142857142857</v>
      </c>
      <c r="P20" s="35">
        <f t="shared" si="28"/>
        <v>0</v>
      </c>
      <c r="Q20" s="30">
        <f t="shared" si="8"/>
        <v>0</v>
      </c>
      <c r="R20" s="30"/>
      <c r="S20" s="36" t="e">
        <v>#N/A</v>
      </c>
      <c r="T20" s="29">
        <v>200</v>
      </c>
      <c r="U20" s="37">
        <v>40</v>
      </c>
      <c r="V20" s="38" t="s">
        <v>124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s">
        <v>88</v>
      </c>
      <c r="AB20" s="41">
        <f t="shared" si="11"/>
        <v>-0.69</v>
      </c>
      <c r="AC20" s="42">
        <v>0.27439271527777781</v>
      </c>
      <c r="AD20" s="40">
        <f t="shared" si="12"/>
        <v>-0.75732389416666668</v>
      </c>
      <c r="AE20" s="40">
        <v>-5.8</v>
      </c>
      <c r="AF20" s="40">
        <v>-5.4514650000000007</v>
      </c>
      <c r="AG20" s="40">
        <v>0</v>
      </c>
    </row>
    <row r="21" spans="1:33" ht="15.75" customHeight="1" x14ac:dyDescent="0.2">
      <c r="A21" s="29" t="s">
        <v>66</v>
      </c>
      <c r="B21" s="29"/>
      <c r="C21" s="16" t="str">
        <f t="shared" si="4"/>
        <v xml:space="preserve"> - </v>
      </c>
      <c r="D21" s="30">
        <v>0</v>
      </c>
      <c r="E21" s="30">
        <v>0</v>
      </c>
      <c r="F21" s="33">
        <v>0</v>
      </c>
      <c r="G21" s="31">
        <v>0</v>
      </c>
      <c r="H21" s="32" t="e">
        <f t="shared" si="1"/>
        <v>#DIV/0!</v>
      </c>
      <c r="I21" s="32" t="e">
        <f t="shared" si="2"/>
        <v>#DIV/0!</v>
      </c>
      <c r="J21" s="33">
        <f t="shared" si="5"/>
        <v>0</v>
      </c>
      <c r="K21" s="33" t="e">
        <f t="shared" si="3"/>
        <v>#DIV/0!</v>
      </c>
      <c r="L21" s="30">
        <v>0</v>
      </c>
      <c r="M21" s="34" t="str">
        <f t="shared" si="6"/>
        <v>-</v>
      </c>
      <c r="N21" s="30">
        <v>0</v>
      </c>
      <c r="O21" s="35">
        <f t="shared" ref="O21:P21" si="29">D21/7</f>
        <v>0</v>
      </c>
      <c r="P21" s="35">
        <f t="shared" si="29"/>
        <v>0</v>
      </c>
      <c r="Q21" s="30" t="e">
        <f t="shared" si="8"/>
        <v>#DIV/0!</v>
      </c>
      <c r="R21" s="30"/>
      <c r="S21" s="36" t="e">
        <v>#N/A</v>
      </c>
      <c r="T21" s="29">
        <v>200</v>
      </c>
      <c r="U21" s="37">
        <v>40</v>
      </c>
      <c r="V21" s="38" t="s">
        <v>125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s">
        <v>88</v>
      </c>
      <c r="AB21" s="41">
        <f t="shared" si="11"/>
        <v>-0.69</v>
      </c>
      <c r="AC21" s="42">
        <v>0.27439271527777781</v>
      </c>
      <c r="AD21" s="40">
        <f t="shared" si="12"/>
        <v>0</v>
      </c>
      <c r="AE21" s="40">
        <v>-5.8</v>
      </c>
      <c r="AF21" s="40">
        <v>-5.4514650000000007</v>
      </c>
      <c r="AG21" s="40">
        <v>0</v>
      </c>
    </row>
    <row r="22" spans="1:33" ht="15.75" customHeight="1" x14ac:dyDescent="0.2">
      <c r="A22" s="29" t="s">
        <v>68</v>
      </c>
      <c r="B22" s="15" t="s">
        <v>91</v>
      </c>
      <c r="C22" s="16">
        <f t="shared" si="4"/>
        <v>16.47</v>
      </c>
      <c r="D22" s="30">
        <v>4</v>
      </c>
      <c r="E22" s="30">
        <v>0</v>
      </c>
      <c r="F22" s="31">
        <v>65.88</v>
      </c>
      <c r="G22" s="31">
        <v>0</v>
      </c>
      <c r="H22" s="32">
        <f t="shared" si="1"/>
        <v>0</v>
      </c>
      <c r="I22" s="32">
        <f t="shared" si="2"/>
        <v>0.14385993035316733</v>
      </c>
      <c r="J22" s="33">
        <f t="shared" si="5"/>
        <v>9.4774922116666627</v>
      </c>
      <c r="K22" s="33">
        <f t="shared" si="3"/>
        <v>2.3693730529166657</v>
      </c>
      <c r="L22" s="30">
        <v>3</v>
      </c>
      <c r="M22" s="34">
        <f t="shared" si="6"/>
        <v>1.3333333333333333</v>
      </c>
      <c r="N22" s="30">
        <v>36</v>
      </c>
      <c r="O22" s="35">
        <f t="shared" ref="O22:P22" si="30">D22/7</f>
        <v>0.5714285714285714</v>
      </c>
      <c r="P22" s="35">
        <f t="shared" si="30"/>
        <v>0</v>
      </c>
      <c r="Q22" s="30">
        <f t="shared" si="8"/>
        <v>63</v>
      </c>
      <c r="R22" s="30"/>
      <c r="S22" s="36">
        <v>1.39130434782608</v>
      </c>
      <c r="T22" s="29">
        <v>160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s">
        <v>88</v>
      </c>
      <c r="AB22" s="41">
        <f t="shared" si="11"/>
        <v>-0.69</v>
      </c>
      <c r="AC22" s="42">
        <v>0.27439271527777781</v>
      </c>
      <c r="AD22" s="40">
        <f t="shared" si="12"/>
        <v>-1.5146477883333334</v>
      </c>
      <c r="AE22" s="40">
        <v>-5.8</v>
      </c>
      <c r="AF22" s="40">
        <v>-5.4514650000000007</v>
      </c>
      <c r="AG22" s="40">
        <v>0</v>
      </c>
    </row>
    <row r="23" spans="1:33" ht="15.75" customHeight="1" x14ac:dyDescent="0.2">
      <c r="A23" s="29" t="s">
        <v>71</v>
      </c>
      <c r="B23" s="29" t="s">
        <v>126</v>
      </c>
      <c r="C23" s="16">
        <f t="shared" si="4"/>
        <v>16.367333333333335</v>
      </c>
      <c r="D23" s="30">
        <v>15</v>
      </c>
      <c r="E23" s="30">
        <v>0</v>
      </c>
      <c r="F23" s="33">
        <v>245.51000000000002</v>
      </c>
      <c r="G23" s="31">
        <v>-0.16</v>
      </c>
      <c r="H23" s="32">
        <f t="shared" si="1"/>
        <v>6.5170461488330412E-4</v>
      </c>
      <c r="I23" s="32">
        <f t="shared" si="2"/>
        <v>0.13877885134515905</v>
      </c>
      <c r="J23" s="33">
        <f t="shared" si="5"/>
        <v>34.071595793749999</v>
      </c>
      <c r="K23" s="33">
        <f t="shared" si="3"/>
        <v>2.2714397195833333</v>
      </c>
      <c r="L23" s="30">
        <v>32</v>
      </c>
      <c r="M23" s="34">
        <f t="shared" si="6"/>
        <v>0.46875</v>
      </c>
      <c r="N23" s="30">
        <v>28</v>
      </c>
      <c r="O23" s="35">
        <f t="shared" ref="O23:P23" si="31">D23/7</f>
        <v>2.1428571428571428</v>
      </c>
      <c r="P23" s="35">
        <f t="shared" si="31"/>
        <v>0</v>
      </c>
      <c r="Q23" s="30">
        <f t="shared" si="8"/>
        <v>13</v>
      </c>
      <c r="R23" s="30"/>
      <c r="S23" s="36">
        <v>1.75</v>
      </c>
      <c r="T23" s="29">
        <v>160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s">
        <v>88</v>
      </c>
      <c r="AB23" s="41">
        <f t="shared" si="11"/>
        <v>-0.69</v>
      </c>
      <c r="AC23" s="42">
        <v>0.27439271527777781</v>
      </c>
      <c r="AD23" s="40">
        <f t="shared" si="12"/>
        <v>-5.6799292062499998</v>
      </c>
      <c r="AE23" s="40">
        <v>-5.8</v>
      </c>
      <c r="AF23" s="40">
        <v>-5.4514650000000007</v>
      </c>
      <c r="AG23" s="40">
        <v>0</v>
      </c>
    </row>
    <row r="24" spans="1:33" ht="15.75" customHeight="1" x14ac:dyDescent="0.2">
      <c r="A24" s="29" t="s">
        <v>74</v>
      </c>
      <c r="B24" s="29" t="s">
        <v>127</v>
      </c>
      <c r="C24" s="16">
        <f t="shared" si="4"/>
        <v>16.134444444444441</v>
      </c>
      <c r="D24" s="30">
        <v>9</v>
      </c>
      <c r="E24" s="30">
        <v>0</v>
      </c>
      <c r="F24" s="33">
        <v>145.20999999999998</v>
      </c>
      <c r="G24" s="33">
        <v>-0.04</v>
      </c>
      <c r="H24" s="32">
        <f t="shared" si="1"/>
        <v>2.7546312237449215E-4</v>
      </c>
      <c r="I24" s="32">
        <f t="shared" si="2"/>
        <v>0.12889854332518411</v>
      </c>
      <c r="J24" s="33">
        <f t="shared" si="5"/>
        <v>18.71735747624998</v>
      </c>
      <c r="K24" s="33">
        <f t="shared" si="3"/>
        <v>2.0797063862499976</v>
      </c>
      <c r="L24" s="30">
        <v>22</v>
      </c>
      <c r="M24" s="34">
        <f t="shared" si="6"/>
        <v>0.40909090909090912</v>
      </c>
      <c r="N24" s="30">
        <v>14</v>
      </c>
      <c r="O24" s="35">
        <f t="shared" ref="O24:P24" si="32">D24/7</f>
        <v>1.2857142857142858</v>
      </c>
      <c r="P24" s="35">
        <f t="shared" si="32"/>
        <v>0</v>
      </c>
      <c r="Q24" s="30">
        <f t="shared" si="8"/>
        <v>10</v>
      </c>
      <c r="R24" s="30"/>
      <c r="S24" s="36">
        <v>2.60869565217391</v>
      </c>
      <c r="T24" s="29">
        <v>160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s">
        <v>88</v>
      </c>
      <c r="AB24" s="41">
        <f t="shared" si="11"/>
        <v>-0.69</v>
      </c>
      <c r="AC24" s="42">
        <v>0.27439271527777781</v>
      </c>
      <c r="AD24" s="40">
        <f t="shared" si="12"/>
        <v>-3.4079575237499999</v>
      </c>
      <c r="AE24" s="40">
        <v>-5.8</v>
      </c>
      <c r="AF24" s="40">
        <v>-5.4514650000000007</v>
      </c>
      <c r="AG24" s="40">
        <v>0</v>
      </c>
    </row>
    <row r="25" spans="1:33" ht="15.75" customHeight="1" x14ac:dyDescent="0.2">
      <c r="A25" s="29" t="s">
        <v>76</v>
      </c>
      <c r="B25" s="15"/>
      <c r="C25" s="16">
        <f t="shared" si="4"/>
        <v>17.222000000000001</v>
      </c>
      <c r="D25" s="30">
        <v>10</v>
      </c>
      <c r="E25" s="30">
        <v>2</v>
      </c>
      <c r="F25" s="33">
        <v>172.22</v>
      </c>
      <c r="G25" s="33">
        <v>0</v>
      </c>
      <c r="H25" s="32">
        <f t="shared" si="1"/>
        <v>0</v>
      </c>
      <c r="I25" s="32">
        <f t="shared" si="2"/>
        <v>0.17477865828107461</v>
      </c>
      <c r="J25" s="33">
        <f t="shared" si="5"/>
        <v>30.100380529166667</v>
      </c>
      <c r="K25" s="33">
        <f t="shared" si="3"/>
        <v>3.0100380529166668</v>
      </c>
      <c r="L25" s="30">
        <v>16</v>
      </c>
      <c r="M25" s="34">
        <f t="shared" si="6"/>
        <v>0.625</v>
      </c>
      <c r="N25" s="30">
        <v>1</v>
      </c>
      <c r="O25" s="35">
        <f t="shared" ref="O25:P25" si="33">D25/7</f>
        <v>1.4285714285714286</v>
      </c>
      <c r="P25" s="35">
        <f t="shared" si="33"/>
        <v>0.2857142857142857</v>
      </c>
      <c r="Q25" s="30">
        <f t="shared" si="8"/>
        <v>0</v>
      </c>
      <c r="R25" s="30"/>
      <c r="S25" s="36">
        <v>3.86046511627907</v>
      </c>
      <c r="T25" s="15"/>
      <c r="U25" s="23"/>
      <c r="V25" s="1"/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88</v>
      </c>
      <c r="AB25" s="41">
        <f t="shared" si="11"/>
        <v>-0.69</v>
      </c>
      <c r="AC25" s="42">
        <v>0.27439271527777781</v>
      </c>
      <c r="AD25" s="40">
        <f t="shared" si="12"/>
        <v>-3.7866194708333332</v>
      </c>
      <c r="AE25" s="40">
        <v>-5.8</v>
      </c>
      <c r="AF25" s="40">
        <v>-5.45</v>
      </c>
      <c r="AG25" s="40">
        <v>0</v>
      </c>
    </row>
    <row r="26" spans="1:33" ht="15.75" customHeight="1" x14ac:dyDescent="0.2">
      <c r="A26" s="15" t="s">
        <v>78</v>
      </c>
      <c r="B26" s="15" t="s">
        <v>81</v>
      </c>
      <c r="C26" s="16">
        <f t="shared" si="4"/>
        <v>17.54</v>
      </c>
      <c r="D26" s="17">
        <v>1</v>
      </c>
      <c r="E26" s="17">
        <v>0</v>
      </c>
      <c r="F26" s="18">
        <v>17.54</v>
      </c>
      <c r="G26" s="18">
        <v>0</v>
      </c>
      <c r="H26" s="32">
        <f t="shared" si="1"/>
        <v>0</v>
      </c>
      <c r="I26" s="32">
        <f t="shared" si="2"/>
        <v>0.18693689013207909</v>
      </c>
      <c r="J26" s="33">
        <f t="shared" si="5"/>
        <v>3.278873052916667</v>
      </c>
      <c r="K26" s="33">
        <f t="shared" si="3"/>
        <v>3.278873052916667</v>
      </c>
      <c r="L26" s="17">
        <v>0</v>
      </c>
      <c r="M26" s="34" t="str">
        <f t="shared" si="6"/>
        <v>-</v>
      </c>
      <c r="N26" s="17">
        <v>0</v>
      </c>
      <c r="O26" s="35">
        <f t="shared" ref="O26:P26" si="34">D26/7</f>
        <v>0.14285714285714285</v>
      </c>
      <c r="P26" s="35">
        <f t="shared" si="34"/>
        <v>0</v>
      </c>
      <c r="Q26" s="30">
        <f t="shared" si="8"/>
        <v>0</v>
      </c>
      <c r="R26" s="30"/>
      <c r="S26" s="22">
        <v>0</v>
      </c>
      <c r="T26" s="15">
        <v>160</v>
      </c>
      <c r="U26" s="23" t="s">
        <v>33</v>
      </c>
      <c r="V26" s="1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88</v>
      </c>
      <c r="AB26" s="41">
        <f t="shared" si="11"/>
        <v>-0.69</v>
      </c>
      <c r="AC26" s="42">
        <v>0.27439271527777781</v>
      </c>
      <c r="AD26" s="40">
        <f t="shared" si="12"/>
        <v>-0.37866194708333334</v>
      </c>
      <c r="AE26" s="26">
        <v>-5.8</v>
      </c>
      <c r="AF26" s="26">
        <v>-5.4514649999999998</v>
      </c>
      <c r="AG26" s="26">
        <v>0</v>
      </c>
    </row>
    <row r="27" spans="1:33" ht="15.75" customHeight="1" x14ac:dyDescent="0.2">
      <c r="A27" s="15" t="s">
        <v>80</v>
      </c>
      <c r="B27" s="15"/>
      <c r="C27" s="16" t="str">
        <f t="shared" si="4"/>
        <v xml:space="preserve"> - </v>
      </c>
      <c r="D27" s="17">
        <v>0</v>
      </c>
      <c r="E27" s="17">
        <v>0</v>
      </c>
      <c r="F27" s="18">
        <v>0</v>
      </c>
      <c r="G27" s="18">
        <v>0</v>
      </c>
      <c r="H27" s="32" t="e">
        <f t="shared" si="1"/>
        <v>#DIV/0!</v>
      </c>
      <c r="I27" s="32" t="e">
        <f t="shared" si="2"/>
        <v>#DIV/0!</v>
      </c>
      <c r="J27" s="33">
        <f t="shared" si="5"/>
        <v>0</v>
      </c>
      <c r="K27" s="33" t="e">
        <f t="shared" si="3"/>
        <v>#DIV/0!</v>
      </c>
      <c r="L27" s="17">
        <v>0</v>
      </c>
      <c r="M27" s="34" t="str">
        <f t="shared" si="6"/>
        <v>-</v>
      </c>
      <c r="N27" s="17">
        <v>0</v>
      </c>
      <c r="O27" s="35">
        <f t="shared" ref="O27:P27" si="35">D27/7</f>
        <v>0</v>
      </c>
      <c r="P27" s="35">
        <f t="shared" si="35"/>
        <v>0</v>
      </c>
      <c r="Q27" s="30" t="e">
        <f t="shared" si="8"/>
        <v>#DIV/0!</v>
      </c>
      <c r="R27" s="30"/>
      <c r="S27" s="22">
        <v>0</v>
      </c>
      <c r="T27" s="15">
        <v>160</v>
      </c>
      <c r="U27" s="23" t="s">
        <v>33</v>
      </c>
      <c r="V27" s="1" t="s">
        <v>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88</v>
      </c>
      <c r="AB27" s="41">
        <f t="shared" si="11"/>
        <v>-0.69</v>
      </c>
      <c r="AC27" s="42">
        <v>0.27439271527777781</v>
      </c>
      <c r="AD27" s="40">
        <f t="shared" si="12"/>
        <v>0</v>
      </c>
      <c r="AE27" s="26">
        <v>-5.8</v>
      </c>
      <c r="AF27" s="26">
        <v>-5.4514649999999998</v>
      </c>
      <c r="AG27" s="26">
        <v>0</v>
      </c>
    </row>
    <row r="28" spans="1:33" ht="15.75" customHeight="1" x14ac:dyDescent="0.2">
      <c r="A28" s="15" t="s">
        <v>82</v>
      </c>
      <c r="B28" s="15"/>
      <c r="C28" s="16" t="str">
        <f t="shared" si="4"/>
        <v xml:space="preserve"> - </v>
      </c>
      <c r="D28" s="17">
        <v>0</v>
      </c>
      <c r="E28" s="17">
        <v>0</v>
      </c>
      <c r="F28" s="18">
        <v>0</v>
      </c>
      <c r="G28" s="18">
        <v>0</v>
      </c>
      <c r="H28" s="32" t="e">
        <f t="shared" si="1"/>
        <v>#DIV/0!</v>
      </c>
      <c r="I28" s="32" t="e">
        <f t="shared" si="2"/>
        <v>#DIV/0!</v>
      </c>
      <c r="J28" s="33">
        <f t="shared" si="5"/>
        <v>0</v>
      </c>
      <c r="K28" s="33" t="e">
        <f t="shared" si="3"/>
        <v>#DIV/0!</v>
      </c>
      <c r="L28" s="17">
        <v>0</v>
      </c>
      <c r="M28" s="34" t="str">
        <f t="shared" si="6"/>
        <v>-</v>
      </c>
      <c r="N28" s="17">
        <v>0</v>
      </c>
      <c r="O28" s="35">
        <f t="shared" ref="O28:P28" si="36">D28/7</f>
        <v>0</v>
      </c>
      <c r="P28" s="35">
        <f t="shared" si="36"/>
        <v>0</v>
      </c>
      <c r="Q28" s="30" t="e">
        <f t="shared" si="8"/>
        <v>#DIV/0!</v>
      </c>
      <c r="R28" s="30"/>
      <c r="S28" s="22">
        <v>0</v>
      </c>
      <c r="T28" s="15">
        <v>160</v>
      </c>
      <c r="U28" s="23" t="s">
        <v>33</v>
      </c>
      <c r="V28" s="1" t="s">
        <v>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88</v>
      </c>
      <c r="AB28" s="41">
        <f t="shared" si="11"/>
        <v>-0.69</v>
      </c>
      <c r="AC28" s="42">
        <v>0.27439271527777781</v>
      </c>
      <c r="AD28" s="40">
        <f t="shared" si="12"/>
        <v>0</v>
      </c>
      <c r="AE28" s="26">
        <v>-5.8</v>
      </c>
      <c r="AF28" s="26">
        <v>-5.4514649999999998</v>
      </c>
      <c r="AG28" s="26">
        <v>0</v>
      </c>
    </row>
    <row r="29" spans="1:33" ht="15.75" customHeight="1" x14ac:dyDescent="0.2">
      <c r="A29" s="15" t="s">
        <v>83</v>
      </c>
      <c r="B29" s="15"/>
      <c r="C29" s="16" t="str">
        <f t="shared" si="4"/>
        <v xml:space="preserve"> - </v>
      </c>
      <c r="D29" s="17">
        <v>0</v>
      </c>
      <c r="E29" s="17">
        <v>0</v>
      </c>
      <c r="F29" s="18">
        <v>0</v>
      </c>
      <c r="G29" s="18">
        <v>0</v>
      </c>
      <c r="H29" s="32" t="e">
        <f t="shared" si="1"/>
        <v>#DIV/0!</v>
      </c>
      <c r="I29" s="32" t="e">
        <f t="shared" si="2"/>
        <v>#DIV/0!</v>
      </c>
      <c r="J29" s="33">
        <f t="shared" si="5"/>
        <v>0</v>
      </c>
      <c r="K29" s="33" t="e">
        <f t="shared" si="3"/>
        <v>#DIV/0!</v>
      </c>
      <c r="L29" s="17">
        <v>0</v>
      </c>
      <c r="M29" s="34" t="str">
        <f t="shared" si="6"/>
        <v>-</v>
      </c>
      <c r="N29" s="17">
        <v>0</v>
      </c>
      <c r="O29" s="35">
        <f t="shared" ref="O29:P29" si="37">D29/7</f>
        <v>0</v>
      </c>
      <c r="P29" s="35">
        <f t="shared" si="37"/>
        <v>0</v>
      </c>
      <c r="Q29" s="30" t="e">
        <f t="shared" si="8"/>
        <v>#DIV/0!</v>
      </c>
      <c r="R29" s="30"/>
      <c r="S29" s="22">
        <v>0</v>
      </c>
      <c r="T29" s="15" t="s">
        <v>33</v>
      </c>
      <c r="U29" s="23" t="s">
        <v>33</v>
      </c>
      <c r="V29" s="1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88</v>
      </c>
      <c r="AB29" s="41">
        <f t="shared" si="11"/>
        <v>-0.69</v>
      </c>
      <c r="AC29" s="42">
        <v>0.27439271527777781</v>
      </c>
      <c r="AD29" s="40">
        <f t="shared" si="12"/>
        <v>0</v>
      </c>
      <c r="AE29" s="26">
        <v>-5.8</v>
      </c>
      <c r="AF29" s="26">
        <v>-5.4514649999999998</v>
      </c>
      <c r="AG29" s="26">
        <v>0</v>
      </c>
    </row>
    <row r="30" spans="1:33" ht="15.75" customHeight="1" x14ac:dyDescent="0.2">
      <c r="A30" s="15" t="s">
        <v>84</v>
      </c>
      <c r="B30" s="15"/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32" t="e">
        <f t="shared" si="1"/>
        <v>#DIV/0!</v>
      </c>
      <c r="I30" s="32" t="e">
        <f t="shared" si="2"/>
        <v>#DIV/0!</v>
      </c>
      <c r="J30" s="33">
        <f t="shared" si="5"/>
        <v>0</v>
      </c>
      <c r="K30" s="33" t="e">
        <f t="shared" si="3"/>
        <v>#DIV/0!</v>
      </c>
      <c r="L30" s="17">
        <v>0</v>
      </c>
      <c r="M30" s="34" t="str">
        <f t="shared" si="6"/>
        <v>-</v>
      </c>
      <c r="N30" s="17">
        <v>0</v>
      </c>
      <c r="O30" s="35">
        <f t="shared" ref="O30:P30" si="38">D30/7</f>
        <v>0</v>
      </c>
      <c r="P30" s="35">
        <f t="shared" si="38"/>
        <v>0</v>
      </c>
      <c r="Q30" s="30" t="e">
        <f t="shared" si="8"/>
        <v>#DIV/0!</v>
      </c>
      <c r="R30" s="30"/>
      <c r="S30" s="22">
        <v>0</v>
      </c>
      <c r="T30" s="29">
        <v>160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88</v>
      </c>
      <c r="AB30" s="41">
        <f t="shared" si="11"/>
        <v>-0.69</v>
      </c>
      <c r="AC30" s="42">
        <v>0.27439271527777781</v>
      </c>
      <c r="AD30" s="40">
        <f t="shared" si="12"/>
        <v>0</v>
      </c>
      <c r="AE30" s="26">
        <v>-5.8</v>
      </c>
      <c r="AF30" s="26">
        <v>-5.3330561750000003</v>
      </c>
      <c r="AG30" s="26">
        <v>0</v>
      </c>
    </row>
    <row r="31" spans="1:33" ht="15.75" customHeight="1" x14ac:dyDescent="0.2">
      <c r="A31" s="15" t="s">
        <v>85</v>
      </c>
      <c r="B31" s="15"/>
      <c r="C31" s="16" t="str">
        <f t="shared" si="4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1"/>
        <v>#DIV/0!</v>
      </c>
      <c r="I31" s="32" t="e">
        <f t="shared" si="2"/>
        <v>#DIV/0!</v>
      </c>
      <c r="J31" s="33">
        <f t="shared" si="5"/>
        <v>0</v>
      </c>
      <c r="K31" s="33" t="e">
        <f t="shared" si="3"/>
        <v>#DIV/0!</v>
      </c>
      <c r="L31" s="17">
        <v>0</v>
      </c>
      <c r="M31" s="34" t="str">
        <f t="shared" si="6"/>
        <v>-</v>
      </c>
      <c r="N31" s="17">
        <v>0</v>
      </c>
      <c r="O31" s="35">
        <f t="shared" ref="O31:P32" si="39">D31/7</f>
        <v>0</v>
      </c>
      <c r="P31" s="35">
        <f t="shared" si="39"/>
        <v>0</v>
      </c>
      <c r="Q31" s="30" t="e">
        <f t="shared" si="8"/>
        <v>#DIV/0!</v>
      </c>
      <c r="R31" s="30"/>
      <c r="S31" s="22" t="e">
        <v>#N/A</v>
      </c>
      <c r="T31" s="15">
        <v>160</v>
      </c>
      <c r="U31" s="23" t="s">
        <v>33</v>
      </c>
      <c r="V31" s="1" t="s">
        <v>415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88</v>
      </c>
      <c r="AB31" s="41">
        <f t="shared" si="11"/>
        <v>-0.69</v>
      </c>
      <c r="AC31" s="28">
        <v>0.27439271527777781</v>
      </c>
      <c r="AD31" s="40">
        <f t="shared" si="12"/>
        <v>0</v>
      </c>
      <c r="AE31" s="44">
        <v>-5.8</v>
      </c>
      <c r="AF31" s="44">
        <v>-5.3330561749999994</v>
      </c>
      <c r="AG31" s="26">
        <v>0</v>
      </c>
    </row>
    <row r="32" spans="1:33" s="51" customFormat="1" ht="15.75" customHeight="1" x14ac:dyDescent="0.2">
      <c r="A32" s="51" t="s">
        <v>400</v>
      </c>
      <c r="C32" s="16" t="str">
        <f t="shared" si="4"/>
        <v xml:space="preserve"> - </v>
      </c>
      <c r="D32" s="52">
        <v>0</v>
      </c>
      <c r="E32" s="52">
        <v>0</v>
      </c>
      <c r="F32" s="53">
        <v>0</v>
      </c>
      <c r="G32" s="53">
        <v>0</v>
      </c>
      <c r="H32" s="32" t="e">
        <f t="shared" si="1"/>
        <v>#DIV/0!</v>
      </c>
      <c r="I32" s="32" t="e">
        <f t="shared" si="2"/>
        <v>#DIV/0!</v>
      </c>
      <c r="J32" s="33">
        <f t="shared" si="5"/>
        <v>0</v>
      </c>
      <c r="K32" s="33" t="e">
        <f t="shared" si="3"/>
        <v>#DIV/0!</v>
      </c>
      <c r="L32" s="52">
        <v>0</v>
      </c>
      <c r="M32" s="34" t="str">
        <f t="shared" si="6"/>
        <v>-</v>
      </c>
      <c r="N32" s="52">
        <v>0</v>
      </c>
      <c r="O32" s="35">
        <f t="shared" si="39"/>
        <v>0</v>
      </c>
      <c r="P32" s="35">
        <f t="shared" si="39"/>
        <v>0</v>
      </c>
      <c r="Q32" s="30" t="e">
        <f t="shared" si="8"/>
        <v>#DIV/0!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0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0</v>
      </c>
      <c r="X32" s="39">
        <f t="shared" si="9"/>
        <v>0</v>
      </c>
      <c r="Y32" s="40">
        <f t="shared" si="10"/>
        <v>0</v>
      </c>
      <c r="Z32" s="51">
        <v>0</v>
      </c>
      <c r="AA32" s="51" t="s">
        <v>88</v>
      </c>
      <c r="AB32" s="41">
        <f t="shared" si="11"/>
        <v>-0.69</v>
      </c>
      <c r="AC32" s="57">
        <v>0.27439271527777781</v>
      </c>
      <c r="AD32" s="40">
        <f t="shared" si="12"/>
        <v>0</v>
      </c>
      <c r="AE32" s="58">
        <v>-5.8</v>
      </c>
      <c r="AF32" s="58">
        <v>-5.3330561750000003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1:33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1:33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1:33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1:33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1:33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1:33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1:33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1:33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00"/>
  <sheetViews>
    <sheetView tabSelected="1" workbookViewId="0">
      <pane xSplit="2" ySplit="3" topLeftCell="C4" activePane="bottomRight" state="frozen"/>
      <selection activeCell="R32" sqref="R32"/>
      <selection pane="topRight" activeCell="R32" sqref="R32"/>
      <selection pane="bottomLeft" activeCell="R32" sqref="R32"/>
      <selection pane="bottomRigh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1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9.33203125" customWidth="1"/>
    <col min="16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29.664062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9.6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Info!B1:BJ7000""),3,FALSE),"""")"),"Cornhole Board Carrying Case, American Flag - Stars and Stripes Regulation Size Corn Hole Boards Storage Carry Bag")</f>
        <v>Cornhole Board Carrying Case, American Flag - Stars and Stripes Regulation Size Corn Hole Boards Storage Carry Bag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Info!B1:BJ7000""),2,FALSE),"""")"),"B08D3XWY52")</f>
        <v>B08D3XWY52</v>
      </c>
      <c r="B2" s="3" t="s">
        <v>128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160.5" customHeight="1" x14ac:dyDescent="0.2">
      <c r="A3" s="75" t="s">
        <v>30</v>
      </c>
      <c r="B3" s="76"/>
      <c r="C3" s="4">
        <f>((AE32+AF32)/0.85)*-1</f>
        <v>15.028096899999991</v>
      </c>
      <c r="D3" s="5">
        <f>SUM(D4:D99765)</f>
        <v>65</v>
      </c>
      <c r="E3" s="5"/>
      <c r="F3" s="6">
        <f t="shared" ref="F3:G3" si="0">SUM(F4:F99765)</f>
        <v>1465.12</v>
      </c>
      <c r="G3" s="6">
        <f t="shared" si="0"/>
        <v>-68.429999999999993</v>
      </c>
      <c r="H3" s="7">
        <f>G3/F3*-1</f>
        <v>4.6706071857595281E-2</v>
      </c>
      <c r="I3" s="8">
        <f>J3/F3</f>
        <v>0.2132434060444805</v>
      </c>
      <c r="J3" s="6">
        <f>SUM(J4:J99765)</f>
        <v>312.42717906388924</v>
      </c>
      <c r="K3" s="6">
        <f>J3/D3</f>
        <v>4.8065719855982962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Sheet!a1:g5000""),2,FALSE),"""")"),"0 - March
0 - April
0 - May
0 - June
0 - July
0 - Aug
0 - Sept
0 - Oct
0 - Nov
0 - Dec
0 - Jan
0 - Feb")</f>
        <v>0 - March
0 - April
0 - May
0 - June
0 - July
0 - Aug
0 - Sept
0 - Oct
0 - Nov
0 - Dec
0 - Jan
0 -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SUM(W4:W99765)</f>
        <v>3</v>
      </c>
      <c r="X3" s="7">
        <f>W3/D3</f>
        <v>4.6153846153846156E-2</v>
      </c>
      <c r="Y3" s="6"/>
      <c r="Z3" s="5"/>
      <c r="AA3" s="5"/>
      <c r="AB3" s="5"/>
      <c r="AC3" s="5"/>
      <c r="AD3" s="6">
        <f>SUM(AD4:AD99765)</f>
        <v>-29.692555461111105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Info!B2:BZ7000""),36,FALSE)),"""")*-1"),-6.49388236499999)</f>
        <v>-6.4938823649999904</v>
      </c>
      <c r="AG3" s="6">
        <f>SUM(AG4:AG99765)</f>
        <v>0</v>
      </c>
    </row>
    <row r="4" spans="1:33" ht="15.75" hidden="1" customHeight="1" x14ac:dyDescent="0.2">
      <c r="A4" s="15"/>
      <c r="B4" s="15"/>
      <c r="C4" s="16"/>
      <c r="D4" s="17"/>
      <c r="E4" s="17"/>
      <c r="F4" s="18"/>
      <c r="G4" s="18"/>
      <c r="H4" s="19"/>
      <c r="I4" s="19"/>
      <c r="J4" s="18"/>
      <c r="K4" s="18"/>
      <c r="L4" s="17"/>
      <c r="M4" s="20"/>
      <c r="N4" s="17"/>
      <c r="O4" s="21"/>
      <c r="P4" s="21"/>
      <c r="Q4" s="17"/>
      <c r="R4" s="17"/>
      <c r="S4" s="22"/>
      <c r="T4" s="15"/>
      <c r="U4" s="23"/>
      <c r="V4" s="24"/>
      <c r="W4" s="15"/>
      <c r="X4" s="25"/>
      <c r="Y4" s="26"/>
      <c r="Z4" s="15"/>
      <c r="AA4" s="2"/>
      <c r="AB4" s="27"/>
      <c r="AC4" s="28"/>
      <c r="AD4" s="26"/>
      <c r="AE4" s="26"/>
      <c r="AF4" s="26"/>
      <c r="AG4" s="26"/>
    </row>
    <row r="5" spans="1:33" ht="15.75" hidden="1" customHeight="1" x14ac:dyDescent="0.2">
      <c r="A5" s="29"/>
      <c r="B5" s="15"/>
      <c r="C5" s="16"/>
      <c r="D5" s="30"/>
      <c r="E5" s="30"/>
      <c r="F5" s="31"/>
      <c r="G5" s="31"/>
      <c r="H5" s="32"/>
      <c r="I5" s="32"/>
      <c r="J5" s="33"/>
      <c r="K5" s="33"/>
      <c r="L5" s="30"/>
      <c r="M5" s="34"/>
      <c r="N5" s="30"/>
      <c r="O5" s="35"/>
      <c r="P5" s="35"/>
      <c r="Q5" s="30"/>
      <c r="R5" s="30"/>
      <c r="S5" s="36"/>
      <c r="T5" s="29"/>
      <c r="U5" s="37"/>
      <c r="V5" s="38"/>
      <c r="W5" s="29"/>
      <c r="X5" s="39"/>
      <c r="Y5" s="40"/>
      <c r="Z5" s="29"/>
      <c r="AA5" s="29"/>
      <c r="AB5" s="41"/>
      <c r="AC5" s="42"/>
      <c r="AD5" s="40"/>
      <c r="AE5" s="40"/>
      <c r="AF5" s="40"/>
      <c r="AG5" s="40"/>
    </row>
    <row r="6" spans="1:33" ht="15.75" hidden="1" customHeight="1" x14ac:dyDescent="0.2">
      <c r="A6" s="29"/>
      <c r="B6" s="15"/>
      <c r="C6" s="16"/>
      <c r="D6" s="30"/>
      <c r="E6" s="30"/>
      <c r="F6" s="31"/>
      <c r="G6" s="31"/>
      <c r="H6" s="32"/>
      <c r="I6" s="32"/>
      <c r="J6" s="33"/>
      <c r="K6" s="33"/>
      <c r="L6" s="30"/>
      <c r="M6" s="34"/>
      <c r="N6" s="30"/>
      <c r="O6" s="35"/>
      <c r="P6" s="35"/>
      <c r="Q6" s="30"/>
      <c r="R6" s="30"/>
      <c r="S6" s="36"/>
      <c r="T6" s="29"/>
      <c r="U6" s="37"/>
      <c r="V6" s="38"/>
      <c r="W6" s="29"/>
      <c r="X6" s="39"/>
      <c r="Y6" s="40"/>
      <c r="Z6" s="29"/>
      <c r="AA6" s="29"/>
      <c r="AB6" s="41"/>
      <c r="AC6" s="42"/>
      <c r="AD6" s="40"/>
      <c r="AE6" s="40"/>
      <c r="AF6" s="40"/>
      <c r="AG6" s="40"/>
    </row>
    <row r="7" spans="1:33" ht="15.75" hidden="1" customHeight="1" x14ac:dyDescent="0.2">
      <c r="A7" s="29"/>
      <c r="B7" s="15"/>
      <c r="C7" s="16"/>
      <c r="D7" s="30"/>
      <c r="E7" s="30"/>
      <c r="F7" s="31"/>
      <c r="G7" s="31"/>
      <c r="H7" s="32"/>
      <c r="I7" s="32"/>
      <c r="J7" s="33"/>
      <c r="K7" s="33"/>
      <c r="L7" s="30"/>
      <c r="M7" s="34"/>
      <c r="N7" s="30"/>
      <c r="O7" s="35"/>
      <c r="P7" s="35"/>
      <c r="Q7" s="30"/>
      <c r="R7" s="30"/>
      <c r="S7" s="36"/>
      <c r="T7" s="29"/>
      <c r="U7" s="37"/>
      <c r="V7" s="38"/>
      <c r="W7" s="29"/>
      <c r="X7" s="39"/>
      <c r="Y7" s="40"/>
      <c r="Z7" s="29"/>
      <c r="AA7" s="29"/>
      <c r="AB7" s="41"/>
      <c r="AC7" s="42"/>
      <c r="AD7" s="40"/>
      <c r="AE7" s="40"/>
      <c r="AF7" s="40"/>
      <c r="AG7" s="40"/>
    </row>
    <row r="8" spans="1:33" ht="15.75" hidden="1" customHeight="1" x14ac:dyDescent="0.2">
      <c r="A8" s="29"/>
      <c r="B8" s="15"/>
      <c r="C8" s="16"/>
      <c r="D8" s="30"/>
      <c r="E8" s="30"/>
      <c r="F8" s="31"/>
      <c r="G8" s="31"/>
      <c r="H8" s="32"/>
      <c r="I8" s="32"/>
      <c r="J8" s="33"/>
      <c r="K8" s="33"/>
      <c r="L8" s="30"/>
      <c r="M8" s="34"/>
      <c r="N8" s="30"/>
      <c r="O8" s="35"/>
      <c r="P8" s="35"/>
      <c r="Q8" s="30"/>
      <c r="R8" s="30"/>
      <c r="S8" s="36"/>
      <c r="T8" s="29"/>
      <c r="U8" s="37"/>
      <c r="V8" s="38"/>
      <c r="W8" s="29"/>
      <c r="X8" s="39"/>
      <c r="Y8" s="40"/>
      <c r="Z8" s="29"/>
      <c r="AA8" s="29"/>
      <c r="AB8" s="41"/>
      <c r="AC8" s="42"/>
      <c r="AD8" s="40"/>
      <c r="AE8" s="40"/>
      <c r="AF8" s="40"/>
      <c r="AG8" s="40"/>
    </row>
    <row r="9" spans="1:33" ht="15.75" hidden="1" customHeight="1" x14ac:dyDescent="0.2">
      <c r="A9" s="29"/>
      <c r="B9" s="15"/>
      <c r="C9" s="16"/>
      <c r="D9" s="30"/>
      <c r="E9" s="30"/>
      <c r="F9" s="31"/>
      <c r="G9" s="31"/>
      <c r="H9" s="32"/>
      <c r="I9" s="32"/>
      <c r="J9" s="33"/>
      <c r="K9" s="33"/>
      <c r="L9" s="30"/>
      <c r="M9" s="34"/>
      <c r="N9" s="30"/>
      <c r="O9" s="35"/>
      <c r="P9" s="35"/>
      <c r="Q9" s="30"/>
      <c r="R9" s="30"/>
      <c r="S9" s="36"/>
      <c r="T9" s="29"/>
      <c r="U9" s="37"/>
      <c r="V9" s="38"/>
      <c r="W9" s="29"/>
      <c r="X9" s="39"/>
      <c r="Y9" s="40"/>
      <c r="Z9" s="29"/>
      <c r="AA9" s="29"/>
      <c r="AB9" s="41"/>
      <c r="AC9" s="42"/>
      <c r="AD9" s="40"/>
      <c r="AE9" s="40"/>
      <c r="AF9" s="40"/>
      <c r="AG9" s="40"/>
    </row>
    <row r="10" spans="1:33" ht="15.75" hidden="1" customHeight="1" x14ac:dyDescent="0.2">
      <c r="A10" s="29"/>
      <c r="B10" s="29"/>
      <c r="C10" s="16"/>
      <c r="D10" s="30"/>
      <c r="E10" s="30"/>
      <c r="F10" s="31"/>
      <c r="G10" s="31"/>
      <c r="H10" s="32"/>
      <c r="I10" s="32"/>
      <c r="J10" s="33"/>
      <c r="K10" s="33"/>
      <c r="L10" s="30"/>
      <c r="M10" s="34"/>
      <c r="N10" s="30"/>
      <c r="O10" s="35"/>
      <c r="P10" s="35"/>
      <c r="Q10" s="30"/>
      <c r="R10" s="30"/>
      <c r="S10" s="36"/>
      <c r="T10" s="29"/>
      <c r="U10" s="37"/>
      <c r="V10" s="38"/>
      <c r="W10" s="29"/>
      <c r="X10" s="39"/>
      <c r="Y10" s="40"/>
      <c r="Z10" s="29"/>
      <c r="AA10" s="29"/>
      <c r="AB10" s="41"/>
      <c r="AC10" s="42"/>
      <c r="AD10" s="40"/>
      <c r="AE10" s="40"/>
      <c r="AF10" s="40"/>
      <c r="AG10" s="40"/>
    </row>
    <row r="11" spans="1:33" ht="15.75" hidden="1" customHeight="1" x14ac:dyDescent="0.2">
      <c r="A11" s="29"/>
      <c r="B11" s="15"/>
      <c r="C11" s="16"/>
      <c r="D11" s="30"/>
      <c r="E11" s="30"/>
      <c r="F11" s="31"/>
      <c r="G11" s="31"/>
      <c r="H11" s="32"/>
      <c r="I11" s="32"/>
      <c r="J11" s="33"/>
      <c r="K11" s="33"/>
      <c r="L11" s="30"/>
      <c r="M11" s="34"/>
      <c r="N11" s="30"/>
      <c r="O11" s="35"/>
      <c r="P11" s="35"/>
      <c r="Q11" s="30"/>
      <c r="R11" s="30"/>
      <c r="S11" s="36"/>
      <c r="T11" s="29"/>
      <c r="U11" s="37"/>
      <c r="V11" s="38"/>
      <c r="W11" s="29"/>
      <c r="X11" s="39"/>
      <c r="Y11" s="40"/>
      <c r="Z11" s="29"/>
      <c r="AA11" s="29"/>
      <c r="AB11" s="41"/>
      <c r="AC11" s="42"/>
      <c r="AD11" s="40"/>
      <c r="AE11" s="40"/>
      <c r="AF11" s="40"/>
      <c r="AG11" s="40"/>
    </row>
    <row r="12" spans="1:33" ht="15.75" hidden="1" customHeight="1" x14ac:dyDescent="0.2">
      <c r="A12" s="29"/>
      <c r="B12" s="15"/>
      <c r="C12" s="16"/>
      <c r="D12" s="30"/>
      <c r="E12" s="30"/>
      <c r="F12" s="31"/>
      <c r="G12" s="31"/>
      <c r="H12" s="32"/>
      <c r="I12" s="32"/>
      <c r="J12" s="33"/>
      <c r="K12" s="33"/>
      <c r="L12" s="30"/>
      <c r="M12" s="34"/>
      <c r="N12" s="30"/>
      <c r="O12" s="35"/>
      <c r="P12" s="35"/>
      <c r="Q12" s="30"/>
      <c r="R12" s="30"/>
      <c r="S12" s="36"/>
      <c r="T12" s="29"/>
      <c r="U12" s="37"/>
      <c r="V12" s="38"/>
      <c r="W12" s="29"/>
      <c r="X12" s="39"/>
      <c r="Y12" s="40"/>
      <c r="Z12" s="29"/>
      <c r="AA12" s="29"/>
      <c r="AB12" s="41"/>
      <c r="AC12" s="42"/>
      <c r="AD12" s="40"/>
      <c r="AE12" s="40"/>
      <c r="AF12" s="40"/>
      <c r="AG12" s="40"/>
    </row>
    <row r="13" spans="1:33" ht="15.75" hidden="1" customHeight="1" x14ac:dyDescent="0.2">
      <c r="A13" s="29"/>
      <c r="B13" s="15"/>
      <c r="C13" s="16"/>
      <c r="D13" s="30"/>
      <c r="E13" s="30"/>
      <c r="F13" s="33"/>
      <c r="G13" s="31"/>
      <c r="H13" s="32"/>
      <c r="I13" s="32"/>
      <c r="J13" s="33"/>
      <c r="K13" s="33"/>
      <c r="L13" s="30"/>
      <c r="M13" s="34"/>
      <c r="N13" s="30"/>
      <c r="O13" s="35"/>
      <c r="P13" s="35"/>
      <c r="Q13" s="30"/>
      <c r="R13" s="30"/>
      <c r="S13" s="36"/>
      <c r="T13" s="29"/>
      <c r="U13" s="37"/>
      <c r="V13" s="38"/>
      <c r="W13" s="29"/>
      <c r="X13" s="39"/>
      <c r="Y13" s="40"/>
      <c r="Z13" s="29"/>
      <c r="AA13" s="29"/>
      <c r="AB13" s="41"/>
      <c r="AC13" s="42"/>
      <c r="AD13" s="40"/>
      <c r="AE13" s="40"/>
      <c r="AF13" s="40"/>
      <c r="AG13" s="40"/>
    </row>
    <row r="14" spans="1:33" ht="15.75" hidden="1" customHeight="1" x14ac:dyDescent="0.2">
      <c r="A14" s="29"/>
      <c r="B14" s="15"/>
      <c r="C14" s="16"/>
      <c r="D14" s="30"/>
      <c r="E14" s="30"/>
      <c r="F14" s="33"/>
      <c r="G14" s="31"/>
      <c r="H14" s="32"/>
      <c r="I14" s="32"/>
      <c r="J14" s="33"/>
      <c r="K14" s="33"/>
      <c r="L14" s="30"/>
      <c r="M14" s="34"/>
      <c r="N14" s="30"/>
      <c r="O14" s="35"/>
      <c r="P14" s="35"/>
      <c r="Q14" s="30"/>
      <c r="R14" s="30"/>
      <c r="S14" s="36"/>
      <c r="T14" s="29"/>
      <c r="U14" s="37"/>
      <c r="V14" s="38"/>
      <c r="W14" s="29"/>
      <c r="X14" s="39"/>
      <c r="Y14" s="40"/>
      <c r="Z14" s="29"/>
      <c r="AA14" s="29"/>
      <c r="AB14" s="41"/>
      <c r="AC14" s="42"/>
      <c r="AD14" s="40"/>
      <c r="AE14" s="40"/>
      <c r="AF14" s="40"/>
      <c r="AG14" s="40"/>
    </row>
    <row r="15" spans="1:33" ht="15.75" hidden="1" customHeight="1" x14ac:dyDescent="0.2">
      <c r="A15" s="29"/>
      <c r="B15" s="15"/>
      <c r="C15" s="16"/>
      <c r="D15" s="30"/>
      <c r="E15" s="30"/>
      <c r="F15" s="33"/>
      <c r="G15" s="31"/>
      <c r="H15" s="32"/>
      <c r="I15" s="32"/>
      <c r="J15" s="33"/>
      <c r="K15" s="33"/>
      <c r="L15" s="30"/>
      <c r="M15" s="34"/>
      <c r="N15" s="30"/>
      <c r="O15" s="35"/>
      <c r="P15" s="35"/>
      <c r="Q15" s="30"/>
      <c r="R15" s="30"/>
      <c r="S15" s="36"/>
      <c r="T15" s="29"/>
      <c r="U15" s="37"/>
      <c r="V15" s="38"/>
      <c r="W15" s="29"/>
      <c r="X15" s="39"/>
      <c r="Y15" s="40"/>
      <c r="Z15" s="29"/>
      <c r="AA15" s="29"/>
      <c r="AB15" s="41"/>
      <c r="AC15" s="42"/>
      <c r="AD15" s="40"/>
      <c r="AE15" s="40"/>
      <c r="AF15" s="40"/>
      <c r="AG15" s="40"/>
    </row>
    <row r="16" spans="1:33" ht="15.75" hidden="1" customHeight="1" x14ac:dyDescent="0.2">
      <c r="A16" s="29"/>
      <c r="B16" s="15"/>
      <c r="C16" s="16"/>
      <c r="D16" s="30"/>
      <c r="E16" s="30"/>
      <c r="F16" s="33"/>
      <c r="G16" s="31"/>
      <c r="H16" s="32"/>
      <c r="I16" s="32"/>
      <c r="J16" s="33"/>
      <c r="K16" s="33"/>
      <c r="L16" s="30"/>
      <c r="M16" s="34"/>
      <c r="N16" s="30"/>
      <c r="O16" s="35"/>
      <c r="P16" s="35"/>
      <c r="Q16" s="30"/>
      <c r="R16" s="30"/>
      <c r="S16" s="36"/>
      <c r="T16" s="29"/>
      <c r="U16" s="37"/>
      <c r="V16" s="38"/>
      <c r="W16" s="29"/>
      <c r="X16" s="39"/>
      <c r="Y16" s="40"/>
      <c r="Z16" s="29"/>
      <c r="AA16" s="29"/>
      <c r="AB16" s="41"/>
      <c r="AC16" s="42"/>
      <c r="AD16" s="40"/>
      <c r="AE16" s="40"/>
      <c r="AF16" s="40"/>
      <c r="AG16" s="40"/>
    </row>
    <row r="17" spans="1:33" ht="15.75" hidden="1" customHeight="1" x14ac:dyDescent="0.2">
      <c r="A17" s="29"/>
      <c r="B17" s="29"/>
      <c r="C17" s="16"/>
      <c r="D17" s="30"/>
      <c r="E17" s="30"/>
      <c r="F17" s="33"/>
      <c r="G17" s="31"/>
      <c r="H17" s="32"/>
      <c r="I17" s="32"/>
      <c r="J17" s="33"/>
      <c r="K17" s="33"/>
      <c r="L17" s="30"/>
      <c r="M17" s="34"/>
      <c r="N17" s="30"/>
      <c r="O17" s="35"/>
      <c r="P17" s="35"/>
      <c r="Q17" s="30"/>
      <c r="R17" s="30"/>
      <c r="S17" s="36"/>
      <c r="T17" s="29"/>
      <c r="U17" s="37"/>
      <c r="V17" s="38"/>
      <c r="W17" s="29"/>
      <c r="X17" s="39"/>
      <c r="Y17" s="40"/>
      <c r="Z17" s="29"/>
      <c r="AA17" s="29"/>
      <c r="AB17" s="41"/>
      <c r="AC17" s="42"/>
      <c r="AD17" s="40"/>
      <c r="AE17" s="40"/>
      <c r="AF17" s="40"/>
      <c r="AG17" s="40"/>
    </row>
    <row r="18" spans="1:33" ht="15.75" hidden="1" customHeight="1" x14ac:dyDescent="0.2">
      <c r="A18" s="29"/>
      <c r="B18" s="29"/>
      <c r="C18" s="16"/>
      <c r="D18" s="30"/>
      <c r="E18" s="30"/>
      <c r="F18" s="33"/>
      <c r="G18" s="31"/>
      <c r="H18" s="32"/>
      <c r="I18" s="32"/>
      <c r="J18" s="33"/>
      <c r="K18" s="33"/>
      <c r="L18" s="30"/>
      <c r="M18" s="34"/>
      <c r="N18" s="30"/>
      <c r="O18" s="35"/>
      <c r="P18" s="35"/>
      <c r="Q18" s="30"/>
      <c r="R18" s="30"/>
      <c r="S18" s="36"/>
      <c r="T18" s="29"/>
      <c r="U18" s="37"/>
      <c r="V18" s="38"/>
      <c r="W18" s="29"/>
      <c r="X18" s="39"/>
      <c r="Y18" s="40"/>
      <c r="Z18" s="29"/>
      <c r="AA18" s="29"/>
      <c r="AB18" s="41"/>
      <c r="AC18" s="42"/>
      <c r="AD18" s="40"/>
      <c r="AE18" s="40"/>
      <c r="AF18" s="40"/>
      <c r="AG18" s="40"/>
    </row>
    <row r="19" spans="1:33" ht="15.75" hidden="1" customHeight="1" x14ac:dyDescent="0.2">
      <c r="A19" s="29"/>
      <c r="B19" s="29"/>
      <c r="C19" s="16"/>
      <c r="D19" s="30"/>
      <c r="E19" s="30"/>
      <c r="F19" s="33"/>
      <c r="G19" s="31"/>
      <c r="H19" s="32"/>
      <c r="I19" s="32"/>
      <c r="J19" s="33"/>
      <c r="K19" s="33"/>
      <c r="L19" s="30"/>
      <c r="M19" s="34"/>
      <c r="N19" s="30"/>
      <c r="O19" s="35"/>
      <c r="P19" s="35"/>
      <c r="Q19" s="30"/>
      <c r="R19" s="30"/>
      <c r="S19" s="36"/>
      <c r="T19" s="29"/>
      <c r="U19" s="37"/>
      <c r="V19" s="38"/>
      <c r="W19" s="29"/>
      <c r="X19" s="39"/>
      <c r="Y19" s="40"/>
      <c r="Z19" s="29"/>
      <c r="AA19" s="29"/>
      <c r="AB19" s="41"/>
      <c r="AC19" s="42"/>
      <c r="AD19" s="40"/>
      <c r="AE19" s="40"/>
      <c r="AF19" s="40"/>
      <c r="AG19" s="40"/>
    </row>
    <row r="20" spans="1:33" ht="15.75" hidden="1" customHeight="1" x14ac:dyDescent="0.2">
      <c r="A20" s="29"/>
      <c r="B20" s="29"/>
      <c r="C20" s="16"/>
      <c r="D20" s="30"/>
      <c r="E20" s="30"/>
      <c r="F20" s="33"/>
      <c r="G20" s="31"/>
      <c r="H20" s="32"/>
      <c r="I20" s="32"/>
      <c r="J20" s="33"/>
      <c r="K20" s="33"/>
      <c r="L20" s="30"/>
      <c r="M20" s="34"/>
      <c r="N20" s="30"/>
      <c r="O20" s="35"/>
      <c r="P20" s="35"/>
      <c r="Q20" s="30"/>
      <c r="R20" s="30"/>
      <c r="S20" s="36"/>
      <c r="T20" s="29"/>
      <c r="U20" s="37"/>
      <c r="V20" s="38"/>
      <c r="W20" s="29"/>
      <c r="X20" s="39"/>
      <c r="Y20" s="40"/>
      <c r="Z20" s="29"/>
      <c r="AA20" s="29"/>
      <c r="AB20" s="41"/>
      <c r="AC20" s="42"/>
      <c r="AD20" s="40"/>
      <c r="AE20" s="40"/>
      <c r="AF20" s="40"/>
      <c r="AG20" s="40"/>
    </row>
    <row r="21" spans="1:33" ht="15.75" hidden="1" customHeight="1" x14ac:dyDescent="0.2">
      <c r="A21" s="29"/>
      <c r="B21" s="29"/>
      <c r="C21" s="16"/>
      <c r="D21" s="30"/>
      <c r="E21" s="30"/>
      <c r="F21" s="33"/>
      <c r="G21" s="31"/>
      <c r="H21" s="32"/>
      <c r="I21" s="32"/>
      <c r="J21" s="33"/>
      <c r="K21" s="33"/>
      <c r="L21" s="30"/>
      <c r="M21" s="34"/>
      <c r="N21" s="30"/>
      <c r="O21" s="35"/>
      <c r="P21" s="35"/>
      <c r="Q21" s="30"/>
      <c r="R21" s="30"/>
      <c r="S21" s="36"/>
      <c r="T21" s="29"/>
      <c r="U21" s="37"/>
      <c r="V21" s="38"/>
      <c r="W21" s="29"/>
      <c r="X21" s="39"/>
      <c r="Y21" s="40"/>
      <c r="Z21" s="29"/>
      <c r="AA21" s="29"/>
      <c r="AB21" s="41"/>
      <c r="AC21" s="42"/>
      <c r="AD21" s="40"/>
      <c r="AE21" s="40"/>
      <c r="AF21" s="40"/>
      <c r="AG21" s="40"/>
    </row>
    <row r="22" spans="1:33" ht="15.75" hidden="1" customHeight="1" x14ac:dyDescent="0.2">
      <c r="A22" s="29"/>
      <c r="B22" s="15"/>
      <c r="C22" s="16"/>
      <c r="D22" s="30"/>
      <c r="E22" s="30"/>
      <c r="F22" s="31"/>
      <c r="G22" s="31"/>
      <c r="H22" s="32"/>
      <c r="I22" s="32"/>
      <c r="J22" s="33"/>
      <c r="K22" s="33"/>
      <c r="L22" s="30"/>
      <c r="M22" s="34"/>
      <c r="N22" s="30"/>
      <c r="O22" s="35"/>
      <c r="P22" s="35"/>
      <c r="Q22" s="30"/>
      <c r="R22" s="30"/>
      <c r="S22" s="36"/>
      <c r="T22" s="29"/>
      <c r="U22" s="37"/>
      <c r="V22" s="38"/>
      <c r="W22" s="29"/>
      <c r="X22" s="39"/>
      <c r="Y22" s="40"/>
      <c r="Z22" s="29"/>
      <c r="AA22" s="29"/>
      <c r="AB22" s="41"/>
      <c r="AC22" s="42"/>
      <c r="AD22" s="40"/>
      <c r="AE22" s="40"/>
      <c r="AF22" s="40"/>
      <c r="AG22" s="40"/>
    </row>
    <row r="23" spans="1:33" ht="15.75" customHeight="1" x14ac:dyDescent="0.2">
      <c r="A23" s="29" t="s">
        <v>71</v>
      </c>
      <c r="B23" s="29" t="s">
        <v>129</v>
      </c>
      <c r="C23" s="16">
        <f t="shared" ref="C23:C32" si="1">IFERROR(F23/D23," - ")</f>
        <v>19.989999999999998</v>
      </c>
      <c r="D23" s="30">
        <v>2</v>
      </c>
      <c r="E23" s="30">
        <v>0</v>
      </c>
      <c r="F23" s="33">
        <v>39.979999999999997</v>
      </c>
      <c r="G23" s="31">
        <v>0</v>
      </c>
      <c r="H23" s="32">
        <f t="shared" ref="H23:H32" si="2">G23/F23*-1</f>
        <v>0</v>
      </c>
      <c r="I23" s="32">
        <f t="shared" ref="I23:I32" si="3">J23/F23</f>
        <v>0.18706760652548496</v>
      </c>
      <c r="J23" s="33">
        <f t="shared" ref="J23:J32" si="4">F23*0.85+G23+AF23*D23+D23*AE23+AG23+AD23</f>
        <v>7.4789629088888878</v>
      </c>
      <c r="K23" s="33">
        <f t="shared" ref="K23:K32" si="5">J23/D23</f>
        <v>3.7394814544444439</v>
      </c>
      <c r="L23" s="30">
        <v>9</v>
      </c>
      <c r="M23" s="34">
        <f t="shared" ref="M23:M32" si="6">IFERROR(D23/L23,"-")</f>
        <v>0.22222222222222221</v>
      </c>
      <c r="N23" s="30">
        <v>99</v>
      </c>
      <c r="O23" s="35">
        <f t="shared" ref="O23:P23" si="7">D23/7</f>
        <v>0.2857142857142857</v>
      </c>
      <c r="P23" s="35">
        <f t="shared" si="7"/>
        <v>0</v>
      </c>
      <c r="Q23" s="30">
        <f t="shared" ref="Q23:Q32" si="8">ROUNDDOWN(N23/(O23+P23),0)</f>
        <v>346</v>
      </c>
      <c r="R23" s="30"/>
      <c r="S23" s="36">
        <v>0</v>
      </c>
      <c r="T23" s="29">
        <v>500</v>
      </c>
      <c r="U23" s="37" t="s">
        <v>33</v>
      </c>
      <c r="V23" s="38" t="s">
        <v>33</v>
      </c>
      <c r="W23" s="29">
        <v>0</v>
      </c>
      <c r="X23" s="39">
        <f t="shared" ref="X23:X32" si="9">IFERROR(W23/D23,0)</f>
        <v>0</v>
      </c>
      <c r="Y23" s="40">
        <f t="shared" ref="Y23:Y32" si="10">IFERROR(G23/(W23+Z23)*-1,0)</f>
        <v>0</v>
      </c>
      <c r="Z23" s="29">
        <v>0</v>
      </c>
      <c r="AA23" s="29" t="s">
        <v>88</v>
      </c>
      <c r="AB23" s="41">
        <f t="shared" ref="AB23:AB32" si="11">IF(OR(AA23="UsLargeStandardSize",AA23="UsSmallStandardSize"),-0.69,-0.48)</f>
        <v>-0.69</v>
      </c>
      <c r="AC23" s="42">
        <v>0.33102068518518518</v>
      </c>
      <c r="AD23" s="40">
        <f t="shared" ref="AD23:AD32" si="12">IFERROR(AB23*AC23*D23*2,0)</f>
        <v>-0.913617091111111</v>
      </c>
      <c r="AE23" s="40">
        <v>-6.18</v>
      </c>
      <c r="AF23" s="40">
        <v>-6.6152099999999994</v>
      </c>
      <c r="AG23" s="40">
        <v>0</v>
      </c>
    </row>
    <row r="24" spans="1:33" ht="15.75" customHeight="1" x14ac:dyDescent="0.2">
      <c r="A24" s="29" t="s">
        <v>74</v>
      </c>
      <c r="B24" s="29" t="s">
        <v>130</v>
      </c>
      <c r="C24" s="16">
        <f t="shared" si="1"/>
        <v>19.989999999999998</v>
      </c>
      <c r="D24" s="30">
        <v>7</v>
      </c>
      <c r="E24" s="30">
        <v>0</v>
      </c>
      <c r="F24" s="33">
        <v>139.92999999999998</v>
      </c>
      <c r="G24" s="33">
        <v>-62.89</v>
      </c>
      <c r="H24" s="32">
        <f t="shared" si="2"/>
        <v>0.44943900521689423</v>
      </c>
      <c r="I24" s="32">
        <f t="shared" si="3"/>
        <v>-0.26237139869140941</v>
      </c>
      <c r="J24" s="33">
        <f t="shared" si="4"/>
        <v>-36.713629818888911</v>
      </c>
      <c r="K24" s="33">
        <f t="shared" si="5"/>
        <v>-5.2448042598412732</v>
      </c>
      <c r="L24" s="30">
        <v>20</v>
      </c>
      <c r="M24" s="34">
        <f t="shared" si="6"/>
        <v>0.35</v>
      </c>
      <c r="N24" s="30">
        <v>82</v>
      </c>
      <c r="O24" s="35">
        <f t="shared" ref="O24:P24" si="13">D24/7</f>
        <v>1</v>
      </c>
      <c r="P24" s="35">
        <f t="shared" si="13"/>
        <v>0</v>
      </c>
      <c r="Q24" s="30">
        <f t="shared" si="8"/>
        <v>82</v>
      </c>
      <c r="R24" s="30"/>
      <c r="S24" s="36">
        <v>0.25531914893617003</v>
      </c>
      <c r="T24" s="29">
        <v>500</v>
      </c>
      <c r="U24" s="37" t="s">
        <v>33</v>
      </c>
      <c r="V24" s="38" t="s">
        <v>33</v>
      </c>
      <c r="W24" s="29">
        <v>2</v>
      </c>
      <c r="X24" s="39">
        <f t="shared" si="9"/>
        <v>0.2857142857142857</v>
      </c>
      <c r="Y24" s="40">
        <f t="shared" si="10"/>
        <v>20.963333333333335</v>
      </c>
      <c r="Z24" s="29">
        <v>1</v>
      </c>
      <c r="AA24" s="29" t="s">
        <v>88</v>
      </c>
      <c r="AB24" s="41">
        <f t="shared" si="11"/>
        <v>-0.69</v>
      </c>
      <c r="AC24" s="42">
        <v>0.33102068518518518</v>
      </c>
      <c r="AD24" s="40">
        <f t="shared" si="12"/>
        <v>-3.1976598188888885</v>
      </c>
      <c r="AE24" s="40">
        <v>-6.18</v>
      </c>
      <c r="AF24" s="40">
        <v>-6.6152099999999994</v>
      </c>
      <c r="AG24" s="40">
        <v>0</v>
      </c>
    </row>
    <row r="25" spans="1:33" ht="15.75" customHeight="1" x14ac:dyDescent="0.2">
      <c r="A25" s="29" t="s">
        <v>76</v>
      </c>
      <c r="B25" s="15"/>
      <c r="C25" s="16">
        <f t="shared" si="1"/>
        <v>17.887142857142855</v>
      </c>
      <c r="D25" s="30">
        <v>7</v>
      </c>
      <c r="E25" s="30">
        <v>0</v>
      </c>
      <c r="F25" s="33">
        <v>125.21</v>
      </c>
      <c r="G25" s="33">
        <v>-0.08</v>
      </c>
      <c r="H25" s="32">
        <f t="shared" si="2"/>
        <v>6.3892660330644522E-4</v>
      </c>
      <c r="I25" s="32">
        <f t="shared" si="3"/>
        <v>0.1082249036108226</v>
      </c>
      <c r="J25" s="33">
        <f t="shared" si="4"/>
        <v>13.550840181111097</v>
      </c>
      <c r="K25" s="33">
        <f t="shared" si="5"/>
        <v>1.9358343115872996</v>
      </c>
      <c r="L25" s="30">
        <v>18</v>
      </c>
      <c r="M25" s="34">
        <f t="shared" si="6"/>
        <v>0.3888888888888889</v>
      </c>
      <c r="N25" s="30">
        <v>84</v>
      </c>
      <c r="O25" s="35">
        <f t="shared" ref="O25:P25" si="14">D25/7</f>
        <v>1</v>
      </c>
      <c r="P25" s="35">
        <f t="shared" si="14"/>
        <v>0</v>
      </c>
      <c r="Q25" s="30">
        <f t="shared" si="8"/>
        <v>84</v>
      </c>
      <c r="R25" s="30"/>
      <c r="S25" s="36">
        <v>0.5977011494252874</v>
      </c>
      <c r="T25" s="15"/>
      <c r="U25" s="23"/>
      <c r="V25" s="1"/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88</v>
      </c>
      <c r="AB25" s="41">
        <f t="shared" si="11"/>
        <v>-0.69</v>
      </c>
      <c r="AC25" s="42">
        <v>0.33102068518518518</v>
      </c>
      <c r="AD25" s="40">
        <f t="shared" si="12"/>
        <v>-3.1976598188888885</v>
      </c>
      <c r="AE25" s="40">
        <v>-6.18</v>
      </c>
      <c r="AF25" s="40">
        <v>-6.62</v>
      </c>
      <c r="AG25" s="40">
        <v>0</v>
      </c>
    </row>
    <row r="26" spans="1:33" ht="15.75" customHeight="1" x14ac:dyDescent="0.2">
      <c r="A26" s="15" t="s">
        <v>78</v>
      </c>
      <c r="B26" s="15" t="s">
        <v>131</v>
      </c>
      <c r="C26" s="16">
        <f t="shared" si="1"/>
        <v>17.502000000000002</v>
      </c>
      <c r="D26" s="17">
        <v>5</v>
      </c>
      <c r="E26" s="17">
        <v>2</v>
      </c>
      <c r="F26" s="18">
        <v>87.51</v>
      </c>
      <c r="G26" s="18">
        <v>-0.08</v>
      </c>
      <c r="H26" s="32">
        <f t="shared" si="2"/>
        <v>9.1418123643012225E-4</v>
      </c>
      <c r="I26" s="32">
        <f t="shared" si="3"/>
        <v>8.620051733770169E-2</v>
      </c>
      <c r="J26" s="33">
        <f t="shared" si="4"/>
        <v>7.5434072722222751</v>
      </c>
      <c r="K26" s="33">
        <f t="shared" si="5"/>
        <v>1.5086814544444551</v>
      </c>
      <c r="L26" s="17">
        <v>31</v>
      </c>
      <c r="M26" s="34">
        <f t="shared" si="6"/>
        <v>0.16129032258064516</v>
      </c>
      <c r="N26" s="17">
        <v>77</v>
      </c>
      <c r="O26" s="35">
        <f t="shared" ref="O26:P26" si="15">D26/7</f>
        <v>0.7142857142857143</v>
      </c>
      <c r="P26" s="35">
        <f t="shared" si="15"/>
        <v>0.2857142857142857</v>
      </c>
      <c r="Q26" s="30">
        <f t="shared" si="8"/>
        <v>77</v>
      </c>
      <c r="R26" s="30"/>
      <c r="S26" s="22">
        <v>1.05</v>
      </c>
      <c r="T26" s="15">
        <v>500</v>
      </c>
      <c r="U26" s="23" t="s">
        <v>33</v>
      </c>
      <c r="V26" s="1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88</v>
      </c>
      <c r="AB26" s="41">
        <f t="shared" si="11"/>
        <v>-0.69</v>
      </c>
      <c r="AC26" s="42">
        <v>0.33102068518518518</v>
      </c>
      <c r="AD26" s="40">
        <f t="shared" si="12"/>
        <v>-2.2840427277777775</v>
      </c>
      <c r="AE26" s="26">
        <v>-6.28</v>
      </c>
      <c r="AF26" s="26">
        <v>-6.6152099999999896</v>
      </c>
      <c r="AG26" s="26">
        <v>0</v>
      </c>
    </row>
    <row r="27" spans="1:33" ht="15.75" customHeight="1" x14ac:dyDescent="0.2">
      <c r="A27" s="15" t="s">
        <v>80</v>
      </c>
      <c r="B27" s="15" t="s">
        <v>132</v>
      </c>
      <c r="C27" s="16">
        <f t="shared" si="1"/>
        <v>18.25</v>
      </c>
      <c r="D27" s="17">
        <v>9</v>
      </c>
      <c r="E27" s="17">
        <v>6</v>
      </c>
      <c r="F27" s="18">
        <v>164.25</v>
      </c>
      <c r="G27" s="18">
        <v>0</v>
      </c>
      <c r="H27" s="32">
        <f t="shared" si="2"/>
        <v>0</v>
      </c>
      <c r="I27" s="32">
        <f t="shared" si="3"/>
        <v>0.11838254544901104</v>
      </c>
      <c r="J27" s="33">
        <f t="shared" si="4"/>
        <v>19.444333090000065</v>
      </c>
      <c r="K27" s="33">
        <f t="shared" si="5"/>
        <v>2.1604814544444517</v>
      </c>
      <c r="L27" s="17">
        <v>37</v>
      </c>
      <c r="M27" s="34">
        <f t="shared" si="6"/>
        <v>0.24324324324324326</v>
      </c>
      <c r="N27" s="17">
        <v>64</v>
      </c>
      <c r="O27" s="35">
        <f t="shared" ref="O27:P27" si="16">D27/7</f>
        <v>1.2857142857142858</v>
      </c>
      <c r="P27" s="35">
        <f t="shared" si="16"/>
        <v>0.8571428571428571</v>
      </c>
      <c r="Q27" s="30">
        <f t="shared" si="8"/>
        <v>29</v>
      </c>
      <c r="R27" s="30"/>
      <c r="S27" s="22">
        <v>0.87272727272727268</v>
      </c>
      <c r="T27" s="15">
        <v>500</v>
      </c>
      <c r="U27" s="23" t="s">
        <v>33</v>
      </c>
      <c r="V27" s="1" t="s">
        <v>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88</v>
      </c>
      <c r="AB27" s="41">
        <f t="shared" si="11"/>
        <v>-0.69</v>
      </c>
      <c r="AC27" s="42">
        <v>0.33102068518518518</v>
      </c>
      <c r="AD27" s="40">
        <f t="shared" si="12"/>
        <v>-4.1112769099999991</v>
      </c>
      <c r="AE27" s="26">
        <v>-6.28</v>
      </c>
      <c r="AF27" s="26">
        <v>-6.6152099999999896</v>
      </c>
      <c r="AG27" s="26">
        <v>0</v>
      </c>
    </row>
    <row r="28" spans="1:33" ht="15.75" customHeight="1" x14ac:dyDescent="0.2">
      <c r="A28" s="15" t="s">
        <v>82</v>
      </c>
      <c r="B28" s="15" t="s">
        <v>133</v>
      </c>
      <c r="C28" s="16">
        <f t="shared" si="1"/>
        <v>25.377000000000002</v>
      </c>
      <c r="D28" s="17">
        <v>10</v>
      </c>
      <c r="E28" s="17">
        <v>1</v>
      </c>
      <c r="F28" s="18">
        <v>253.77</v>
      </c>
      <c r="G28" s="18">
        <v>-0.04</v>
      </c>
      <c r="H28" s="32">
        <f t="shared" si="2"/>
        <v>1.5762304448910431E-4</v>
      </c>
      <c r="I28" s="32">
        <f t="shared" si="3"/>
        <v>0.32369592364914906</v>
      </c>
      <c r="J28" s="33">
        <f t="shared" si="4"/>
        <v>82.144314544444555</v>
      </c>
      <c r="K28" s="33">
        <f t="shared" si="5"/>
        <v>8.2144314544444548</v>
      </c>
      <c r="L28" s="17">
        <v>29</v>
      </c>
      <c r="M28" s="34">
        <f t="shared" si="6"/>
        <v>0.34482758620689657</v>
      </c>
      <c r="N28" s="17">
        <v>56</v>
      </c>
      <c r="O28" s="35">
        <f t="shared" ref="O28:P28" si="17">D28/7</f>
        <v>1.4285714285714286</v>
      </c>
      <c r="P28" s="35">
        <f t="shared" si="17"/>
        <v>0.14285714285714285</v>
      </c>
      <c r="Q28" s="30">
        <f t="shared" si="8"/>
        <v>35</v>
      </c>
      <c r="R28" s="30"/>
      <c r="S28" s="22">
        <v>1.0909090909090911</v>
      </c>
      <c r="T28" s="15">
        <v>500</v>
      </c>
      <c r="U28" s="23" t="s">
        <v>33</v>
      </c>
      <c r="V28" s="1" t="s">
        <v>33</v>
      </c>
      <c r="W28" s="15">
        <v>1</v>
      </c>
      <c r="X28" s="39">
        <f t="shared" si="9"/>
        <v>0.1</v>
      </c>
      <c r="Y28" s="40">
        <f t="shared" si="10"/>
        <v>0.04</v>
      </c>
      <c r="Z28" s="15">
        <v>0</v>
      </c>
      <c r="AA28" s="29" t="s">
        <v>88</v>
      </c>
      <c r="AB28" s="41">
        <f t="shared" si="11"/>
        <v>-0.69</v>
      </c>
      <c r="AC28" s="42">
        <v>0.33102068518518518</v>
      </c>
      <c r="AD28" s="40">
        <f t="shared" si="12"/>
        <v>-4.568085455555555</v>
      </c>
      <c r="AE28" s="26">
        <v>-6.28</v>
      </c>
      <c r="AF28" s="26">
        <v>-6.6152099999999896</v>
      </c>
      <c r="AG28" s="26">
        <v>0</v>
      </c>
    </row>
    <row r="29" spans="1:33" ht="15.75" customHeight="1" x14ac:dyDescent="0.2">
      <c r="A29" s="15" t="s">
        <v>83</v>
      </c>
      <c r="B29" s="15" t="s">
        <v>134</v>
      </c>
      <c r="C29" s="16">
        <f t="shared" si="1"/>
        <v>25.830000000000002</v>
      </c>
      <c r="D29" s="17">
        <v>10</v>
      </c>
      <c r="E29" s="17">
        <v>0</v>
      </c>
      <c r="F29" s="18">
        <v>258.3</v>
      </c>
      <c r="G29" s="18">
        <v>-0.08</v>
      </c>
      <c r="H29" s="32">
        <f t="shared" si="2"/>
        <v>3.097173828881146E-4</v>
      </c>
      <c r="I29" s="32">
        <f t="shared" si="3"/>
        <v>0.33277125259173262</v>
      </c>
      <c r="J29" s="33">
        <f t="shared" si="4"/>
        <v>85.954814544444545</v>
      </c>
      <c r="K29" s="33">
        <f t="shared" si="5"/>
        <v>8.5954814544444549</v>
      </c>
      <c r="L29" s="17">
        <v>41</v>
      </c>
      <c r="M29" s="34">
        <f t="shared" si="6"/>
        <v>0.24390243902439024</v>
      </c>
      <c r="N29" s="17">
        <v>43</v>
      </c>
      <c r="O29" s="35">
        <f t="shared" ref="O29:P29" si="18">D29/7</f>
        <v>1.4285714285714286</v>
      </c>
      <c r="P29" s="35">
        <f t="shared" si="18"/>
        <v>0</v>
      </c>
      <c r="Q29" s="30">
        <f t="shared" si="8"/>
        <v>30</v>
      </c>
      <c r="R29" s="30"/>
      <c r="S29" s="22">
        <v>1.588235294117647</v>
      </c>
      <c r="T29" s="15" t="s">
        <v>33</v>
      </c>
      <c r="U29" s="23" t="s">
        <v>33</v>
      </c>
      <c r="V29" s="1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88</v>
      </c>
      <c r="AB29" s="41">
        <f t="shared" si="11"/>
        <v>-0.69</v>
      </c>
      <c r="AC29" s="42">
        <v>0.33102068518518518</v>
      </c>
      <c r="AD29" s="40">
        <f t="shared" si="12"/>
        <v>-4.568085455555555</v>
      </c>
      <c r="AE29" s="26">
        <v>-6.28</v>
      </c>
      <c r="AF29" s="26">
        <v>-6.6152099999999896</v>
      </c>
      <c r="AG29" s="26">
        <v>0</v>
      </c>
    </row>
    <row r="30" spans="1:33" ht="15.75" customHeight="1" x14ac:dyDescent="0.2">
      <c r="A30" s="15" t="s">
        <v>84</v>
      </c>
      <c r="B30" s="15" t="s">
        <v>135</v>
      </c>
      <c r="C30" s="16">
        <f t="shared" si="1"/>
        <v>26.745999999999999</v>
      </c>
      <c r="D30" s="17">
        <v>5</v>
      </c>
      <c r="E30" s="17">
        <v>0</v>
      </c>
      <c r="F30" s="18">
        <v>133.72999999999999</v>
      </c>
      <c r="G30" s="18">
        <v>0</v>
      </c>
      <c r="H30" s="32">
        <f t="shared" si="2"/>
        <v>0</v>
      </c>
      <c r="I30" s="32">
        <f t="shared" si="3"/>
        <v>0.35532076158844128</v>
      </c>
      <c r="J30" s="33">
        <f t="shared" si="4"/>
        <v>47.517045447222252</v>
      </c>
      <c r="K30" s="33">
        <f t="shared" si="5"/>
        <v>9.5034090894444496</v>
      </c>
      <c r="L30" s="17">
        <v>41</v>
      </c>
      <c r="M30" s="34">
        <f t="shared" si="6"/>
        <v>0.12195121951219512</v>
      </c>
      <c r="N30" s="17">
        <v>39</v>
      </c>
      <c r="O30" s="35">
        <f t="shared" ref="O30:P30" si="19">D30/7</f>
        <v>0.7142857142857143</v>
      </c>
      <c r="P30" s="35">
        <f t="shared" si="19"/>
        <v>0</v>
      </c>
      <c r="Q30" s="30">
        <f t="shared" si="8"/>
        <v>54</v>
      </c>
      <c r="R30" s="30"/>
      <c r="S30" s="22">
        <v>1.84375</v>
      </c>
      <c r="T30" s="29">
        <v>500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88</v>
      </c>
      <c r="AB30" s="41">
        <f t="shared" si="11"/>
        <v>-0.69</v>
      </c>
      <c r="AC30" s="42">
        <v>0.33102068518518518</v>
      </c>
      <c r="AD30" s="40">
        <f t="shared" si="12"/>
        <v>-2.2840427277777775</v>
      </c>
      <c r="AE30" s="26">
        <v>-6.28</v>
      </c>
      <c r="AF30" s="26">
        <v>-6.4938823649999904</v>
      </c>
      <c r="AG30" s="26">
        <v>0</v>
      </c>
    </row>
    <row r="31" spans="1:33" ht="15.75" customHeight="1" x14ac:dyDescent="0.2">
      <c r="A31" s="15" t="s">
        <v>85</v>
      </c>
      <c r="B31" s="47" t="s">
        <v>91</v>
      </c>
      <c r="C31" s="16">
        <f t="shared" si="1"/>
        <v>26.47</v>
      </c>
      <c r="D31" s="17">
        <v>4</v>
      </c>
      <c r="E31" s="17">
        <v>1</v>
      </c>
      <c r="F31" s="18">
        <v>105.88</v>
      </c>
      <c r="G31" s="43">
        <v>-5.26</v>
      </c>
      <c r="H31" s="32">
        <f t="shared" si="2"/>
        <v>4.9678881752927846E-2</v>
      </c>
      <c r="I31" s="32">
        <f t="shared" si="3"/>
        <v>0.30048390968811645</v>
      </c>
      <c r="J31" s="33">
        <f t="shared" si="4"/>
        <v>31.815236357777771</v>
      </c>
      <c r="K31" s="33">
        <f t="shared" si="5"/>
        <v>7.9538090894444426</v>
      </c>
      <c r="L31" s="17">
        <v>26</v>
      </c>
      <c r="M31" s="34">
        <f t="shared" si="6"/>
        <v>0.15384615384615385</v>
      </c>
      <c r="N31" s="17">
        <v>33</v>
      </c>
      <c r="O31" s="35">
        <f t="shared" ref="O31:P32" si="20">D31/7</f>
        <v>0.5714285714285714</v>
      </c>
      <c r="P31" s="35">
        <f t="shared" si="20"/>
        <v>0.14285714285714285</v>
      </c>
      <c r="Q31" s="30">
        <f t="shared" si="8"/>
        <v>46</v>
      </c>
      <c r="R31" s="30"/>
      <c r="S31" s="22">
        <v>1.26315789473684</v>
      </c>
      <c r="T31" s="15">
        <v>500</v>
      </c>
      <c r="U31" s="23" t="s">
        <v>33</v>
      </c>
      <c r="V31" s="1" t="s">
        <v>412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88</v>
      </c>
      <c r="AB31" s="41">
        <f t="shared" si="11"/>
        <v>-0.69</v>
      </c>
      <c r="AC31" s="28">
        <v>0.33102068518518518</v>
      </c>
      <c r="AD31" s="40">
        <f t="shared" si="12"/>
        <v>-1.827234182222222</v>
      </c>
      <c r="AE31" s="44">
        <v>-6.28</v>
      </c>
      <c r="AF31" s="44">
        <v>-6.4938823649999993</v>
      </c>
      <c r="AG31" s="26">
        <v>0</v>
      </c>
    </row>
    <row r="32" spans="1:33" s="51" customFormat="1" ht="15.75" customHeight="1" x14ac:dyDescent="0.2">
      <c r="A32" s="51" t="s">
        <v>400</v>
      </c>
      <c r="C32" s="16">
        <f t="shared" si="1"/>
        <v>26.093333333333334</v>
      </c>
      <c r="D32" s="52">
        <v>6</v>
      </c>
      <c r="E32" s="52">
        <v>1</v>
      </c>
      <c r="F32" s="53">
        <v>156.56</v>
      </c>
      <c r="G32" s="53">
        <v>0</v>
      </c>
      <c r="H32" s="32">
        <f t="shared" si="2"/>
        <v>0</v>
      </c>
      <c r="I32" s="32">
        <f t="shared" si="3"/>
        <v>0.34294746127150433</v>
      </c>
      <c r="J32" s="33">
        <f t="shared" si="4"/>
        <v>53.691854536666717</v>
      </c>
      <c r="K32" s="33">
        <f t="shared" si="5"/>
        <v>8.9486424227777857</v>
      </c>
      <c r="L32" s="52">
        <v>25</v>
      </c>
      <c r="M32" s="34">
        <f t="shared" si="6"/>
        <v>0.24</v>
      </c>
      <c r="N32" s="52">
        <v>30</v>
      </c>
      <c r="O32" s="35">
        <f t="shared" si="20"/>
        <v>0.8571428571428571</v>
      </c>
      <c r="P32" s="35">
        <f t="shared" si="20"/>
        <v>0.14285714285714285</v>
      </c>
      <c r="Q32" s="30">
        <f t="shared" si="8"/>
        <v>30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1.518716577540107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0</v>
      </c>
      <c r="X32" s="39">
        <f t="shared" si="9"/>
        <v>0</v>
      </c>
      <c r="Y32" s="40">
        <f t="shared" si="10"/>
        <v>0</v>
      </c>
      <c r="Z32" s="51">
        <v>0</v>
      </c>
      <c r="AA32" s="51" t="s">
        <v>88</v>
      </c>
      <c r="AB32" s="41">
        <f t="shared" si="11"/>
        <v>-0.69</v>
      </c>
      <c r="AC32" s="57">
        <v>0.33102068518518518</v>
      </c>
      <c r="AD32" s="40">
        <f t="shared" si="12"/>
        <v>-2.740851273333333</v>
      </c>
      <c r="AE32" s="58">
        <v>-6.28</v>
      </c>
      <c r="AF32" s="58">
        <v>-6.4938823649999904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A200" s="15"/>
      <c r="B200" s="15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5.75" customHeight="1" x14ac:dyDescent="0.2">
      <c r="A201" s="15"/>
      <c r="B201" s="15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5.75" customHeight="1" x14ac:dyDescent="0.2">
      <c r="A202" s="15"/>
      <c r="B202" s="15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5.75" customHeight="1" x14ac:dyDescent="0.2">
      <c r="A203" s="15"/>
      <c r="B203" s="15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5.75" customHeight="1" x14ac:dyDescent="0.2">
      <c r="A204" s="15"/>
      <c r="B204" s="15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5.75" customHeight="1" x14ac:dyDescent="0.2">
      <c r="A205" s="15"/>
      <c r="B205" s="15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5.75" customHeight="1" x14ac:dyDescent="0.2">
      <c r="A206" s="15"/>
      <c r="B206" s="15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5.75" customHeight="1" x14ac:dyDescent="0.2">
      <c r="A207" s="15"/>
      <c r="B207" s="15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5.75" customHeight="1" x14ac:dyDescent="0.2">
      <c r="A208" s="15"/>
      <c r="B208" s="15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5.75" customHeight="1" x14ac:dyDescent="0.2">
      <c r="A209" s="15"/>
      <c r="B209" s="15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5.75" customHeight="1" x14ac:dyDescent="0.2">
      <c r="A210" s="15"/>
      <c r="B210" s="15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5.75" customHeight="1" x14ac:dyDescent="0.2">
      <c r="A211" s="15"/>
      <c r="B211" s="15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5.75" customHeight="1" x14ac:dyDescent="0.2">
      <c r="A212" s="15"/>
      <c r="B212" s="15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5.75" customHeight="1" x14ac:dyDescent="0.2">
      <c r="A213" s="15"/>
      <c r="B213" s="15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5.75" customHeight="1" x14ac:dyDescent="0.2">
      <c r="A214" s="15"/>
      <c r="B214" s="15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5.75" customHeight="1" x14ac:dyDescent="0.2">
      <c r="A215" s="15"/>
      <c r="B215" s="15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5.75" customHeight="1" x14ac:dyDescent="0.2">
      <c r="A216" s="15"/>
      <c r="B216" s="15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5.75" customHeight="1" x14ac:dyDescent="0.2">
      <c r="A217" s="15"/>
      <c r="B217" s="15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5.75" customHeight="1" x14ac:dyDescent="0.2">
      <c r="A218" s="15"/>
      <c r="B218" s="15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5.75" customHeight="1" x14ac:dyDescent="0.2">
      <c r="A219" s="15"/>
      <c r="B219" s="15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5.75" customHeight="1" x14ac:dyDescent="0.2">
      <c r="A220" s="15"/>
      <c r="B220" s="15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5.7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22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spans="1:33" ht="15.75" customHeight="1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22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spans="1:33" ht="15.7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22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spans="1:33" ht="15.7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22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tabSelected="1" workbookViewId="0">
      <pane xSplit="2" ySplit="3" topLeftCell="C4" activePane="bottomRight" state="frozen"/>
      <selection activeCell="R32" sqref="R32"/>
      <selection pane="topRight" activeCell="R32" sqref="R32"/>
      <selection pane="bottomLeft" activeCell="R32" sqref="R32"/>
      <selection pane="bottomRigh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1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22.5" customWidth="1"/>
    <col min="16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47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Info!B1:BJ7000""),3,FALSE),"""")"),"Cornhole Board Lights - Blue LED Corn Hole Lighting Kit for Playing at Night")</f>
        <v>Cornhole Board Lights - Blue LED Corn Hole Lighting Kit for Playing at Night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Info!B1:BJ7000""),2,FALSE),"""")"),"B07S4D8QMH")</f>
        <v>B07S4D8QMH</v>
      </c>
      <c r="B2" s="3" t="s">
        <v>136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201.75" customHeight="1" x14ac:dyDescent="0.2">
      <c r="A3" s="75" t="s">
        <v>30</v>
      </c>
      <c r="B3" s="76"/>
      <c r="C3" s="4">
        <f>((AE32+AF32)/0.85)*-1</f>
        <v>11.414988468235295</v>
      </c>
      <c r="D3" s="5">
        <f>SUM(D4:D99765)</f>
        <v>307</v>
      </c>
      <c r="E3" s="5"/>
      <c r="F3" s="6">
        <f t="shared" ref="F3:G3" si="0">SUM(F4:F99765)</f>
        <v>3704.3500000000004</v>
      </c>
      <c r="G3" s="6">
        <f t="shared" si="0"/>
        <v>-150.68999999999997</v>
      </c>
      <c r="H3" s="7">
        <f t="shared" ref="H3:H32" si="1">G3/F3*-1</f>
        <v>4.0679201479341842E-2</v>
      </c>
      <c r="I3" s="8">
        <f t="shared" ref="I3:I32" si="2">J3/F3</f>
        <v>2.4656272732380071E-3</v>
      </c>
      <c r="J3" s="6">
        <f>SUM(J4:J99765)</f>
        <v>9.1335463896192124</v>
      </c>
      <c r="K3" s="6">
        <f t="shared" ref="K3:K32" si="3">J3/D3</f>
        <v>2.9750965438499064E-2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Sheet!a1:g5000""),2,FALSE),"""")"),"1.5 - March
2 - April
0.5 - May
1 - June
1 - July
0.5 - Aug
0.5 - Sept
0.5 - Oct
0.5 - Nov
1 - Dec
0.5 - Jan
1 - Feb")</f>
        <v>1.5 - March
2 - April
0.5 - May
1 - June
1 - July
0.5 - Aug
0.5 - Sept
0.5 - Oct
0.5 - Nov
1 - Dec
0.5 - Jan
1 -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QTY-200")</f>
        <v>US QTY-200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Transit-0")</f>
        <v>In Transit-0</v>
      </c>
      <c r="W3" s="5">
        <f>SUM(W4:W99765)</f>
        <v>5</v>
      </c>
      <c r="X3" s="7">
        <f>W3/D3</f>
        <v>1.6286644951140065E-2</v>
      </c>
      <c r="Y3" s="6"/>
      <c r="Z3" s="5"/>
      <c r="AA3" s="5"/>
      <c r="AB3" s="5"/>
      <c r="AC3" s="5"/>
      <c r="AD3" s="6">
        <f>SUM(AD4:AD99765)</f>
        <v>-29.186693925713989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Info!B2:BZ7000""),36,FALSE)),"""")*-1"),-6.062740198)</f>
        <v>-6.0627401980000002</v>
      </c>
      <c r="AG3" s="6">
        <f>SUM(AG4:AG99765)</f>
        <v>0</v>
      </c>
    </row>
    <row r="4" spans="1:33" ht="15.75" customHeight="1" x14ac:dyDescent="0.2">
      <c r="A4" s="15" t="s">
        <v>31</v>
      </c>
      <c r="B4" s="15" t="s">
        <v>137</v>
      </c>
      <c r="C4" s="16">
        <f t="shared" ref="C4:C32" si="4">IFERROR(F4/D4," - ")</f>
        <v>10.989999999999998</v>
      </c>
      <c r="D4" s="17">
        <v>10</v>
      </c>
      <c r="E4" s="17">
        <v>0</v>
      </c>
      <c r="F4" s="18">
        <v>109.89999999999998</v>
      </c>
      <c r="G4" s="18">
        <v>0</v>
      </c>
      <c r="H4" s="19">
        <f t="shared" si="1"/>
        <v>0</v>
      </c>
      <c r="I4" s="19">
        <f t="shared" si="2"/>
        <v>-1.1859389602922092E-2</v>
      </c>
      <c r="J4" s="18">
        <f t="shared" ref="J4:J32" si="5">F4*0.85+G4+AF4*D4+D4*AE4+AG4+AD4</f>
        <v>-1.3033469173611376</v>
      </c>
      <c r="K4" s="18">
        <f t="shared" si="3"/>
        <v>-0.13033469173611376</v>
      </c>
      <c r="L4" s="17">
        <v>27</v>
      </c>
      <c r="M4" s="20">
        <f t="shared" ref="M4:M32" si="6">IFERROR(D4/L4,"-")</f>
        <v>0.37037037037037035</v>
      </c>
      <c r="N4" s="17">
        <v>34</v>
      </c>
      <c r="O4" s="21">
        <f t="shared" ref="O4:P4" si="7">D4/7</f>
        <v>1.4285714285714286</v>
      </c>
      <c r="P4" s="21">
        <f t="shared" si="7"/>
        <v>0</v>
      </c>
      <c r="Q4" s="17">
        <f t="shared" ref="Q4:Q32" si="8">ROUNDDOWN(N4/(O4+P4),0)</f>
        <v>23</v>
      </c>
      <c r="R4" s="17"/>
      <c r="S4" s="22">
        <v>1.49066213921901</v>
      </c>
      <c r="T4" s="15">
        <v>800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s">
        <v>88</v>
      </c>
      <c r="AB4" s="27">
        <f t="shared" ref="AB4:AB32" si="11">IF(OR(AA4="UsLargeStandardSize",AA4="UsSmallStandardSize"),-0.69,-0.48)</f>
        <v>-0.69</v>
      </c>
      <c r="AC4" s="28">
        <v>6.8888665509259248E-2</v>
      </c>
      <c r="AD4" s="26">
        <f t="shared" ref="AD4:AD32" si="12">IFERROR(AB4*AC4*D4*2,0)</f>
        <v>-0.95066358402777762</v>
      </c>
      <c r="AE4" s="26">
        <v>-3.48</v>
      </c>
      <c r="AF4" s="26">
        <v>-5.8967683333333341</v>
      </c>
      <c r="AG4" s="26">
        <v>0</v>
      </c>
    </row>
    <row r="5" spans="1:33" ht="15.75" customHeight="1" x14ac:dyDescent="0.2">
      <c r="A5" s="29" t="s">
        <v>34</v>
      </c>
      <c r="B5" s="29" t="s">
        <v>137</v>
      </c>
      <c r="C5" s="16">
        <f t="shared" si="4"/>
        <v>10.989999999999997</v>
      </c>
      <c r="D5" s="30">
        <v>12</v>
      </c>
      <c r="E5" s="30">
        <v>0</v>
      </c>
      <c r="F5" s="31">
        <v>131.87999999999997</v>
      </c>
      <c r="G5" s="31">
        <v>0</v>
      </c>
      <c r="H5" s="32">
        <f t="shared" si="1"/>
        <v>0</v>
      </c>
      <c r="I5" s="32">
        <f t="shared" si="2"/>
        <v>-1.1869413079273507E-2</v>
      </c>
      <c r="J5" s="33">
        <f t="shared" si="5"/>
        <v>-1.5653381968945896</v>
      </c>
      <c r="K5" s="33">
        <f t="shared" si="3"/>
        <v>-0.13044484974121581</v>
      </c>
      <c r="L5" s="30">
        <v>33</v>
      </c>
      <c r="M5" s="34">
        <f t="shared" si="6"/>
        <v>0.36363636363636365</v>
      </c>
      <c r="N5" s="30">
        <v>21</v>
      </c>
      <c r="O5" s="35">
        <f t="shared" ref="O5:P5" si="13">D5/7</f>
        <v>1.7142857142857142</v>
      </c>
      <c r="P5" s="35">
        <f t="shared" si="13"/>
        <v>0</v>
      </c>
      <c r="Q5" s="30">
        <f t="shared" si="8"/>
        <v>12</v>
      </c>
      <c r="R5" s="30"/>
      <c r="S5" s="36">
        <v>1.61832061068702</v>
      </c>
      <c r="T5" s="29">
        <v>800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s">
        <v>88</v>
      </c>
      <c r="AB5" s="41">
        <f t="shared" si="11"/>
        <v>-0.69</v>
      </c>
      <c r="AC5" s="42">
        <v>6.8968490150637302E-2</v>
      </c>
      <c r="AD5" s="40">
        <f t="shared" si="12"/>
        <v>-1.1421181968945535</v>
      </c>
      <c r="AE5" s="40">
        <v>-3.48</v>
      </c>
      <c r="AF5" s="40">
        <v>-5.8967683333333341</v>
      </c>
      <c r="AG5" s="40">
        <v>0</v>
      </c>
    </row>
    <row r="6" spans="1:33" ht="15.75" customHeight="1" x14ac:dyDescent="0.2">
      <c r="A6" s="29" t="s">
        <v>35</v>
      </c>
      <c r="B6" s="29" t="s">
        <v>137</v>
      </c>
      <c r="C6" s="16">
        <f t="shared" si="4"/>
        <v>10.99</v>
      </c>
      <c r="D6" s="30">
        <v>3</v>
      </c>
      <c r="E6" s="30">
        <v>0</v>
      </c>
      <c r="F6" s="31">
        <v>32.97</v>
      </c>
      <c r="G6" s="31">
        <v>0</v>
      </c>
      <c r="H6" s="32">
        <f t="shared" si="1"/>
        <v>0</v>
      </c>
      <c r="I6" s="32">
        <f t="shared" si="2"/>
        <v>-1.1859389602921905E-2</v>
      </c>
      <c r="J6" s="33">
        <f t="shared" si="5"/>
        <v>-0.39100407520833519</v>
      </c>
      <c r="K6" s="33">
        <f t="shared" si="3"/>
        <v>-0.13033469173611173</v>
      </c>
      <c r="L6" s="30">
        <v>27</v>
      </c>
      <c r="M6" s="34">
        <f t="shared" si="6"/>
        <v>0.1111111111111111</v>
      </c>
      <c r="N6" s="30">
        <v>18</v>
      </c>
      <c r="O6" s="35">
        <f t="shared" ref="O6:P6" si="14">D6/7</f>
        <v>0.42857142857142855</v>
      </c>
      <c r="P6" s="35">
        <f t="shared" si="14"/>
        <v>0</v>
      </c>
      <c r="Q6" s="30">
        <f t="shared" si="8"/>
        <v>42</v>
      </c>
      <c r="R6" s="30"/>
      <c r="S6" s="36">
        <v>1.73259668508287</v>
      </c>
      <c r="T6" s="29">
        <v>800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s">
        <v>88</v>
      </c>
      <c r="AB6" s="41">
        <f t="shared" si="11"/>
        <v>-0.69</v>
      </c>
      <c r="AC6" s="42">
        <v>6.8888665509259248E-2</v>
      </c>
      <c r="AD6" s="40">
        <f t="shared" si="12"/>
        <v>-0.28519907520833326</v>
      </c>
      <c r="AE6" s="40">
        <v>-3.48</v>
      </c>
      <c r="AF6" s="40">
        <v>-5.8967683333333341</v>
      </c>
      <c r="AG6" s="40">
        <v>0</v>
      </c>
    </row>
    <row r="7" spans="1:33" ht="15.75" customHeight="1" x14ac:dyDescent="0.2">
      <c r="A7" s="29" t="s">
        <v>37</v>
      </c>
      <c r="B7" s="29" t="s">
        <v>137</v>
      </c>
      <c r="C7" s="16">
        <f t="shared" si="4"/>
        <v>10.99</v>
      </c>
      <c r="D7" s="30">
        <v>4</v>
      </c>
      <c r="E7" s="30">
        <v>3</v>
      </c>
      <c r="F7" s="31">
        <v>43.96</v>
      </c>
      <c r="G7" s="31">
        <v>-0.08</v>
      </c>
      <c r="H7" s="32">
        <f t="shared" si="1"/>
        <v>1.8198362147406734E-3</v>
      </c>
      <c r="I7" s="32">
        <f t="shared" si="2"/>
        <v>-1.3679225817662554E-2</v>
      </c>
      <c r="J7" s="33">
        <f t="shared" si="5"/>
        <v>-0.60133876694444588</v>
      </c>
      <c r="K7" s="33">
        <f t="shared" si="3"/>
        <v>-0.15033469173611147</v>
      </c>
      <c r="L7" s="30">
        <v>32</v>
      </c>
      <c r="M7" s="34">
        <f t="shared" si="6"/>
        <v>0.125</v>
      </c>
      <c r="N7" s="30">
        <v>11</v>
      </c>
      <c r="O7" s="35">
        <f t="shared" ref="O7:P7" si="15">D7/7</f>
        <v>0.5714285714285714</v>
      </c>
      <c r="P7" s="35">
        <f t="shared" si="15"/>
        <v>0.42857142857142855</v>
      </c>
      <c r="Q7" s="30">
        <f t="shared" si="8"/>
        <v>11</v>
      </c>
      <c r="R7" s="30"/>
      <c r="S7" s="36">
        <v>1.88845654993514</v>
      </c>
      <c r="T7" s="29">
        <v>1040</v>
      </c>
      <c r="U7" s="37">
        <v>240</v>
      </c>
      <c r="V7" s="38" t="s">
        <v>138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s">
        <v>88</v>
      </c>
      <c r="AB7" s="41">
        <f t="shared" si="11"/>
        <v>-0.69</v>
      </c>
      <c r="AC7" s="42">
        <v>6.8888665509259248E-2</v>
      </c>
      <c r="AD7" s="40">
        <f t="shared" si="12"/>
        <v>-0.38026543361111104</v>
      </c>
      <c r="AE7" s="40">
        <v>-3.48</v>
      </c>
      <c r="AF7" s="40">
        <v>-5.8967683333333341</v>
      </c>
      <c r="AG7" s="40">
        <v>0</v>
      </c>
    </row>
    <row r="8" spans="1:33" ht="15.75" customHeight="1" x14ac:dyDescent="0.2">
      <c r="A8" s="29" t="s">
        <v>38</v>
      </c>
      <c r="B8" s="29" t="s">
        <v>100</v>
      </c>
      <c r="C8" s="16">
        <f t="shared" si="4"/>
        <v>10.99</v>
      </c>
      <c r="D8" s="30">
        <v>7</v>
      </c>
      <c r="E8" s="30">
        <v>0</v>
      </c>
      <c r="F8" s="31">
        <v>76.930000000000007</v>
      </c>
      <c r="G8" s="31">
        <v>0</v>
      </c>
      <c r="H8" s="32">
        <f t="shared" si="1"/>
        <v>0</v>
      </c>
      <c r="I8" s="32">
        <f t="shared" si="2"/>
        <v>-1.2153444804620368E-2</v>
      </c>
      <c r="J8" s="33">
        <f t="shared" si="5"/>
        <v>-0.93496450881944504</v>
      </c>
      <c r="K8" s="33">
        <f t="shared" si="3"/>
        <v>-0.13356635840277786</v>
      </c>
      <c r="L8" s="30">
        <v>29</v>
      </c>
      <c r="M8" s="34">
        <f t="shared" si="6"/>
        <v>0.2413793103448276</v>
      </c>
      <c r="N8" s="30">
        <v>0</v>
      </c>
      <c r="O8" s="35">
        <f t="shared" ref="O8:P8" si="16">D8/7</f>
        <v>1</v>
      </c>
      <c r="P8" s="35">
        <f t="shared" si="16"/>
        <v>0</v>
      </c>
      <c r="Q8" s="30">
        <f t="shared" si="8"/>
        <v>0</v>
      </c>
      <c r="R8" s="30"/>
      <c r="S8" s="36" t="e">
        <v>#N/A</v>
      </c>
      <c r="T8" s="29">
        <v>800</v>
      </c>
      <c r="U8" s="37">
        <v>240</v>
      </c>
      <c r="V8" s="38" t="s">
        <v>139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s">
        <v>88</v>
      </c>
      <c r="AB8" s="41">
        <f t="shared" si="11"/>
        <v>-0.69</v>
      </c>
      <c r="AC8" s="42">
        <v>6.8888665509259248E-2</v>
      </c>
      <c r="AD8" s="40">
        <f t="shared" si="12"/>
        <v>-0.6654645088194443</v>
      </c>
      <c r="AE8" s="40">
        <v>-3.48</v>
      </c>
      <c r="AF8" s="40">
        <v>-5.9</v>
      </c>
      <c r="AG8" s="40">
        <v>0</v>
      </c>
    </row>
    <row r="9" spans="1:33" ht="15.75" customHeight="1" x14ac:dyDescent="0.2">
      <c r="A9" s="29" t="s">
        <v>40</v>
      </c>
      <c r="B9" s="29"/>
      <c r="C9" s="16" t="str">
        <f t="shared" si="4"/>
        <v xml:space="preserve"> - </v>
      </c>
      <c r="D9" s="30">
        <v>0</v>
      </c>
      <c r="E9" s="30">
        <v>0</v>
      </c>
      <c r="F9" s="31">
        <v>0</v>
      </c>
      <c r="G9" s="31">
        <v>0</v>
      </c>
      <c r="H9" s="32" t="e">
        <f t="shared" si="1"/>
        <v>#DIV/0!</v>
      </c>
      <c r="I9" s="32" t="e">
        <f t="shared" si="2"/>
        <v>#DIV/0!</v>
      </c>
      <c r="J9" s="33">
        <f t="shared" si="5"/>
        <v>0</v>
      </c>
      <c r="K9" s="33" t="e">
        <f t="shared" si="3"/>
        <v>#DIV/0!</v>
      </c>
      <c r="L9" s="30">
        <v>0</v>
      </c>
      <c r="M9" s="34" t="str">
        <f t="shared" si="6"/>
        <v>-</v>
      </c>
      <c r="N9" s="30">
        <v>0</v>
      </c>
      <c r="O9" s="35">
        <f t="shared" ref="O9:P9" si="17">D9/7</f>
        <v>0</v>
      </c>
      <c r="P9" s="35">
        <f t="shared" si="17"/>
        <v>0</v>
      </c>
      <c r="Q9" s="30" t="e">
        <f t="shared" si="8"/>
        <v>#DIV/0!</v>
      </c>
      <c r="R9" s="30"/>
      <c r="S9" s="36" t="e">
        <v>#N/A</v>
      </c>
      <c r="T9" s="29">
        <v>800</v>
      </c>
      <c r="U9" s="37">
        <v>240</v>
      </c>
      <c r="V9" s="38" t="s">
        <v>140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-5.9692216666666598</v>
      </c>
      <c r="AG9" s="40">
        <v>0</v>
      </c>
    </row>
    <row r="10" spans="1:33" ht="15.75" customHeight="1" x14ac:dyDescent="0.2">
      <c r="A10" s="29" t="s">
        <v>42</v>
      </c>
      <c r="B10" s="29"/>
      <c r="C10" s="16" t="str">
        <f t="shared" si="4"/>
        <v xml:space="preserve"> - </v>
      </c>
      <c r="D10" s="30">
        <v>0</v>
      </c>
      <c r="E10" s="30">
        <v>1</v>
      </c>
      <c r="F10" s="31">
        <v>0</v>
      </c>
      <c r="G10" s="31">
        <v>0</v>
      </c>
      <c r="H10" s="32" t="e">
        <f t="shared" si="1"/>
        <v>#DIV/0!</v>
      </c>
      <c r="I10" s="32" t="e">
        <f t="shared" si="2"/>
        <v>#DIV/0!</v>
      </c>
      <c r="J10" s="33">
        <f t="shared" si="5"/>
        <v>0</v>
      </c>
      <c r="K10" s="33" t="e">
        <f t="shared" si="3"/>
        <v>#DIV/0!</v>
      </c>
      <c r="L10" s="30">
        <v>0</v>
      </c>
      <c r="M10" s="34" t="str">
        <f t="shared" si="6"/>
        <v>-</v>
      </c>
      <c r="N10" s="30">
        <v>0</v>
      </c>
      <c r="O10" s="35">
        <f t="shared" ref="O10:P10" si="18">D10/7</f>
        <v>0</v>
      </c>
      <c r="P10" s="35">
        <f t="shared" si="18"/>
        <v>0.14285714285714285</v>
      </c>
      <c r="Q10" s="30">
        <f t="shared" si="8"/>
        <v>0</v>
      </c>
      <c r="R10" s="30"/>
      <c r="S10" s="36" t="e">
        <v>#N/A</v>
      </c>
      <c r="T10" s="29">
        <v>800</v>
      </c>
      <c r="U10" s="37" t="s">
        <v>33</v>
      </c>
      <c r="V10" s="38" t="s">
        <v>141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-5.9692216666666598</v>
      </c>
      <c r="AG10" s="40">
        <v>0</v>
      </c>
    </row>
    <row r="11" spans="1:33" ht="15.75" customHeight="1" x14ac:dyDescent="0.2">
      <c r="A11" s="29" t="s">
        <v>44</v>
      </c>
      <c r="B11" s="29"/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0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 t="e">
        <v>#N/A</v>
      </c>
      <c r="T11" s="29">
        <v>1064</v>
      </c>
      <c r="U11" s="37">
        <v>480</v>
      </c>
      <c r="V11" s="38" t="s">
        <v>142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-5.9692216666666598</v>
      </c>
      <c r="AG11" s="40">
        <v>0</v>
      </c>
    </row>
    <row r="12" spans="1:33" ht="15.75" customHeight="1" x14ac:dyDescent="0.2">
      <c r="A12" s="29" t="s">
        <v>46</v>
      </c>
      <c r="B12" s="29"/>
      <c r="C12" s="16" t="str">
        <f t="shared" si="4"/>
        <v xml:space="preserve"> - </v>
      </c>
      <c r="D12" s="30">
        <v>0</v>
      </c>
      <c r="E12" s="30">
        <v>0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0</v>
      </c>
      <c r="O12" s="35">
        <f t="shared" ref="O12:P12" si="20">D12/7</f>
        <v>0</v>
      </c>
      <c r="P12" s="35">
        <f t="shared" si="20"/>
        <v>0</v>
      </c>
      <c r="Q12" s="30" t="e">
        <f t="shared" si="8"/>
        <v>#DIV/0!</v>
      </c>
      <c r="R12" s="30"/>
      <c r="S12" s="36" t="e">
        <v>#N/A</v>
      </c>
      <c r="T12" s="29">
        <v>920</v>
      </c>
      <c r="U12" s="37">
        <v>480</v>
      </c>
      <c r="V12" s="38" t="s">
        <v>143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-5.9692216666666598</v>
      </c>
      <c r="AG12" s="40">
        <v>0</v>
      </c>
    </row>
    <row r="13" spans="1:33" ht="15.75" customHeight="1" x14ac:dyDescent="0.2">
      <c r="A13" s="29" t="s">
        <v>48</v>
      </c>
      <c r="B13" s="29"/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>
        <v>920</v>
      </c>
      <c r="U13" s="37">
        <v>480</v>
      </c>
      <c r="V13" s="38" t="s">
        <v>144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-6.0073550000000004</v>
      </c>
      <c r="AG13" s="40">
        <v>0</v>
      </c>
    </row>
    <row r="14" spans="1:33" ht="15.75" customHeight="1" x14ac:dyDescent="0.2">
      <c r="A14" s="29" t="s">
        <v>51</v>
      </c>
      <c r="B14" s="29"/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>
        <v>440</v>
      </c>
      <c r="U14" s="37">
        <v>140</v>
      </c>
      <c r="V14" s="38" t="s">
        <v>145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-6.0073550000000004</v>
      </c>
      <c r="AG14" s="40">
        <v>0</v>
      </c>
    </row>
    <row r="15" spans="1:33" ht="15.75" customHeight="1" x14ac:dyDescent="0.2">
      <c r="A15" s="29" t="s">
        <v>54</v>
      </c>
      <c r="B15" s="29"/>
      <c r="C15" s="16" t="str">
        <f t="shared" si="4"/>
        <v xml:space="preserve"> - </v>
      </c>
      <c r="D15" s="30">
        <v>0</v>
      </c>
      <c r="E15" s="30">
        <v>0</v>
      </c>
      <c r="F15" s="33">
        <v>0</v>
      </c>
      <c r="G15" s="31">
        <v>0</v>
      </c>
      <c r="H15" s="32" t="e">
        <f t="shared" si="1"/>
        <v>#DIV/0!</v>
      </c>
      <c r="I15" s="32" t="e">
        <f t="shared" si="2"/>
        <v>#DIV/0!</v>
      </c>
      <c r="J15" s="33">
        <f t="shared" si="5"/>
        <v>0</v>
      </c>
      <c r="K15" s="33" t="e">
        <f t="shared" si="3"/>
        <v>#DIV/0!</v>
      </c>
      <c r="L15" s="30">
        <v>0</v>
      </c>
      <c r="M15" s="34" t="str">
        <f t="shared" si="6"/>
        <v>-</v>
      </c>
      <c r="N15" s="30">
        <v>0</v>
      </c>
      <c r="O15" s="35">
        <f t="shared" ref="O15:P15" si="23">D15/7</f>
        <v>0</v>
      </c>
      <c r="P15" s="35">
        <f t="shared" si="23"/>
        <v>0</v>
      </c>
      <c r="Q15" s="30" t="e">
        <f t="shared" si="8"/>
        <v>#DIV/0!</v>
      </c>
      <c r="R15" s="30"/>
      <c r="S15" s="36" t="e">
        <v>#N/A</v>
      </c>
      <c r="T15" s="29">
        <v>440</v>
      </c>
      <c r="U15" s="37">
        <v>140</v>
      </c>
      <c r="V15" s="38" t="s">
        <v>145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-6.0073550000000004</v>
      </c>
      <c r="AG15" s="40">
        <v>0</v>
      </c>
    </row>
    <row r="16" spans="1:33" ht="15.75" customHeight="1" x14ac:dyDescent="0.2">
      <c r="A16" s="29" t="s">
        <v>56</v>
      </c>
      <c r="B16" s="29"/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#DIV/0!</v>
      </c>
      <c r="J16" s="33">
        <f t="shared" si="5"/>
        <v>0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 t="e">
        <v>#N/A</v>
      </c>
      <c r="T16" s="29">
        <v>440</v>
      </c>
      <c r="U16" s="37">
        <v>140</v>
      </c>
      <c r="V16" s="38" t="s">
        <v>146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-6.1177400000000004</v>
      </c>
      <c r="AG16" s="40">
        <v>0</v>
      </c>
    </row>
    <row r="17" spans="1:33" ht="15.75" customHeight="1" x14ac:dyDescent="0.2">
      <c r="A17" s="29" t="s">
        <v>58</v>
      </c>
      <c r="B17" s="29" t="s">
        <v>147</v>
      </c>
      <c r="C17" s="16">
        <f t="shared" si="4"/>
        <v>10.99</v>
      </c>
      <c r="D17" s="30">
        <v>10</v>
      </c>
      <c r="E17" s="30">
        <v>0</v>
      </c>
      <c r="F17" s="33">
        <v>109.9</v>
      </c>
      <c r="G17" s="31">
        <v>-0.08</v>
      </c>
      <c r="H17" s="32">
        <f t="shared" si="1"/>
        <v>7.2793448589626936E-4</v>
      </c>
      <c r="I17" s="32">
        <f t="shared" si="2"/>
        <v>-3.2693936160398292E-2</v>
      </c>
      <c r="J17" s="33">
        <f t="shared" si="5"/>
        <v>-3.5930635840277727</v>
      </c>
      <c r="K17" s="33">
        <f t="shared" si="3"/>
        <v>-0.35930635840277725</v>
      </c>
      <c r="L17" s="30">
        <v>19</v>
      </c>
      <c r="M17" s="34">
        <f t="shared" si="6"/>
        <v>0.52631578947368418</v>
      </c>
      <c r="N17" s="30">
        <v>0</v>
      </c>
      <c r="O17" s="35">
        <f t="shared" ref="O17:P17" si="25">D17/7</f>
        <v>1.4285714285714286</v>
      </c>
      <c r="P17" s="35">
        <f t="shared" si="25"/>
        <v>0</v>
      </c>
      <c r="Q17" s="30">
        <f t="shared" si="8"/>
        <v>0</v>
      </c>
      <c r="R17" s="30"/>
      <c r="S17" s="36" t="e">
        <v>#N/A</v>
      </c>
      <c r="T17" s="29">
        <v>440</v>
      </c>
      <c r="U17" s="37">
        <v>140</v>
      </c>
      <c r="V17" s="38" t="s">
        <v>146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s">
        <v>88</v>
      </c>
      <c r="AB17" s="41">
        <f t="shared" si="11"/>
        <v>-0.69</v>
      </c>
      <c r="AC17" s="42">
        <v>6.8888665509259248E-2</v>
      </c>
      <c r="AD17" s="40">
        <f t="shared" si="12"/>
        <v>-0.95066358402777762</v>
      </c>
      <c r="AE17" s="40">
        <v>-3.48</v>
      </c>
      <c r="AF17" s="40">
        <v>-6.1177400000000004</v>
      </c>
      <c r="AG17" s="40">
        <v>0</v>
      </c>
    </row>
    <row r="18" spans="1:33" ht="15.75" customHeight="1" x14ac:dyDescent="0.2">
      <c r="A18" s="29" t="s">
        <v>60</v>
      </c>
      <c r="B18" s="29"/>
      <c r="C18" s="16" t="str">
        <f t="shared" si="4"/>
        <v xml:space="preserve"> - </v>
      </c>
      <c r="D18" s="30">
        <v>0</v>
      </c>
      <c r="E18" s="30">
        <v>0</v>
      </c>
      <c r="F18" s="33">
        <v>0</v>
      </c>
      <c r="G18" s="31">
        <v>0</v>
      </c>
      <c r="H18" s="32" t="e">
        <f t="shared" si="1"/>
        <v>#DIV/0!</v>
      </c>
      <c r="I18" s="32" t="e">
        <f t="shared" si="2"/>
        <v>#DIV/0!</v>
      </c>
      <c r="J18" s="33">
        <f t="shared" si="5"/>
        <v>0</v>
      </c>
      <c r="K18" s="33" t="e">
        <f t="shared" si="3"/>
        <v>#DIV/0!</v>
      </c>
      <c r="L18" s="30">
        <v>0</v>
      </c>
      <c r="M18" s="34" t="str">
        <f t="shared" si="6"/>
        <v>-</v>
      </c>
      <c r="N18" s="30">
        <v>0</v>
      </c>
      <c r="O18" s="35">
        <f t="shared" ref="O18:P18" si="26">D18/7</f>
        <v>0</v>
      </c>
      <c r="P18" s="35">
        <f t="shared" si="26"/>
        <v>0</v>
      </c>
      <c r="Q18" s="30" t="e">
        <f t="shared" si="8"/>
        <v>#DIV/0!</v>
      </c>
      <c r="R18" s="30"/>
      <c r="S18" s="36" t="e">
        <v>#N/A</v>
      </c>
      <c r="T18" s="29">
        <v>1000</v>
      </c>
      <c r="U18" s="37">
        <v>300</v>
      </c>
      <c r="V18" s="38" t="s">
        <v>148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s">
        <v>88</v>
      </c>
      <c r="AB18" s="41">
        <f t="shared" si="11"/>
        <v>-0.69</v>
      </c>
      <c r="AC18" s="42">
        <v>6.8888665509259248E-2</v>
      </c>
      <c r="AD18" s="40">
        <f t="shared" si="12"/>
        <v>0</v>
      </c>
      <c r="AE18" s="40">
        <v>-3.48</v>
      </c>
      <c r="AF18" s="40">
        <v>-6.1177400000000004</v>
      </c>
      <c r="AG18" s="40">
        <v>0</v>
      </c>
    </row>
    <row r="19" spans="1:33" ht="15.75" customHeight="1" x14ac:dyDescent="0.2">
      <c r="A19" s="29" t="s">
        <v>62</v>
      </c>
      <c r="B19" s="29" t="s">
        <v>149</v>
      </c>
      <c r="C19" s="16">
        <f t="shared" si="4"/>
        <v>12.99</v>
      </c>
      <c r="D19" s="30">
        <v>1</v>
      </c>
      <c r="E19" s="30">
        <v>0</v>
      </c>
      <c r="F19" s="33">
        <v>12.99</v>
      </c>
      <c r="G19" s="31">
        <v>0</v>
      </c>
      <c r="H19" s="32">
        <f t="shared" si="1"/>
        <v>0</v>
      </c>
      <c r="I19" s="32">
        <f t="shared" si="2"/>
        <v>0.1038255305309639</v>
      </c>
      <c r="J19" s="33">
        <f t="shared" si="5"/>
        <v>1.348693641597221</v>
      </c>
      <c r="K19" s="33">
        <f t="shared" si="3"/>
        <v>1.348693641597221</v>
      </c>
      <c r="L19" s="30">
        <v>0</v>
      </c>
      <c r="M19" s="34" t="str">
        <f t="shared" si="6"/>
        <v>-</v>
      </c>
      <c r="N19" s="30">
        <v>70</v>
      </c>
      <c r="O19" s="35">
        <f t="shared" ref="O19:P19" si="27">D19/7</f>
        <v>0.14285714285714285</v>
      </c>
      <c r="P19" s="35">
        <f t="shared" si="27"/>
        <v>0</v>
      </c>
      <c r="Q19" s="30">
        <f t="shared" si="8"/>
        <v>490</v>
      </c>
      <c r="R19" s="30"/>
      <c r="S19" s="36" t="e">
        <v>#N/A</v>
      </c>
      <c r="T19" s="29">
        <v>1000</v>
      </c>
      <c r="U19" s="37">
        <v>300</v>
      </c>
      <c r="V19" s="38" t="s">
        <v>150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s">
        <v>88</v>
      </c>
      <c r="AB19" s="41">
        <f t="shared" si="11"/>
        <v>-0.69</v>
      </c>
      <c r="AC19" s="42">
        <v>6.8888665509259248E-2</v>
      </c>
      <c r="AD19" s="40">
        <f t="shared" si="12"/>
        <v>-9.5066358402777759E-2</v>
      </c>
      <c r="AE19" s="40">
        <v>-3.48</v>
      </c>
      <c r="AF19" s="40">
        <v>-6.1177400000000004</v>
      </c>
      <c r="AG19" s="40">
        <v>0</v>
      </c>
    </row>
    <row r="20" spans="1:33" ht="15.75" customHeight="1" x14ac:dyDescent="0.2">
      <c r="A20" s="29" t="s">
        <v>64</v>
      </c>
      <c r="B20" s="29" t="s">
        <v>151</v>
      </c>
      <c r="C20" s="16">
        <f t="shared" si="4"/>
        <v>13.99</v>
      </c>
      <c r="D20" s="30">
        <v>4</v>
      </c>
      <c r="E20" s="30">
        <v>0</v>
      </c>
      <c r="F20" s="33">
        <v>55.96</v>
      </c>
      <c r="G20" s="31">
        <v>0</v>
      </c>
      <c r="H20" s="32">
        <f t="shared" si="1"/>
        <v>0</v>
      </c>
      <c r="I20" s="32">
        <f t="shared" si="2"/>
        <v>0.1571618042599873</v>
      </c>
      <c r="J20" s="33">
        <f t="shared" si="5"/>
        <v>8.7947745663888899</v>
      </c>
      <c r="K20" s="33">
        <f t="shared" si="3"/>
        <v>2.1986936415972225</v>
      </c>
      <c r="L20" s="30">
        <v>63</v>
      </c>
      <c r="M20" s="34">
        <f t="shared" si="6"/>
        <v>6.3492063492063489E-2</v>
      </c>
      <c r="N20" s="30">
        <v>65</v>
      </c>
      <c r="O20" s="35">
        <f t="shared" ref="O20:P20" si="28">D20/7</f>
        <v>0.5714285714285714</v>
      </c>
      <c r="P20" s="35">
        <f t="shared" si="28"/>
        <v>0</v>
      </c>
      <c r="Q20" s="30">
        <f t="shared" si="8"/>
        <v>113</v>
      </c>
      <c r="R20" s="30"/>
      <c r="S20" s="36">
        <v>1.19047619047619</v>
      </c>
      <c r="T20" s="29">
        <v>1000</v>
      </c>
      <c r="U20" s="37">
        <v>300</v>
      </c>
      <c r="V20" s="38" t="s">
        <v>152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s">
        <v>88</v>
      </c>
      <c r="AB20" s="41">
        <f t="shared" si="11"/>
        <v>-0.69</v>
      </c>
      <c r="AC20" s="42">
        <v>6.8888665509259248E-2</v>
      </c>
      <c r="AD20" s="40">
        <f t="shared" si="12"/>
        <v>-0.38026543361111104</v>
      </c>
      <c r="AE20" s="40">
        <v>-3.48</v>
      </c>
      <c r="AF20" s="40">
        <v>-6.1177400000000004</v>
      </c>
      <c r="AG20" s="40">
        <v>0</v>
      </c>
    </row>
    <row r="21" spans="1:33" ht="15.75" customHeight="1" x14ac:dyDescent="0.2">
      <c r="A21" s="29" t="s">
        <v>66</v>
      </c>
      <c r="B21" s="29" t="s">
        <v>153</v>
      </c>
      <c r="C21" s="16">
        <f t="shared" si="4"/>
        <v>13.950000000000001</v>
      </c>
      <c r="D21" s="30">
        <v>7</v>
      </c>
      <c r="E21" s="30">
        <v>0</v>
      </c>
      <c r="F21" s="33">
        <v>97.65</v>
      </c>
      <c r="G21" s="31">
        <v>-38.700000000000003</v>
      </c>
      <c r="H21" s="32">
        <f t="shared" si="1"/>
        <v>0.39631336405529954</v>
      </c>
      <c r="I21" s="32">
        <f t="shared" si="2"/>
        <v>-0.24113819261463854</v>
      </c>
      <c r="J21" s="33">
        <f t="shared" si="5"/>
        <v>-23.547144508819454</v>
      </c>
      <c r="K21" s="33">
        <f t="shared" si="3"/>
        <v>-3.3638777869742076</v>
      </c>
      <c r="L21" s="30">
        <v>43</v>
      </c>
      <c r="M21" s="34">
        <f t="shared" si="6"/>
        <v>0.16279069767441862</v>
      </c>
      <c r="N21" s="30">
        <v>58</v>
      </c>
      <c r="O21" s="35">
        <f t="shared" ref="O21:P21" si="29">D21/7</f>
        <v>1</v>
      </c>
      <c r="P21" s="35">
        <f t="shared" si="29"/>
        <v>0</v>
      </c>
      <c r="Q21" s="30">
        <f t="shared" si="8"/>
        <v>58</v>
      </c>
      <c r="R21" s="30"/>
      <c r="S21" s="36">
        <v>1.25</v>
      </c>
      <c r="T21" s="29">
        <v>700</v>
      </c>
      <c r="U21" s="37">
        <v>140</v>
      </c>
      <c r="V21" s="38" t="s">
        <v>154</v>
      </c>
      <c r="W21" s="29">
        <v>3</v>
      </c>
      <c r="X21" s="39">
        <f t="shared" si="9"/>
        <v>0.42857142857142855</v>
      </c>
      <c r="Y21" s="40">
        <f t="shared" si="10"/>
        <v>7.74</v>
      </c>
      <c r="Z21" s="29">
        <v>2</v>
      </c>
      <c r="AA21" s="29" t="s">
        <v>88</v>
      </c>
      <c r="AB21" s="41">
        <f t="shared" si="11"/>
        <v>-0.69</v>
      </c>
      <c r="AC21" s="42">
        <v>6.8888665509259248E-2</v>
      </c>
      <c r="AD21" s="40">
        <f t="shared" si="12"/>
        <v>-0.6654645088194443</v>
      </c>
      <c r="AE21" s="40">
        <v>-3.48</v>
      </c>
      <c r="AF21" s="40">
        <v>-6.1177400000000004</v>
      </c>
      <c r="AG21" s="40">
        <v>0</v>
      </c>
    </row>
    <row r="22" spans="1:33" ht="15.75" customHeight="1" x14ac:dyDescent="0.2">
      <c r="A22" s="29" t="s">
        <v>68</v>
      </c>
      <c r="B22" s="29" t="s">
        <v>91</v>
      </c>
      <c r="C22" s="16">
        <f t="shared" si="4"/>
        <v>13.357272727272727</v>
      </c>
      <c r="D22" s="30">
        <v>11</v>
      </c>
      <c r="E22" s="30">
        <v>0</v>
      </c>
      <c r="F22" s="31">
        <v>146.93</v>
      </c>
      <c r="G22" s="31">
        <v>-5.38</v>
      </c>
      <c r="H22" s="32">
        <f t="shared" si="1"/>
        <v>3.6616075682297688E-2</v>
      </c>
      <c r="I22" s="32">
        <f t="shared" si="2"/>
        <v>8.7726332658881426E-2</v>
      </c>
      <c r="J22" s="33">
        <f t="shared" si="5"/>
        <v>12.889630057569448</v>
      </c>
      <c r="K22" s="33">
        <f t="shared" si="3"/>
        <v>1.1717845506881317</v>
      </c>
      <c r="L22" s="30">
        <v>66</v>
      </c>
      <c r="M22" s="34">
        <f t="shared" si="6"/>
        <v>0.16666666666666666</v>
      </c>
      <c r="N22" s="30">
        <v>185</v>
      </c>
      <c r="O22" s="35">
        <f t="shared" ref="O22:P22" si="30">D22/7</f>
        <v>1.5714285714285714</v>
      </c>
      <c r="P22" s="35">
        <f t="shared" si="30"/>
        <v>0</v>
      </c>
      <c r="Q22" s="30">
        <f t="shared" si="8"/>
        <v>117</v>
      </c>
      <c r="R22" s="30"/>
      <c r="S22" s="36">
        <v>0.63157894736842102</v>
      </c>
      <c r="T22" s="29">
        <v>560</v>
      </c>
      <c r="U22" s="37" t="s">
        <v>33</v>
      </c>
      <c r="V22" s="38" t="s">
        <v>33</v>
      </c>
      <c r="W22" s="29">
        <v>2</v>
      </c>
      <c r="X22" s="39">
        <f t="shared" si="9"/>
        <v>0.18181818181818182</v>
      </c>
      <c r="Y22" s="40">
        <f t="shared" si="10"/>
        <v>2.69</v>
      </c>
      <c r="Z22" s="29">
        <v>0</v>
      </c>
      <c r="AA22" s="29" t="s">
        <v>88</v>
      </c>
      <c r="AB22" s="41">
        <f t="shared" si="11"/>
        <v>-0.69</v>
      </c>
      <c r="AC22" s="42">
        <v>6.8888665509259248E-2</v>
      </c>
      <c r="AD22" s="40">
        <f t="shared" si="12"/>
        <v>-1.0457299424305553</v>
      </c>
      <c r="AE22" s="40">
        <v>-3.48</v>
      </c>
      <c r="AF22" s="40">
        <v>-6.1177400000000004</v>
      </c>
      <c r="AG22" s="40">
        <v>0</v>
      </c>
    </row>
    <row r="23" spans="1:33" ht="15.75" customHeight="1" x14ac:dyDescent="0.2">
      <c r="A23" s="29" t="s">
        <v>71</v>
      </c>
      <c r="B23" s="29" t="s">
        <v>155</v>
      </c>
      <c r="C23" s="16">
        <f t="shared" si="4"/>
        <v>12.060416666666667</v>
      </c>
      <c r="D23" s="30">
        <v>24</v>
      </c>
      <c r="E23" s="30">
        <v>0</v>
      </c>
      <c r="F23" s="33">
        <v>289.45</v>
      </c>
      <c r="G23" s="31">
        <v>0</v>
      </c>
      <c r="H23" s="32">
        <f t="shared" si="1"/>
        <v>0</v>
      </c>
      <c r="I23" s="32">
        <f t="shared" si="2"/>
        <v>4.6312480215350858E-2</v>
      </c>
      <c r="J23" s="33">
        <f t="shared" si="5"/>
        <v>13.405147398333305</v>
      </c>
      <c r="K23" s="33">
        <f t="shared" si="3"/>
        <v>0.55854780826388772</v>
      </c>
      <c r="L23" s="30">
        <v>90</v>
      </c>
      <c r="M23" s="34">
        <f t="shared" si="6"/>
        <v>0.26666666666666666</v>
      </c>
      <c r="N23" s="30">
        <v>168</v>
      </c>
      <c r="O23" s="35">
        <f t="shared" ref="O23:P23" si="31">D23/7</f>
        <v>3.4285714285714284</v>
      </c>
      <c r="P23" s="35">
        <f t="shared" si="31"/>
        <v>0</v>
      </c>
      <c r="Q23" s="30">
        <f t="shared" si="8"/>
        <v>49</v>
      </c>
      <c r="R23" s="30"/>
      <c r="S23" s="36">
        <v>0.86187845303867405</v>
      </c>
      <c r="T23" s="29">
        <v>560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s">
        <v>88</v>
      </c>
      <c r="AB23" s="41">
        <f t="shared" si="11"/>
        <v>-0.69</v>
      </c>
      <c r="AC23" s="42">
        <v>6.8888665509259248E-2</v>
      </c>
      <c r="AD23" s="40">
        <f t="shared" si="12"/>
        <v>-2.2815926016666661</v>
      </c>
      <c r="AE23" s="40">
        <v>-3.48</v>
      </c>
      <c r="AF23" s="40">
        <v>-6.1177400000000004</v>
      </c>
      <c r="AG23" s="40">
        <v>0</v>
      </c>
    </row>
    <row r="24" spans="1:33" ht="15.75" customHeight="1" x14ac:dyDescent="0.2">
      <c r="A24" s="29" t="s">
        <v>74</v>
      </c>
      <c r="B24" s="29" t="s">
        <v>156</v>
      </c>
      <c r="C24" s="16">
        <f t="shared" si="4"/>
        <v>12.011470588235291</v>
      </c>
      <c r="D24" s="30">
        <v>34</v>
      </c>
      <c r="E24" s="30">
        <v>0</v>
      </c>
      <c r="F24" s="33">
        <v>408.38999999999987</v>
      </c>
      <c r="G24" s="33">
        <v>-0.16</v>
      </c>
      <c r="H24" s="32">
        <f t="shared" si="1"/>
        <v>3.9178236489630021E-4</v>
      </c>
      <c r="I24" s="32">
        <f t="shared" si="2"/>
        <v>4.2645715650004752E-2</v>
      </c>
      <c r="J24" s="33">
        <f t="shared" si="5"/>
        <v>17.416083814305434</v>
      </c>
      <c r="K24" s="33">
        <f t="shared" si="3"/>
        <v>0.5122377592442775</v>
      </c>
      <c r="L24" s="30">
        <v>86</v>
      </c>
      <c r="M24" s="34">
        <f t="shared" si="6"/>
        <v>0.39534883720930231</v>
      </c>
      <c r="N24" s="30">
        <v>137</v>
      </c>
      <c r="O24" s="35">
        <f t="shared" ref="O24:P24" si="32">D24/7</f>
        <v>4.8571428571428568</v>
      </c>
      <c r="P24" s="35">
        <f t="shared" si="32"/>
        <v>0</v>
      </c>
      <c r="Q24" s="30">
        <f t="shared" si="8"/>
        <v>28</v>
      </c>
      <c r="R24" s="30"/>
      <c r="S24" s="36">
        <v>1.18260869565217</v>
      </c>
      <c r="T24" s="29">
        <v>560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s">
        <v>88</v>
      </c>
      <c r="AB24" s="41">
        <f t="shared" si="11"/>
        <v>-0.69</v>
      </c>
      <c r="AC24" s="42">
        <v>6.8888665509259248E-2</v>
      </c>
      <c r="AD24" s="40">
        <f t="shared" si="12"/>
        <v>-3.2322561856944438</v>
      </c>
      <c r="AE24" s="40">
        <v>-3.48</v>
      </c>
      <c r="AF24" s="40">
        <v>-6.1177400000000004</v>
      </c>
      <c r="AG24" s="40">
        <v>0</v>
      </c>
    </row>
    <row r="25" spans="1:33" ht="15.75" customHeight="1" x14ac:dyDescent="0.2">
      <c r="A25" s="29" t="s">
        <v>76</v>
      </c>
      <c r="B25" s="15"/>
      <c r="C25" s="16">
        <f t="shared" si="4"/>
        <v>13.595882352941176</v>
      </c>
      <c r="D25" s="30">
        <v>17</v>
      </c>
      <c r="E25" s="30">
        <v>0</v>
      </c>
      <c r="F25" s="33">
        <v>231.13</v>
      </c>
      <c r="G25" s="33">
        <v>-7.0000000000000007E-2</v>
      </c>
      <c r="H25" s="32">
        <f t="shared" si="1"/>
        <v>3.028598624150911E-4</v>
      </c>
      <c r="I25" s="32">
        <f t="shared" si="2"/>
        <v>0.13660871330918867</v>
      </c>
      <c r="J25" s="33">
        <f t="shared" si="5"/>
        <v>31.574371907152777</v>
      </c>
      <c r="K25" s="33">
        <f t="shared" si="3"/>
        <v>1.8573159945383986</v>
      </c>
      <c r="L25" s="30">
        <v>83</v>
      </c>
      <c r="M25" s="34">
        <f t="shared" si="6"/>
        <v>0.20481927710843373</v>
      </c>
      <c r="N25" s="30">
        <v>105</v>
      </c>
      <c r="O25" s="35">
        <f t="shared" ref="O25:P25" si="33">D25/7</f>
        <v>2.4285714285714284</v>
      </c>
      <c r="P25" s="35">
        <f t="shared" si="33"/>
        <v>0</v>
      </c>
      <c r="Q25" s="30">
        <f t="shared" si="8"/>
        <v>43</v>
      </c>
      <c r="R25" s="30"/>
      <c r="S25" s="36">
        <v>2.2122905027932962</v>
      </c>
      <c r="T25" s="15"/>
      <c r="U25" s="23"/>
      <c r="V25" s="1"/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88</v>
      </c>
      <c r="AB25" s="41">
        <f t="shared" si="11"/>
        <v>-0.69</v>
      </c>
      <c r="AC25" s="42">
        <v>6.8888665509259248E-2</v>
      </c>
      <c r="AD25" s="40">
        <f t="shared" si="12"/>
        <v>-1.6161280928472219</v>
      </c>
      <c r="AE25" s="40">
        <v>-3.48</v>
      </c>
      <c r="AF25" s="40">
        <v>-6.12</v>
      </c>
      <c r="AG25" s="40">
        <v>0</v>
      </c>
    </row>
    <row r="26" spans="1:33" ht="15.75" customHeight="1" x14ac:dyDescent="0.2">
      <c r="A26" s="15" t="s">
        <v>78</v>
      </c>
      <c r="B26" s="15" t="s">
        <v>157</v>
      </c>
      <c r="C26" s="16">
        <f t="shared" si="4"/>
        <v>13.56</v>
      </c>
      <c r="D26" s="17">
        <v>30</v>
      </c>
      <c r="E26" s="17">
        <v>0</v>
      </c>
      <c r="F26" s="18">
        <v>406.8</v>
      </c>
      <c r="G26" s="18">
        <v>-0.08</v>
      </c>
      <c r="H26" s="32">
        <f t="shared" si="1"/>
        <v>1.9665683382497542E-4</v>
      </c>
      <c r="I26" s="32">
        <f t="shared" si="2"/>
        <v>0.12319520464089635</v>
      </c>
      <c r="J26" s="33">
        <f t="shared" si="5"/>
        <v>50.115809247916637</v>
      </c>
      <c r="K26" s="33">
        <f t="shared" si="3"/>
        <v>1.6705269749305545</v>
      </c>
      <c r="L26" s="17">
        <v>92</v>
      </c>
      <c r="M26" s="34">
        <f t="shared" si="6"/>
        <v>0.32608695652173914</v>
      </c>
      <c r="N26" s="17">
        <v>84</v>
      </c>
      <c r="O26" s="35">
        <f t="shared" ref="O26:P26" si="34">D26/7</f>
        <v>4.2857142857142856</v>
      </c>
      <c r="P26" s="35">
        <f t="shared" si="34"/>
        <v>0</v>
      </c>
      <c r="Q26" s="30">
        <f t="shared" si="8"/>
        <v>19</v>
      </c>
      <c r="R26" s="30"/>
      <c r="S26" s="22">
        <v>3.2876712328767121</v>
      </c>
      <c r="T26" s="15">
        <v>560</v>
      </c>
      <c r="U26" s="23" t="s">
        <v>33</v>
      </c>
      <c r="V26" s="1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88</v>
      </c>
      <c r="AB26" s="41">
        <f t="shared" si="11"/>
        <v>-0.69</v>
      </c>
      <c r="AC26" s="42">
        <v>6.8888665509259248E-2</v>
      </c>
      <c r="AD26" s="40">
        <f t="shared" si="12"/>
        <v>-2.8519907520833327</v>
      </c>
      <c r="AE26" s="26">
        <v>-3.64</v>
      </c>
      <c r="AF26" s="26">
        <v>-6.1177400000000004</v>
      </c>
      <c r="AG26" s="26">
        <v>0</v>
      </c>
    </row>
    <row r="27" spans="1:33" ht="15.75" customHeight="1" x14ac:dyDescent="0.2">
      <c r="A27" s="15" t="s">
        <v>80</v>
      </c>
      <c r="B27" s="15" t="s">
        <v>158</v>
      </c>
      <c r="C27" s="16">
        <f t="shared" si="4"/>
        <v>13.913333333333334</v>
      </c>
      <c r="D27" s="17">
        <v>24</v>
      </c>
      <c r="E27" s="17">
        <v>0</v>
      </c>
      <c r="F27" s="18">
        <v>333.92</v>
      </c>
      <c r="G27" s="18">
        <v>-0.06</v>
      </c>
      <c r="H27" s="32">
        <f t="shared" si="1"/>
        <v>1.796837565884044E-4</v>
      </c>
      <c r="I27" s="32">
        <f t="shared" si="2"/>
        <v>0.14166461247704037</v>
      </c>
      <c r="J27" s="33">
        <f t="shared" si="5"/>
        <v>47.304647398333323</v>
      </c>
      <c r="K27" s="33">
        <f t="shared" si="3"/>
        <v>1.9710269749305551</v>
      </c>
      <c r="L27" s="17">
        <v>95</v>
      </c>
      <c r="M27" s="34">
        <f t="shared" si="6"/>
        <v>0.25263157894736843</v>
      </c>
      <c r="N27" s="17">
        <v>52</v>
      </c>
      <c r="O27" s="35">
        <f t="shared" ref="O27:P27" si="35">D27/7</f>
        <v>3.4285714285714284</v>
      </c>
      <c r="P27" s="35">
        <f t="shared" si="35"/>
        <v>0</v>
      </c>
      <c r="Q27" s="30">
        <f t="shared" si="8"/>
        <v>15</v>
      </c>
      <c r="R27" s="30"/>
      <c r="S27" s="22">
        <v>2.543933054393305</v>
      </c>
      <c r="T27" s="15">
        <v>560</v>
      </c>
      <c r="U27" s="23" t="s">
        <v>33</v>
      </c>
      <c r="V27" s="1" t="s">
        <v>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88</v>
      </c>
      <c r="AB27" s="41">
        <f t="shared" si="11"/>
        <v>-0.69</v>
      </c>
      <c r="AC27" s="42">
        <v>6.8888665509259248E-2</v>
      </c>
      <c r="AD27" s="40">
        <f t="shared" si="12"/>
        <v>-2.2815926016666661</v>
      </c>
      <c r="AE27" s="26">
        <v>-3.64</v>
      </c>
      <c r="AF27" s="26">
        <v>-6.1177400000000004</v>
      </c>
      <c r="AG27" s="26">
        <v>0</v>
      </c>
    </row>
    <row r="28" spans="1:33" ht="15.75" customHeight="1" x14ac:dyDescent="0.2">
      <c r="A28" s="15" t="s">
        <v>82</v>
      </c>
      <c r="B28" s="15" t="s">
        <v>159</v>
      </c>
      <c r="C28" s="16">
        <f t="shared" si="4"/>
        <v>15.815</v>
      </c>
      <c r="D28" s="17">
        <v>16</v>
      </c>
      <c r="E28" s="17">
        <v>0</v>
      </c>
      <c r="F28" s="18">
        <v>253.04</v>
      </c>
      <c r="G28" s="18">
        <v>-0.22</v>
      </c>
      <c r="H28" s="32">
        <f t="shared" si="1"/>
        <v>8.6942775845716099E-4</v>
      </c>
      <c r="I28" s="32">
        <f t="shared" si="2"/>
        <v>0.2261266924816453</v>
      </c>
      <c r="J28" s="33">
        <f t="shared" si="5"/>
        <v>57.219098265555523</v>
      </c>
      <c r="K28" s="33">
        <f t="shared" si="3"/>
        <v>3.5761936415972202</v>
      </c>
      <c r="L28" s="17">
        <v>81</v>
      </c>
      <c r="M28" s="34">
        <f t="shared" si="6"/>
        <v>0.19753086419753085</v>
      </c>
      <c r="N28" s="17">
        <v>130</v>
      </c>
      <c r="O28" s="35">
        <f t="shared" ref="O28:P28" si="36">D28/7</f>
        <v>2.2857142857142856</v>
      </c>
      <c r="P28" s="35">
        <f t="shared" si="36"/>
        <v>0</v>
      </c>
      <c r="Q28" s="30">
        <f t="shared" si="8"/>
        <v>56</v>
      </c>
      <c r="R28" s="30"/>
      <c r="S28" s="22">
        <v>1.880434782608696</v>
      </c>
      <c r="T28" s="15">
        <v>560</v>
      </c>
      <c r="U28" s="23" t="s">
        <v>33</v>
      </c>
      <c r="V28" s="1" t="s">
        <v>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88</v>
      </c>
      <c r="AB28" s="41">
        <f t="shared" si="11"/>
        <v>-0.69</v>
      </c>
      <c r="AC28" s="42">
        <v>6.8888665509259248E-2</v>
      </c>
      <c r="AD28" s="40">
        <f t="shared" si="12"/>
        <v>-1.5210617344444441</v>
      </c>
      <c r="AE28" s="26">
        <v>-3.64</v>
      </c>
      <c r="AF28" s="26">
        <v>-6.1177400000000004</v>
      </c>
      <c r="AG28" s="26">
        <v>0</v>
      </c>
    </row>
    <row r="29" spans="1:33" ht="15.75" customHeight="1" x14ac:dyDescent="0.2">
      <c r="A29" s="15" t="s">
        <v>83</v>
      </c>
      <c r="B29" s="15"/>
      <c r="C29" s="16">
        <f t="shared" si="4"/>
        <v>15.99</v>
      </c>
      <c r="D29" s="17">
        <v>2</v>
      </c>
      <c r="E29" s="17">
        <v>0</v>
      </c>
      <c r="F29" s="18">
        <v>31.98</v>
      </c>
      <c r="G29" s="18">
        <v>0</v>
      </c>
      <c r="H29" s="32">
        <f t="shared" si="1"/>
        <v>0</v>
      </c>
      <c r="I29" s="32">
        <f t="shared" si="2"/>
        <v>0.23381448665398508</v>
      </c>
      <c r="J29" s="33">
        <f t="shared" si="5"/>
        <v>7.4773872831944432</v>
      </c>
      <c r="K29" s="33">
        <f t="shared" si="3"/>
        <v>3.7386936415972216</v>
      </c>
      <c r="L29" s="17">
        <v>43</v>
      </c>
      <c r="M29" s="34">
        <f t="shared" si="6"/>
        <v>4.6511627906976744E-2</v>
      </c>
      <c r="N29" s="17">
        <v>127</v>
      </c>
      <c r="O29" s="35">
        <f t="shared" ref="O29:P29" si="37">D29/7</f>
        <v>0.2857142857142857</v>
      </c>
      <c r="P29" s="35">
        <f t="shared" si="37"/>
        <v>0</v>
      </c>
      <c r="Q29" s="30">
        <f t="shared" si="8"/>
        <v>444</v>
      </c>
      <c r="R29" s="30"/>
      <c r="S29" s="22">
        <v>2.2420382165605099</v>
      </c>
      <c r="T29" s="15" t="s">
        <v>33</v>
      </c>
      <c r="U29" s="23" t="s">
        <v>33</v>
      </c>
      <c r="V29" s="1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88</v>
      </c>
      <c r="AB29" s="41">
        <f t="shared" si="11"/>
        <v>-0.69</v>
      </c>
      <c r="AC29" s="42">
        <v>6.8888665509259248E-2</v>
      </c>
      <c r="AD29" s="40">
        <f t="shared" si="12"/>
        <v>-0.19013271680555552</v>
      </c>
      <c r="AE29" s="26">
        <v>-3.64</v>
      </c>
      <c r="AF29" s="26">
        <v>-6.1177400000000004</v>
      </c>
      <c r="AG29" s="26">
        <v>0</v>
      </c>
    </row>
    <row r="30" spans="1:33" ht="15.75" customHeight="1" x14ac:dyDescent="0.2">
      <c r="A30" s="15" t="s">
        <v>84</v>
      </c>
      <c r="B30" s="15"/>
      <c r="C30" s="16">
        <f t="shared" si="4"/>
        <v>13.549999999999999</v>
      </c>
      <c r="D30" s="17">
        <v>3</v>
      </c>
      <c r="E30" s="17">
        <v>0</v>
      </c>
      <c r="F30" s="18">
        <v>40.65</v>
      </c>
      <c r="G30" s="18">
        <v>-7.55</v>
      </c>
      <c r="H30" s="32">
        <f t="shared" si="1"/>
        <v>0.1857318573185732</v>
      </c>
      <c r="I30" s="32">
        <f t="shared" si="2"/>
        <v>-5.8817212034645502E-2</v>
      </c>
      <c r="J30" s="33">
        <f t="shared" si="5"/>
        <v>-2.3909196692083396</v>
      </c>
      <c r="K30" s="33">
        <f t="shared" si="3"/>
        <v>-0.79697322306944651</v>
      </c>
      <c r="L30" s="17">
        <v>55</v>
      </c>
      <c r="M30" s="34">
        <f t="shared" si="6"/>
        <v>5.4545454545454543E-2</v>
      </c>
      <c r="N30" s="17">
        <v>174</v>
      </c>
      <c r="O30" s="35">
        <f t="shared" ref="O30:P30" si="38">D30/7</f>
        <v>0.42857142857142855</v>
      </c>
      <c r="P30" s="35">
        <f t="shared" si="38"/>
        <v>0</v>
      </c>
      <c r="Q30" s="30">
        <f t="shared" si="8"/>
        <v>406</v>
      </c>
      <c r="R30" s="30"/>
      <c r="S30" s="22">
        <v>1.983193277310924</v>
      </c>
      <c r="T30" s="29">
        <v>560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7.55</v>
      </c>
      <c r="Z30" s="15">
        <v>1</v>
      </c>
      <c r="AA30" s="29" t="s">
        <v>88</v>
      </c>
      <c r="AB30" s="41">
        <f t="shared" si="11"/>
        <v>-0.69</v>
      </c>
      <c r="AC30" s="42">
        <v>6.8888665509259248E-2</v>
      </c>
      <c r="AD30" s="40">
        <f t="shared" si="12"/>
        <v>-0.28519907520833326</v>
      </c>
      <c r="AE30" s="26">
        <v>-3.64</v>
      </c>
      <c r="AF30" s="26">
        <v>-6.0627401980000002</v>
      </c>
      <c r="AG30" s="26">
        <v>0</v>
      </c>
    </row>
    <row r="31" spans="1:33" ht="15.75" customHeight="1" x14ac:dyDescent="0.2">
      <c r="A31" s="15" t="s">
        <v>85</v>
      </c>
      <c r="B31" s="47" t="s">
        <v>160</v>
      </c>
      <c r="C31" s="16">
        <f t="shared" si="4"/>
        <v>10.206000000000003</v>
      </c>
      <c r="D31" s="17">
        <v>50</v>
      </c>
      <c r="E31" s="17">
        <v>0</v>
      </c>
      <c r="F31" s="18">
        <v>510.30000000000018</v>
      </c>
      <c r="G31" s="43">
        <v>-98.309999999999974</v>
      </c>
      <c r="H31" s="32">
        <f t="shared" si="1"/>
        <v>0.19265138154027031</v>
      </c>
      <c r="I31" s="32">
        <f t="shared" si="2"/>
        <v>-0.30265594321014833</v>
      </c>
      <c r="J31" s="33">
        <f t="shared" si="5"/>
        <v>-154.44532782013874</v>
      </c>
      <c r="K31" s="33">
        <f t="shared" si="3"/>
        <v>-3.0889065564027747</v>
      </c>
      <c r="L31" s="17">
        <v>140</v>
      </c>
      <c r="M31" s="34">
        <f t="shared" si="6"/>
        <v>0.35714285714285715</v>
      </c>
      <c r="N31" s="17">
        <v>128</v>
      </c>
      <c r="O31" s="35">
        <f t="shared" ref="O31:P32" si="39">D31/7</f>
        <v>7.1428571428571432</v>
      </c>
      <c r="P31" s="35">
        <f t="shared" si="39"/>
        <v>0</v>
      </c>
      <c r="Q31" s="30">
        <f t="shared" si="8"/>
        <v>17</v>
      </c>
      <c r="R31" s="30"/>
      <c r="S31" s="22">
        <v>1.90930787589498</v>
      </c>
      <c r="T31" s="15">
        <v>560</v>
      </c>
      <c r="U31" s="23" t="s">
        <v>33</v>
      </c>
      <c r="V31" s="1" t="s">
        <v>414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88</v>
      </c>
      <c r="AB31" s="41">
        <f t="shared" si="11"/>
        <v>-0.69</v>
      </c>
      <c r="AC31" s="28">
        <v>6.8888665509259248E-2</v>
      </c>
      <c r="AD31" s="40">
        <f t="shared" si="12"/>
        <v>-4.7533179201388878</v>
      </c>
      <c r="AE31" s="44">
        <v>-3.64</v>
      </c>
      <c r="AF31" s="44">
        <v>-6.0627401980000002</v>
      </c>
      <c r="AG31" s="26">
        <v>0</v>
      </c>
    </row>
    <row r="32" spans="1:33" s="51" customFormat="1" ht="15.75" customHeight="1" x14ac:dyDescent="0.2">
      <c r="A32" s="51" t="s">
        <v>400</v>
      </c>
      <c r="C32" s="16">
        <f t="shared" si="4"/>
        <v>9.99</v>
      </c>
      <c r="D32" s="52">
        <v>38</v>
      </c>
      <c r="E32" s="52">
        <v>0</v>
      </c>
      <c r="F32" s="53">
        <v>379.62</v>
      </c>
      <c r="G32" s="53">
        <v>0</v>
      </c>
      <c r="H32" s="32">
        <f t="shared" si="1"/>
        <v>0</v>
      </c>
      <c r="I32" s="32">
        <f t="shared" si="2"/>
        <v>-0.13076141705733504</v>
      </c>
      <c r="J32" s="33">
        <f t="shared" si="5"/>
        <v>-49.639649143305533</v>
      </c>
      <c r="K32" s="33">
        <f t="shared" si="3"/>
        <v>-1.3063065564027772</v>
      </c>
      <c r="L32" s="52">
        <v>124</v>
      </c>
      <c r="M32" s="34">
        <f t="shared" si="6"/>
        <v>0.30645161290322581</v>
      </c>
      <c r="N32" s="52">
        <v>88</v>
      </c>
      <c r="O32" s="35">
        <f t="shared" si="39"/>
        <v>5.4285714285714288</v>
      </c>
      <c r="P32" s="35">
        <f t="shared" si="39"/>
        <v>0</v>
      </c>
      <c r="Q32" s="30">
        <f t="shared" si="8"/>
        <v>16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2.2403433476394849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0</v>
      </c>
      <c r="X32" s="39">
        <f t="shared" si="9"/>
        <v>0</v>
      </c>
      <c r="Y32" s="40">
        <f t="shared" si="10"/>
        <v>0</v>
      </c>
      <c r="Z32" s="51">
        <v>0</v>
      </c>
      <c r="AA32" s="51" t="s">
        <v>88</v>
      </c>
      <c r="AB32" s="41">
        <f t="shared" si="11"/>
        <v>-0.69</v>
      </c>
      <c r="AC32" s="57">
        <v>6.8888665509259248E-2</v>
      </c>
      <c r="AD32" s="40">
        <f t="shared" si="12"/>
        <v>-3.6125216193055549</v>
      </c>
      <c r="AE32" s="58">
        <v>-3.64</v>
      </c>
      <c r="AF32" s="58">
        <v>-6.0627401980000002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</row>
    <row r="132" spans="1:33" ht="15.75" customHeight="1" x14ac:dyDescent="0.2"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</row>
    <row r="133" spans="1:33" ht="15.75" customHeight="1" x14ac:dyDescent="0.2"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</row>
    <row r="134" spans="1:33" ht="15.75" customHeight="1" x14ac:dyDescent="0.2"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</row>
    <row r="135" spans="1:33" ht="15.75" customHeight="1" x14ac:dyDescent="0.2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</row>
    <row r="136" spans="1:33" ht="15.75" customHeight="1" x14ac:dyDescent="0.2"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</row>
    <row r="137" spans="1:33" ht="15.75" customHeight="1" x14ac:dyDescent="0.2"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</row>
    <row r="138" spans="1:33" ht="15.75" customHeight="1" x14ac:dyDescent="0.2"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</row>
    <row r="139" spans="1:33" ht="15.75" customHeight="1" x14ac:dyDescent="0.2"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</row>
    <row r="140" spans="1:33" ht="15.75" customHeight="1" x14ac:dyDescent="0.2"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</row>
    <row r="141" spans="1:33" ht="15.75" customHeight="1" x14ac:dyDescent="0.2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</row>
    <row r="142" spans="1:33" ht="15.75" customHeight="1" x14ac:dyDescent="0.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</row>
    <row r="143" spans="1:33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</row>
    <row r="144" spans="1:33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000"/>
  <sheetViews>
    <sheetView tabSelected="1" workbookViewId="0">
      <pane xSplit="2" ySplit="3" topLeftCell="C4" activePane="bottomRight" state="frozen"/>
      <selection activeCell="R32" sqref="R32"/>
      <selection pane="topRight" activeCell="R32" sqref="R32"/>
      <selection pane="bottomLeft" activeCell="R32" sqref="R32"/>
      <selection pane="bottomRigh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1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23.5" customWidth="1"/>
    <col min="16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48.8320312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Info!B1:BJ7000""),3,FALSE),"""")"),"Cornhole Board Lights - Green LED Corn Hole Lighting Kit for Playing at Night")</f>
        <v>Cornhole Board Lights - Green LED Corn Hole Lighting Kit for Playing at Night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Info!B1:BJ7000""),2,FALSE),"""")"),"B07RYXDL14")</f>
        <v>B07RYXDL14</v>
      </c>
      <c r="B2" s="3" t="s">
        <v>161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160.5" customHeight="1" x14ac:dyDescent="0.2">
      <c r="A3" s="75" t="s">
        <v>30</v>
      </c>
      <c r="B3" s="76"/>
      <c r="C3" s="4">
        <f>((AE32+AF32)/0.85)*-1</f>
        <v>10.226753174117647</v>
      </c>
      <c r="D3" s="5">
        <f>SUM(D4:D99765)</f>
        <v>29</v>
      </c>
      <c r="E3" s="5"/>
      <c r="F3" s="6">
        <f t="shared" ref="F3:G3" si="0">SUM(F4:F99765)</f>
        <v>292.77999999999997</v>
      </c>
      <c r="G3" s="6">
        <f t="shared" si="0"/>
        <v>0</v>
      </c>
      <c r="H3" s="7">
        <f t="shared" ref="H3:H32" si="1">G3/F3*-1</f>
        <v>0</v>
      </c>
      <c r="I3" s="8">
        <f t="shared" ref="I3:I32" si="2">J3/F3</f>
        <v>-4.1153358659529786E-2</v>
      </c>
      <c r="J3" s="6">
        <f>SUM(J4:J99765)</f>
        <v>-12.04888034833713</v>
      </c>
      <c r="K3" s="6">
        <f t="shared" ref="K3:K32" si="3">J3/D3</f>
        <v>-0.41547863270128038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Sheet!a1:g5000""),2,FALSE),"""")"),"1 - March
1.5 - April
2.5 - May
3 - June
2.5 - July
2 - Aug
1 - Sept
0.5 - Oct
0.5 - Nov
0.5 - Dec
0 - Jan
0.5 - Feb")</f>
        <v>1 - March
1.5 - April
2.5 - May
3 - June
2.5 - July
2 - Aug
1 - Sept
0.5 - Oct
0.5 - Nov
0.5 - Dec
0 - Jan
0.5 -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SUM(W4:W99765)</f>
        <v>0</v>
      </c>
      <c r="X3" s="7">
        <f>W3/D3</f>
        <v>0</v>
      </c>
      <c r="Y3" s="6"/>
      <c r="Z3" s="5"/>
      <c r="AA3" s="5"/>
      <c r="AB3" s="5"/>
      <c r="AC3" s="5"/>
      <c r="AD3" s="6">
        <f>SUM(AD4:AD99765)</f>
        <v>-0.18816034833719583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Info!B2:BZ7000""),36,FALSE)),"""")*-1"),-6.062740198)</f>
        <v>-6.0627401980000002</v>
      </c>
      <c r="AG3" s="6">
        <f>SUM(AG4:AG99765)</f>
        <v>-5</v>
      </c>
    </row>
    <row r="4" spans="1:33" ht="15.75" customHeight="1" x14ac:dyDescent="0.2">
      <c r="A4" s="15" t="s">
        <v>31</v>
      </c>
      <c r="B4" s="15" t="s">
        <v>162</v>
      </c>
      <c r="C4" s="16">
        <f t="shared" ref="C4:C32" si="4">IFERROR(F4/D4," - ")</f>
        <v>10.949999999999998</v>
      </c>
      <c r="D4" s="17">
        <v>3</v>
      </c>
      <c r="E4" s="17">
        <v>2</v>
      </c>
      <c r="F4" s="18">
        <v>32.849999999999994</v>
      </c>
      <c r="G4" s="18">
        <v>0</v>
      </c>
      <c r="H4" s="19">
        <f t="shared" si="1"/>
        <v>0</v>
      </c>
      <c r="I4" s="19">
        <f t="shared" si="2"/>
        <v>4.6879878976407718E-2</v>
      </c>
      <c r="J4" s="18">
        <f t="shared" ref="J4:J32" si="5">F4*0.85+G4+AF4*D4+D4*AE4+AG4+AD4</f>
        <v>1.5400040243749933</v>
      </c>
      <c r="K4" s="18">
        <f t="shared" si="3"/>
        <v>0.51333467479166439</v>
      </c>
      <c r="L4" s="17">
        <v>5</v>
      </c>
      <c r="M4" s="20">
        <f t="shared" ref="M4:M32" si="6">IFERROR(D4/L4,"-")</f>
        <v>0.6</v>
      </c>
      <c r="N4" s="17">
        <v>37</v>
      </c>
      <c r="O4" s="21">
        <f t="shared" ref="O4:P4" si="7">D4/7</f>
        <v>0.42857142857142855</v>
      </c>
      <c r="P4" s="21">
        <f t="shared" si="7"/>
        <v>0.2857142857142857</v>
      </c>
      <c r="Q4" s="17">
        <f t="shared" ref="Q4:Q32" si="8">ROUNDDOWN(N4/(O4+P4),0)</f>
        <v>51</v>
      </c>
      <c r="R4" s="17"/>
      <c r="S4" s="22">
        <v>1.2719298245613999</v>
      </c>
      <c r="T4" s="15">
        <v>80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s">
        <v>163</v>
      </c>
      <c r="AB4" s="27">
        <f t="shared" ref="AB4:AB32" si="11">IF(OR(AA4="UsLargeStandardSize",AA4="UsSmallStandardSize"),-0.69,-0.48)</f>
        <v>-0.69</v>
      </c>
      <c r="AC4" s="28">
        <v>4.70071875E-3</v>
      </c>
      <c r="AD4" s="26">
        <f t="shared" ref="AD4:AD32" si="12">IFERROR(AB4*AC4*D4*2,0)</f>
        <v>-1.9460975624999998E-2</v>
      </c>
      <c r="AE4" s="26">
        <v>-2.63</v>
      </c>
      <c r="AF4" s="26">
        <v>-6.157678333333334</v>
      </c>
      <c r="AG4" s="26">
        <v>0</v>
      </c>
    </row>
    <row r="5" spans="1:33" ht="15.75" customHeight="1" x14ac:dyDescent="0.2">
      <c r="A5" s="29" t="s">
        <v>34</v>
      </c>
      <c r="B5" s="29" t="s">
        <v>164</v>
      </c>
      <c r="C5" s="16">
        <f t="shared" si="4"/>
        <v>10.15</v>
      </c>
      <c r="D5" s="30">
        <v>5</v>
      </c>
      <c r="E5" s="30">
        <v>1</v>
      </c>
      <c r="F5" s="31">
        <v>50.75</v>
      </c>
      <c r="G5" s="31">
        <v>0</v>
      </c>
      <c r="H5" s="32">
        <f t="shared" si="1"/>
        <v>0</v>
      </c>
      <c r="I5" s="32">
        <f t="shared" si="2"/>
        <v>-1.642096965524863E-2</v>
      </c>
      <c r="J5" s="33">
        <f t="shared" si="5"/>
        <v>-0.83336421000386796</v>
      </c>
      <c r="K5" s="33">
        <f t="shared" si="3"/>
        <v>-0.16667284200077359</v>
      </c>
      <c r="L5" s="30">
        <v>11</v>
      </c>
      <c r="M5" s="34">
        <f t="shared" si="6"/>
        <v>0.45454545454545453</v>
      </c>
      <c r="N5" s="30">
        <v>32</v>
      </c>
      <c r="O5" s="35">
        <f t="shared" ref="O5:P5" si="13">D5/7</f>
        <v>0.7142857142857143</v>
      </c>
      <c r="P5" s="35">
        <f t="shared" si="13"/>
        <v>0.14285714285714285</v>
      </c>
      <c r="Q5" s="30">
        <f t="shared" si="8"/>
        <v>37</v>
      </c>
      <c r="R5" s="30"/>
      <c r="S5" s="36">
        <v>1.27659574468085</v>
      </c>
      <c r="T5" s="29">
        <v>80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s">
        <v>163</v>
      </c>
      <c r="AB5" s="41">
        <f t="shared" si="11"/>
        <v>-0.69</v>
      </c>
      <c r="AC5" s="42">
        <v>4.7061657010428739E-3</v>
      </c>
      <c r="AD5" s="40">
        <f t="shared" si="12"/>
        <v>-3.2472543337195826E-2</v>
      </c>
      <c r="AE5" s="40">
        <v>-2.63</v>
      </c>
      <c r="AF5" s="40">
        <v>-6.157678333333334</v>
      </c>
      <c r="AG5" s="40">
        <v>0</v>
      </c>
    </row>
    <row r="6" spans="1:33" ht="15.75" customHeight="1" x14ac:dyDescent="0.2">
      <c r="A6" s="29" t="s">
        <v>35</v>
      </c>
      <c r="B6" s="29" t="s">
        <v>165</v>
      </c>
      <c r="C6" s="16">
        <f t="shared" si="4"/>
        <v>9.9499999999999993</v>
      </c>
      <c r="D6" s="30">
        <v>3</v>
      </c>
      <c r="E6" s="30">
        <v>0</v>
      </c>
      <c r="F6" s="31">
        <v>29.849999999999998</v>
      </c>
      <c r="G6" s="31">
        <v>0</v>
      </c>
      <c r="H6" s="32">
        <f t="shared" si="1"/>
        <v>0</v>
      </c>
      <c r="I6" s="32">
        <f t="shared" si="2"/>
        <v>-3.3835711076214539E-2</v>
      </c>
      <c r="J6" s="33">
        <f t="shared" si="5"/>
        <v>-1.0099959756250039</v>
      </c>
      <c r="K6" s="33">
        <f t="shared" si="3"/>
        <v>-0.33666532520833464</v>
      </c>
      <c r="L6" s="30">
        <v>5</v>
      </c>
      <c r="M6" s="34">
        <f t="shared" si="6"/>
        <v>0.6</v>
      </c>
      <c r="N6" s="30">
        <v>27</v>
      </c>
      <c r="O6" s="35">
        <f t="shared" ref="O6:P6" si="14">D6/7</f>
        <v>0.42857142857142855</v>
      </c>
      <c r="P6" s="35">
        <f t="shared" si="14"/>
        <v>0</v>
      </c>
      <c r="Q6" s="30">
        <f t="shared" si="8"/>
        <v>63</v>
      </c>
      <c r="R6" s="30"/>
      <c r="S6" s="36">
        <v>1.3297587131367199</v>
      </c>
      <c r="T6" s="29">
        <v>80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s">
        <v>163</v>
      </c>
      <c r="AB6" s="41">
        <f t="shared" si="11"/>
        <v>-0.69</v>
      </c>
      <c r="AC6" s="42">
        <v>4.70071875E-3</v>
      </c>
      <c r="AD6" s="40">
        <f t="shared" si="12"/>
        <v>-1.9460975624999998E-2</v>
      </c>
      <c r="AE6" s="40">
        <v>-2.63</v>
      </c>
      <c r="AF6" s="40">
        <v>-6.157678333333334</v>
      </c>
      <c r="AG6" s="40">
        <v>0</v>
      </c>
    </row>
    <row r="7" spans="1:33" ht="15.75" customHeight="1" x14ac:dyDescent="0.2">
      <c r="A7" s="29" t="s">
        <v>37</v>
      </c>
      <c r="B7" s="29" t="s">
        <v>166</v>
      </c>
      <c r="C7" s="16">
        <f t="shared" si="4"/>
        <v>9.9499999999999993</v>
      </c>
      <c r="D7" s="30">
        <v>1</v>
      </c>
      <c r="E7" s="30">
        <v>3</v>
      </c>
      <c r="F7" s="31">
        <v>9.9499999999999993</v>
      </c>
      <c r="G7" s="31">
        <v>0</v>
      </c>
      <c r="H7" s="32">
        <f t="shared" si="1"/>
        <v>0</v>
      </c>
      <c r="I7" s="32">
        <f t="shared" si="2"/>
        <v>-3.3835711076214511E-2</v>
      </c>
      <c r="J7" s="33">
        <f t="shared" si="5"/>
        <v>-0.33666532520833437</v>
      </c>
      <c r="K7" s="33">
        <f t="shared" si="3"/>
        <v>-0.33666532520833437</v>
      </c>
      <c r="L7" s="30">
        <v>8</v>
      </c>
      <c r="M7" s="34">
        <f t="shared" si="6"/>
        <v>0.125</v>
      </c>
      <c r="N7" s="30">
        <v>23</v>
      </c>
      <c r="O7" s="35">
        <f t="shared" ref="O7:P7" si="15">D7/7</f>
        <v>0.14285714285714285</v>
      </c>
      <c r="P7" s="35">
        <f t="shared" si="15"/>
        <v>0.42857142857142855</v>
      </c>
      <c r="Q7" s="30">
        <f t="shared" si="8"/>
        <v>40</v>
      </c>
      <c r="R7" s="30"/>
      <c r="S7" s="36">
        <v>1.3540372670807399</v>
      </c>
      <c r="T7" s="29">
        <v>160</v>
      </c>
      <c r="U7" s="37">
        <v>80</v>
      </c>
      <c r="V7" s="38" t="s">
        <v>167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s">
        <v>163</v>
      </c>
      <c r="AB7" s="41">
        <f t="shared" si="11"/>
        <v>-0.69</v>
      </c>
      <c r="AC7" s="42">
        <v>4.70071875E-3</v>
      </c>
      <c r="AD7" s="40">
        <f t="shared" si="12"/>
        <v>-6.4869918749999997E-3</v>
      </c>
      <c r="AE7" s="40">
        <v>-2.63</v>
      </c>
      <c r="AF7" s="40">
        <v>-6.157678333333334</v>
      </c>
      <c r="AG7" s="40">
        <v>0</v>
      </c>
    </row>
    <row r="8" spans="1:33" ht="15.75" customHeight="1" x14ac:dyDescent="0.2">
      <c r="A8" s="29" t="s">
        <v>38</v>
      </c>
      <c r="B8" s="29" t="s">
        <v>166</v>
      </c>
      <c r="C8" s="16">
        <f t="shared" si="4"/>
        <v>9.9499999999999993</v>
      </c>
      <c r="D8" s="30">
        <v>5</v>
      </c>
      <c r="E8" s="30">
        <v>1</v>
      </c>
      <c r="F8" s="31">
        <v>49.75</v>
      </c>
      <c r="G8" s="31">
        <v>0</v>
      </c>
      <c r="H8" s="32">
        <f t="shared" si="1"/>
        <v>0</v>
      </c>
      <c r="I8" s="32">
        <f t="shared" si="2"/>
        <v>-7.427004943467333E-2</v>
      </c>
      <c r="J8" s="33">
        <f t="shared" si="5"/>
        <v>-3.6949349593749981</v>
      </c>
      <c r="K8" s="33">
        <f t="shared" si="3"/>
        <v>-0.73898699187499961</v>
      </c>
      <c r="L8" s="30">
        <v>13</v>
      </c>
      <c r="M8" s="34">
        <f t="shared" si="6"/>
        <v>0.38461538461538464</v>
      </c>
      <c r="N8" s="30">
        <v>18</v>
      </c>
      <c r="O8" s="35">
        <f t="shared" ref="O8:P8" si="16">D8/7</f>
        <v>0.7142857142857143</v>
      </c>
      <c r="P8" s="35">
        <f t="shared" si="16"/>
        <v>0.14285714285714285</v>
      </c>
      <c r="Q8" s="30">
        <f t="shared" si="8"/>
        <v>21</v>
      </c>
      <c r="R8" s="30"/>
      <c r="S8" s="36">
        <v>1.4773519163763</v>
      </c>
      <c r="T8" s="29">
        <v>160</v>
      </c>
      <c r="U8" s="37">
        <v>80</v>
      </c>
      <c r="V8" s="38" t="s">
        <v>168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s">
        <v>163</v>
      </c>
      <c r="AB8" s="41">
        <f t="shared" si="11"/>
        <v>-0.69</v>
      </c>
      <c r="AC8" s="42">
        <v>4.70071875E-3</v>
      </c>
      <c r="AD8" s="40">
        <f t="shared" si="12"/>
        <v>-3.2434959374999996E-2</v>
      </c>
      <c r="AE8" s="40">
        <v>-2.63</v>
      </c>
      <c r="AF8" s="40">
        <v>-6.16</v>
      </c>
      <c r="AG8" s="40">
        <v>-2</v>
      </c>
    </row>
    <row r="9" spans="1:33" ht="15.75" customHeight="1" x14ac:dyDescent="0.2">
      <c r="A9" s="29" t="s">
        <v>40</v>
      </c>
      <c r="B9" s="29" t="s">
        <v>166</v>
      </c>
      <c r="C9" s="16">
        <f t="shared" si="4"/>
        <v>9.9883333333333333</v>
      </c>
      <c r="D9" s="30">
        <v>6</v>
      </c>
      <c r="E9" s="30">
        <v>0</v>
      </c>
      <c r="F9" s="31">
        <v>59.93</v>
      </c>
      <c r="G9" s="31">
        <v>0</v>
      </c>
      <c r="H9" s="32">
        <f t="shared" si="1"/>
        <v>0</v>
      </c>
      <c r="I9" s="32">
        <f t="shared" si="2"/>
        <v>-3.7697512952610729E-2</v>
      </c>
      <c r="J9" s="33">
        <f t="shared" si="5"/>
        <v>-2.2592119512499611</v>
      </c>
      <c r="K9" s="33">
        <f t="shared" si="3"/>
        <v>-0.37653532520832683</v>
      </c>
      <c r="L9" s="30">
        <v>16</v>
      </c>
      <c r="M9" s="34">
        <f t="shared" si="6"/>
        <v>0.375</v>
      </c>
      <c r="N9" s="30">
        <v>9</v>
      </c>
      <c r="O9" s="35">
        <f t="shared" ref="O9:P9" si="17">D9/7</f>
        <v>0.8571428571428571</v>
      </c>
      <c r="P9" s="35">
        <f t="shared" si="17"/>
        <v>0</v>
      </c>
      <c r="Q9" s="30">
        <f t="shared" si="8"/>
        <v>10</v>
      </c>
      <c r="R9" s="30"/>
      <c r="S9" s="36">
        <v>1.66412213740458</v>
      </c>
      <c r="T9" s="29">
        <v>160</v>
      </c>
      <c r="U9" s="37">
        <v>80</v>
      </c>
      <c r="V9" s="38" t="s">
        <v>169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s">
        <v>163</v>
      </c>
      <c r="AB9" s="41">
        <f t="shared" si="11"/>
        <v>-0.69</v>
      </c>
      <c r="AC9" s="42">
        <v>4.70071875E-3</v>
      </c>
      <c r="AD9" s="40">
        <f t="shared" si="12"/>
        <v>-3.8921951249999996E-2</v>
      </c>
      <c r="AE9" s="40">
        <v>-2.63</v>
      </c>
      <c r="AF9" s="40">
        <v>-6.2301316666666597</v>
      </c>
      <c r="AG9" s="40">
        <v>0</v>
      </c>
    </row>
    <row r="10" spans="1:33" ht="15.75" customHeight="1" x14ac:dyDescent="0.2">
      <c r="A10" s="29" t="s">
        <v>42</v>
      </c>
      <c r="B10" s="29" t="s">
        <v>166</v>
      </c>
      <c r="C10" s="16">
        <f t="shared" si="4"/>
        <v>9.9499999999999993</v>
      </c>
      <c r="D10" s="30">
        <v>2</v>
      </c>
      <c r="E10" s="30">
        <v>0</v>
      </c>
      <c r="F10" s="31">
        <v>19.899999999999999</v>
      </c>
      <c r="G10" s="31">
        <v>0</v>
      </c>
      <c r="H10" s="32">
        <f t="shared" si="1"/>
        <v>0</v>
      </c>
      <c r="I10" s="32">
        <f t="shared" si="2"/>
        <v>-9.136870940117188E-2</v>
      </c>
      <c r="J10" s="33">
        <f t="shared" si="5"/>
        <v>-1.8182373170833201</v>
      </c>
      <c r="K10" s="33">
        <f t="shared" si="3"/>
        <v>-0.90911865854166007</v>
      </c>
      <c r="L10" s="30">
        <v>10</v>
      </c>
      <c r="M10" s="34">
        <f t="shared" si="6"/>
        <v>0.2</v>
      </c>
      <c r="N10" s="30">
        <v>7</v>
      </c>
      <c r="O10" s="35">
        <f t="shared" ref="O10:P10" si="18">D10/7</f>
        <v>0.2857142857142857</v>
      </c>
      <c r="P10" s="35">
        <f t="shared" si="18"/>
        <v>0</v>
      </c>
      <c r="Q10" s="30">
        <f t="shared" si="8"/>
        <v>24</v>
      </c>
      <c r="R10" s="30"/>
      <c r="S10" s="36">
        <v>1.91150442477876</v>
      </c>
      <c r="T10" s="29">
        <v>160</v>
      </c>
      <c r="U10" s="37" t="s">
        <v>33</v>
      </c>
      <c r="V10" s="38" t="s">
        <v>170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s">
        <v>163</v>
      </c>
      <c r="AB10" s="41">
        <f t="shared" si="11"/>
        <v>-0.69</v>
      </c>
      <c r="AC10" s="42">
        <v>4.70071875E-3</v>
      </c>
      <c r="AD10" s="40">
        <f t="shared" si="12"/>
        <v>-1.2973983749999999E-2</v>
      </c>
      <c r="AE10" s="40">
        <v>-2.63</v>
      </c>
      <c r="AF10" s="40">
        <v>-6.2301316666666597</v>
      </c>
      <c r="AG10" s="40">
        <v>-1</v>
      </c>
    </row>
    <row r="11" spans="1:33" ht="15.75" customHeight="1" x14ac:dyDescent="0.2">
      <c r="A11" s="29" t="s">
        <v>44</v>
      </c>
      <c r="B11" s="29" t="s">
        <v>81</v>
      </c>
      <c r="C11" s="16">
        <f t="shared" si="4"/>
        <v>9.9499999999999993</v>
      </c>
      <c r="D11" s="30">
        <v>2</v>
      </c>
      <c r="E11" s="30">
        <v>1</v>
      </c>
      <c r="F11" s="31">
        <v>19.899999999999999</v>
      </c>
      <c r="G11" s="31">
        <v>0</v>
      </c>
      <c r="H11" s="32">
        <f t="shared" si="1"/>
        <v>0</v>
      </c>
      <c r="I11" s="32">
        <f t="shared" si="2"/>
        <v>-0.1416199656825789</v>
      </c>
      <c r="J11" s="33">
        <f t="shared" si="5"/>
        <v>-2.8182373170833199</v>
      </c>
      <c r="K11" s="33">
        <f t="shared" si="3"/>
        <v>-1.40911865854166</v>
      </c>
      <c r="L11" s="30">
        <v>6</v>
      </c>
      <c r="M11" s="34">
        <f t="shared" si="6"/>
        <v>0.33333333333333331</v>
      </c>
      <c r="N11" s="30">
        <v>3</v>
      </c>
      <c r="O11" s="35">
        <f t="shared" ref="O11:P11" si="19">D11/7</f>
        <v>0.2857142857142857</v>
      </c>
      <c r="P11" s="35">
        <f t="shared" si="19"/>
        <v>0.14285714285714285</v>
      </c>
      <c r="Q11" s="30">
        <f t="shared" si="8"/>
        <v>7</v>
      </c>
      <c r="R11" s="30"/>
      <c r="S11" s="36">
        <v>2.1743589743589702</v>
      </c>
      <c r="T11" s="29">
        <v>80</v>
      </c>
      <c r="U11" s="37" t="s">
        <v>33</v>
      </c>
      <c r="V11" s="38" t="s">
        <v>33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s">
        <v>163</v>
      </c>
      <c r="AB11" s="41">
        <f t="shared" si="11"/>
        <v>-0.69</v>
      </c>
      <c r="AC11" s="42">
        <v>4.70071875E-3</v>
      </c>
      <c r="AD11" s="40">
        <f t="shared" si="12"/>
        <v>-1.2973983749999999E-2</v>
      </c>
      <c r="AE11" s="40">
        <v>-2.63</v>
      </c>
      <c r="AF11" s="40">
        <v>-6.2301316666666597</v>
      </c>
      <c r="AG11" s="40">
        <v>-2</v>
      </c>
    </row>
    <row r="12" spans="1:33" ht="15.75" customHeight="1" x14ac:dyDescent="0.2">
      <c r="A12" s="29" t="s">
        <v>46</v>
      </c>
      <c r="B12" s="29" t="s">
        <v>100</v>
      </c>
      <c r="C12" s="16">
        <f t="shared" si="4"/>
        <v>9.9499999999999993</v>
      </c>
      <c r="D12" s="30">
        <v>2</v>
      </c>
      <c r="E12" s="30">
        <v>0</v>
      </c>
      <c r="F12" s="31">
        <v>19.899999999999999</v>
      </c>
      <c r="G12" s="31">
        <v>0</v>
      </c>
      <c r="H12" s="32">
        <f t="shared" si="1"/>
        <v>0</v>
      </c>
      <c r="I12" s="32">
        <f t="shared" si="2"/>
        <v>-4.1117453119764835E-2</v>
      </c>
      <c r="J12" s="33">
        <f t="shared" si="5"/>
        <v>-0.81823731708332015</v>
      </c>
      <c r="K12" s="33">
        <f t="shared" si="3"/>
        <v>-0.40911865854166007</v>
      </c>
      <c r="L12" s="30">
        <v>1</v>
      </c>
      <c r="M12" s="34">
        <f t="shared" si="6"/>
        <v>2</v>
      </c>
      <c r="N12" s="30">
        <v>1</v>
      </c>
      <c r="O12" s="35">
        <f t="shared" ref="O12:P12" si="20">D12/7</f>
        <v>0.2857142857142857</v>
      </c>
      <c r="P12" s="35">
        <f t="shared" si="20"/>
        <v>0</v>
      </c>
      <c r="Q12" s="30">
        <f t="shared" si="8"/>
        <v>3</v>
      </c>
      <c r="R12" s="30"/>
      <c r="S12" s="36" t="e">
        <v>#N/A</v>
      </c>
      <c r="T12" s="29">
        <v>0</v>
      </c>
      <c r="U12" s="37" t="s">
        <v>33</v>
      </c>
      <c r="V12" s="38" t="s">
        <v>33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s">
        <v>163</v>
      </c>
      <c r="AB12" s="41">
        <f t="shared" si="11"/>
        <v>-0.69</v>
      </c>
      <c r="AC12" s="42">
        <v>4.70071875E-3</v>
      </c>
      <c r="AD12" s="40">
        <f t="shared" si="12"/>
        <v>-1.2973983749999999E-2</v>
      </c>
      <c r="AE12" s="40">
        <v>-2.63</v>
      </c>
      <c r="AF12" s="40">
        <v>-6.2301316666666597</v>
      </c>
      <c r="AG12" s="40">
        <v>0</v>
      </c>
    </row>
    <row r="13" spans="1:33" ht="15.75" customHeight="1" x14ac:dyDescent="0.2">
      <c r="A13" s="29" t="s">
        <v>48</v>
      </c>
      <c r="B13" s="29"/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>
        <v>0</v>
      </c>
      <c r="U13" s="37" t="s">
        <v>33</v>
      </c>
      <c r="V13" s="38" t="s">
        <v>33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-6.2682650000000004</v>
      </c>
      <c r="AG13" s="40">
        <v>0</v>
      </c>
    </row>
    <row r="14" spans="1:33" ht="15.75" customHeight="1" x14ac:dyDescent="0.2">
      <c r="A14" s="29" t="s">
        <v>51</v>
      </c>
      <c r="B14" s="29"/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>
        <v>0</v>
      </c>
      <c r="U14" s="37" t="s">
        <v>33</v>
      </c>
      <c r="V14" s="38" t="s">
        <v>33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-6.2682650000000004</v>
      </c>
      <c r="AG14" s="40">
        <v>0</v>
      </c>
    </row>
    <row r="15" spans="1:33" ht="15.75" customHeight="1" x14ac:dyDescent="0.2">
      <c r="A15" s="29" t="s">
        <v>54</v>
      </c>
      <c r="B15" s="29"/>
      <c r="C15" s="16" t="str">
        <f t="shared" si="4"/>
        <v xml:space="preserve"> - </v>
      </c>
      <c r="D15" s="30">
        <v>0</v>
      </c>
      <c r="E15" s="30">
        <v>1</v>
      </c>
      <c r="F15" s="33">
        <v>0</v>
      </c>
      <c r="G15" s="31">
        <v>0</v>
      </c>
      <c r="H15" s="32" t="e">
        <f t="shared" si="1"/>
        <v>#DIV/0!</v>
      </c>
      <c r="I15" s="32" t="e">
        <f t="shared" si="2"/>
        <v>#DIV/0!</v>
      </c>
      <c r="J15" s="33">
        <f t="shared" si="5"/>
        <v>0</v>
      </c>
      <c r="K15" s="33" t="e">
        <f t="shared" si="3"/>
        <v>#DIV/0!</v>
      </c>
      <c r="L15" s="30">
        <v>0</v>
      </c>
      <c r="M15" s="34" t="str">
        <f t="shared" si="6"/>
        <v>-</v>
      </c>
      <c r="N15" s="30">
        <v>0</v>
      </c>
      <c r="O15" s="35">
        <f t="shared" ref="O15:P15" si="23">D15/7</f>
        <v>0</v>
      </c>
      <c r="P15" s="35">
        <f t="shared" si="23"/>
        <v>0.14285714285714285</v>
      </c>
      <c r="Q15" s="30">
        <f t="shared" si="8"/>
        <v>0</v>
      </c>
      <c r="R15" s="30"/>
      <c r="S15" s="36" t="e">
        <v>#N/A</v>
      </c>
      <c r="T15" s="29">
        <v>0</v>
      </c>
      <c r="U15" s="37" t="s">
        <v>33</v>
      </c>
      <c r="V15" s="38" t="s">
        <v>33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-6.2682650000000004</v>
      </c>
      <c r="AG15" s="40">
        <v>0</v>
      </c>
    </row>
    <row r="16" spans="1:33" ht="15.75" customHeight="1" x14ac:dyDescent="0.2">
      <c r="A16" s="29" t="s">
        <v>56</v>
      </c>
      <c r="B16" s="29"/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#DIV/0!</v>
      </c>
      <c r="J16" s="33">
        <f t="shared" si="5"/>
        <v>0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 t="e">
        <v>#N/A</v>
      </c>
      <c r="T16" s="29">
        <v>0</v>
      </c>
      <c r="U16" s="37" t="s">
        <v>33</v>
      </c>
      <c r="V16" s="38" t="s">
        <v>33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-6.1177400000000004</v>
      </c>
      <c r="AG16" s="40">
        <v>0</v>
      </c>
    </row>
    <row r="17" spans="1:33" ht="15.75" customHeight="1" x14ac:dyDescent="0.2">
      <c r="A17" s="29" t="s">
        <v>58</v>
      </c>
      <c r="B17" s="29"/>
      <c r="C17" s="16" t="str">
        <f t="shared" si="4"/>
        <v xml:space="preserve"> - </v>
      </c>
      <c r="D17" s="30">
        <v>0</v>
      </c>
      <c r="E17" s="30">
        <v>0</v>
      </c>
      <c r="F17" s="33">
        <v>0</v>
      </c>
      <c r="G17" s="31">
        <v>0</v>
      </c>
      <c r="H17" s="32" t="e">
        <f t="shared" si="1"/>
        <v>#DIV/0!</v>
      </c>
      <c r="I17" s="32" t="e">
        <f t="shared" si="2"/>
        <v>#DIV/0!</v>
      </c>
      <c r="J17" s="33">
        <f t="shared" si="5"/>
        <v>0</v>
      </c>
      <c r="K17" s="33" t="e">
        <f t="shared" si="3"/>
        <v>#DIV/0!</v>
      </c>
      <c r="L17" s="30">
        <v>0</v>
      </c>
      <c r="M17" s="34" t="str">
        <f t="shared" si="6"/>
        <v>-</v>
      </c>
      <c r="N17" s="30">
        <v>0</v>
      </c>
      <c r="O17" s="35">
        <f t="shared" ref="O17:P17" si="25">D17/7</f>
        <v>0</v>
      </c>
      <c r="P17" s="35">
        <f t="shared" si="25"/>
        <v>0</v>
      </c>
      <c r="Q17" s="30" t="e">
        <f t="shared" si="8"/>
        <v>#DIV/0!</v>
      </c>
      <c r="R17" s="30"/>
      <c r="S17" s="36" t="e">
        <v>#N/A</v>
      </c>
      <c r="T17" s="29">
        <v>0</v>
      </c>
      <c r="U17" s="37" t="s">
        <v>33</v>
      </c>
      <c r="V17" s="38" t="s">
        <v>33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e">
        <v>#N/A</v>
      </c>
      <c r="AB17" s="41" t="e">
        <f t="shared" si="11"/>
        <v>#N/A</v>
      </c>
      <c r="AC17" s="42" t="e">
        <v>#N/A</v>
      </c>
      <c r="AD17" s="40">
        <f t="shared" si="12"/>
        <v>0</v>
      </c>
      <c r="AE17" s="40">
        <v>0</v>
      </c>
      <c r="AF17" s="40">
        <v>-6.1177400000000004</v>
      </c>
      <c r="AG17" s="40">
        <v>0</v>
      </c>
    </row>
    <row r="18" spans="1:33" ht="15.75" customHeight="1" x14ac:dyDescent="0.2">
      <c r="A18" s="29" t="s">
        <v>60</v>
      </c>
      <c r="B18" s="29"/>
      <c r="C18" s="16" t="str">
        <f t="shared" si="4"/>
        <v xml:space="preserve"> - </v>
      </c>
      <c r="D18" s="30">
        <v>0</v>
      </c>
      <c r="E18" s="30">
        <v>0</v>
      </c>
      <c r="F18" s="33">
        <v>0</v>
      </c>
      <c r="G18" s="31">
        <v>0</v>
      </c>
      <c r="H18" s="32" t="e">
        <f t="shared" si="1"/>
        <v>#DIV/0!</v>
      </c>
      <c r="I18" s="32" t="e">
        <f t="shared" si="2"/>
        <v>#DIV/0!</v>
      </c>
      <c r="J18" s="33">
        <f t="shared" si="5"/>
        <v>0</v>
      </c>
      <c r="K18" s="33" t="e">
        <f t="shared" si="3"/>
        <v>#DIV/0!</v>
      </c>
      <c r="L18" s="30">
        <v>0</v>
      </c>
      <c r="M18" s="34" t="str">
        <f t="shared" si="6"/>
        <v>-</v>
      </c>
      <c r="N18" s="30">
        <v>0</v>
      </c>
      <c r="O18" s="35">
        <f t="shared" ref="O18:P18" si="26">D18/7</f>
        <v>0</v>
      </c>
      <c r="P18" s="35">
        <f t="shared" si="26"/>
        <v>0</v>
      </c>
      <c r="Q18" s="30" t="e">
        <f t="shared" si="8"/>
        <v>#DIV/0!</v>
      </c>
      <c r="R18" s="30"/>
      <c r="S18" s="36" t="e">
        <v>#N/A</v>
      </c>
      <c r="T18" s="29">
        <v>580</v>
      </c>
      <c r="U18" s="37" t="s">
        <v>33</v>
      </c>
      <c r="V18" s="38" t="s">
        <v>33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e">
        <v>#N/A</v>
      </c>
      <c r="AB18" s="41" t="e">
        <f t="shared" si="11"/>
        <v>#N/A</v>
      </c>
      <c r="AC18" s="42" t="e">
        <v>#N/A</v>
      </c>
      <c r="AD18" s="40">
        <f t="shared" si="12"/>
        <v>0</v>
      </c>
      <c r="AE18" s="40">
        <v>0</v>
      </c>
      <c r="AF18" s="40">
        <v>-6.1177400000000004</v>
      </c>
      <c r="AG18" s="40">
        <v>0</v>
      </c>
    </row>
    <row r="19" spans="1:33" ht="15.75" customHeight="1" x14ac:dyDescent="0.2">
      <c r="A19" s="29" t="s">
        <v>62</v>
      </c>
      <c r="B19" s="29"/>
      <c r="C19" s="16" t="str">
        <f t="shared" si="4"/>
        <v xml:space="preserve"> - </v>
      </c>
      <c r="D19" s="30">
        <v>0</v>
      </c>
      <c r="E19" s="30">
        <v>0</v>
      </c>
      <c r="F19" s="33">
        <v>0</v>
      </c>
      <c r="G19" s="31">
        <v>0</v>
      </c>
      <c r="H19" s="32" t="e">
        <f t="shared" si="1"/>
        <v>#DIV/0!</v>
      </c>
      <c r="I19" s="32" t="e">
        <f t="shared" si="2"/>
        <v>#DIV/0!</v>
      </c>
      <c r="J19" s="33">
        <f t="shared" si="5"/>
        <v>0</v>
      </c>
      <c r="K19" s="33" t="e">
        <f t="shared" si="3"/>
        <v>#DIV/0!</v>
      </c>
      <c r="L19" s="30">
        <v>0</v>
      </c>
      <c r="M19" s="34" t="str">
        <f t="shared" si="6"/>
        <v>-</v>
      </c>
      <c r="N19" s="30">
        <v>0</v>
      </c>
      <c r="O19" s="35">
        <f t="shared" ref="O19:P19" si="27">D19/7</f>
        <v>0</v>
      </c>
      <c r="P19" s="35">
        <f t="shared" si="27"/>
        <v>0</v>
      </c>
      <c r="Q19" s="30" t="e">
        <f t="shared" si="8"/>
        <v>#DIV/0!</v>
      </c>
      <c r="R19" s="30"/>
      <c r="S19" s="36" t="e">
        <v>#N/A</v>
      </c>
      <c r="T19" s="29">
        <v>580</v>
      </c>
      <c r="U19" s="37" t="s">
        <v>33</v>
      </c>
      <c r="V19" s="38" t="s">
        <v>33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e">
        <v>#N/A</v>
      </c>
      <c r="AB19" s="41" t="e">
        <f t="shared" si="11"/>
        <v>#N/A</v>
      </c>
      <c r="AC19" s="42" t="e">
        <v>#N/A</v>
      </c>
      <c r="AD19" s="40">
        <f t="shared" si="12"/>
        <v>0</v>
      </c>
      <c r="AE19" s="40">
        <v>0</v>
      </c>
      <c r="AF19" s="40">
        <v>-6.1177400000000004</v>
      </c>
      <c r="AG19" s="40">
        <v>0</v>
      </c>
    </row>
    <row r="20" spans="1:33" ht="15.75" customHeight="1" x14ac:dyDescent="0.2">
      <c r="A20" s="29" t="s">
        <v>64</v>
      </c>
      <c r="B20" s="29"/>
      <c r="C20" s="16" t="str">
        <f t="shared" si="4"/>
        <v xml:space="preserve"> - </v>
      </c>
      <c r="D20" s="30">
        <v>0</v>
      </c>
      <c r="E20" s="30">
        <v>0</v>
      </c>
      <c r="F20" s="33">
        <v>0</v>
      </c>
      <c r="G20" s="31">
        <v>0</v>
      </c>
      <c r="H20" s="32" t="e">
        <f t="shared" si="1"/>
        <v>#DIV/0!</v>
      </c>
      <c r="I20" s="32" t="e">
        <f t="shared" si="2"/>
        <v>#DIV/0!</v>
      </c>
      <c r="J20" s="33">
        <f t="shared" si="5"/>
        <v>0</v>
      </c>
      <c r="K20" s="33" t="e">
        <f t="shared" si="3"/>
        <v>#DIV/0!</v>
      </c>
      <c r="L20" s="30">
        <v>0</v>
      </c>
      <c r="M20" s="34" t="str">
        <f t="shared" si="6"/>
        <v>-</v>
      </c>
      <c r="N20" s="30">
        <v>0</v>
      </c>
      <c r="O20" s="35">
        <f t="shared" ref="O20:P20" si="28">D20/7</f>
        <v>0</v>
      </c>
      <c r="P20" s="35">
        <f t="shared" si="28"/>
        <v>0</v>
      </c>
      <c r="Q20" s="30" t="e">
        <f t="shared" si="8"/>
        <v>#DIV/0!</v>
      </c>
      <c r="R20" s="30"/>
      <c r="S20" s="36" t="e">
        <v>#N/A</v>
      </c>
      <c r="T20" s="29">
        <v>580</v>
      </c>
      <c r="U20" s="37" t="s">
        <v>33</v>
      </c>
      <c r="V20" s="38" t="s">
        <v>33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e">
        <v>#N/A</v>
      </c>
      <c r="AB20" s="41" t="e">
        <f t="shared" si="11"/>
        <v>#N/A</v>
      </c>
      <c r="AC20" s="42" t="e">
        <v>#N/A</v>
      </c>
      <c r="AD20" s="40">
        <f t="shared" si="12"/>
        <v>0</v>
      </c>
      <c r="AE20" s="40">
        <v>0</v>
      </c>
      <c r="AF20" s="40">
        <v>-6.1177400000000004</v>
      </c>
      <c r="AG20" s="40">
        <v>0</v>
      </c>
    </row>
    <row r="21" spans="1:33" ht="15.75" customHeight="1" x14ac:dyDescent="0.2">
      <c r="A21" s="29" t="s">
        <v>66</v>
      </c>
      <c r="B21" s="29"/>
      <c r="C21" s="16" t="str">
        <f t="shared" si="4"/>
        <v xml:space="preserve"> - </v>
      </c>
      <c r="D21" s="30">
        <v>0</v>
      </c>
      <c r="E21" s="30">
        <v>0</v>
      </c>
      <c r="F21" s="33">
        <v>0</v>
      </c>
      <c r="G21" s="31">
        <v>0</v>
      </c>
      <c r="H21" s="32" t="e">
        <f t="shared" si="1"/>
        <v>#DIV/0!</v>
      </c>
      <c r="I21" s="32" t="e">
        <f t="shared" si="2"/>
        <v>#DIV/0!</v>
      </c>
      <c r="J21" s="33">
        <f t="shared" si="5"/>
        <v>0</v>
      </c>
      <c r="K21" s="33" t="e">
        <f t="shared" si="3"/>
        <v>#DIV/0!</v>
      </c>
      <c r="L21" s="30">
        <v>0</v>
      </c>
      <c r="M21" s="34" t="str">
        <f t="shared" si="6"/>
        <v>-</v>
      </c>
      <c r="N21" s="30">
        <v>0</v>
      </c>
      <c r="O21" s="35">
        <f t="shared" ref="O21:P21" si="29">D21/7</f>
        <v>0</v>
      </c>
      <c r="P21" s="35">
        <f t="shared" si="29"/>
        <v>0</v>
      </c>
      <c r="Q21" s="30" t="e">
        <f t="shared" si="8"/>
        <v>#DIV/0!</v>
      </c>
      <c r="R21" s="30"/>
      <c r="S21" s="36" t="e">
        <v>#N/A</v>
      </c>
      <c r="T21" s="29">
        <v>580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e">
        <v>#N/A</v>
      </c>
      <c r="AB21" s="41" t="e">
        <f t="shared" si="11"/>
        <v>#N/A</v>
      </c>
      <c r="AC21" s="42" t="e">
        <v>#N/A</v>
      </c>
      <c r="AD21" s="40">
        <f t="shared" si="12"/>
        <v>0</v>
      </c>
      <c r="AE21" s="40">
        <v>0</v>
      </c>
      <c r="AF21" s="40">
        <v>-6.1177400000000004</v>
      </c>
      <c r="AG21" s="40">
        <v>0</v>
      </c>
    </row>
    <row r="22" spans="1:33" ht="15.75" customHeight="1" x14ac:dyDescent="0.2">
      <c r="A22" s="29" t="s">
        <v>68</v>
      </c>
      <c r="B22" s="29"/>
      <c r="C22" s="16" t="str">
        <f t="shared" si="4"/>
        <v xml:space="preserve"> - </v>
      </c>
      <c r="D22" s="30">
        <v>0</v>
      </c>
      <c r="E22" s="30">
        <v>0</v>
      </c>
      <c r="F22" s="31">
        <v>0</v>
      </c>
      <c r="G22" s="31">
        <v>0</v>
      </c>
      <c r="H22" s="32" t="e">
        <f t="shared" si="1"/>
        <v>#DIV/0!</v>
      </c>
      <c r="I22" s="32" t="e">
        <f t="shared" si="2"/>
        <v>#DIV/0!</v>
      </c>
      <c r="J22" s="33">
        <f t="shared" si="5"/>
        <v>0</v>
      </c>
      <c r="K22" s="33" t="e">
        <f t="shared" si="3"/>
        <v>#DIV/0!</v>
      </c>
      <c r="L22" s="30">
        <v>0</v>
      </c>
      <c r="M22" s="34" t="str">
        <f t="shared" si="6"/>
        <v>-</v>
      </c>
      <c r="N22" s="30">
        <v>0</v>
      </c>
      <c r="O22" s="35">
        <f t="shared" ref="O22:P22" si="30">D22/7</f>
        <v>0</v>
      </c>
      <c r="P22" s="35">
        <f t="shared" si="30"/>
        <v>0</v>
      </c>
      <c r="Q22" s="30" t="e">
        <f t="shared" si="8"/>
        <v>#DIV/0!</v>
      </c>
      <c r="R22" s="30"/>
      <c r="S22" s="36" t="e">
        <v>#N/A</v>
      </c>
      <c r="T22" s="29">
        <v>580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e">
        <v>#N/A</v>
      </c>
      <c r="AB22" s="41" t="e">
        <f t="shared" si="11"/>
        <v>#N/A</v>
      </c>
      <c r="AC22" s="42" t="e">
        <v>#N/A</v>
      </c>
      <c r="AD22" s="40">
        <f t="shared" si="12"/>
        <v>0</v>
      </c>
      <c r="AE22" s="40">
        <v>0</v>
      </c>
      <c r="AF22" s="40">
        <v>-6.1177400000000004</v>
      </c>
      <c r="AG22" s="40">
        <v>0</v>
      </c>
    </row>
    <row r="23" spans="1:33" ht="15.75" customHeight="1" x14ac:dyDescent="0.2">
      <c r="A23" s="29" t="s">
        <v>71</v>
      </c>
      <c r="B23" s="29"/>
      <c r="C23" s="16" t="str">
        <f t="shared" si="4"/>
        <v xml:space="preserve"> - </v>
      </c>
      <c r="D23" s="30">
        <v>0</v>
      </c>
      <c r="E23" s="30">
        <v>0</v>
      </c>
      <c r="F23" s="33">
        <v>0</v>
      </c>
      <c r="G23" s="31">
        <v>0</v>
      </c>
      <c r="H23" s="32" t="e">
        <f t="shared" si="1"/>
        <v>#DIV/0!</v>
      </c>
      <c r="I23" s="32" t="e">
        <f t="shared" si="2"/>
        <v>#DIV/0!</v>
      </c>
      <c r="J23" s="33">
        <f t="shared" si="5"/>
        <v>0</v>
      </c>
      <c r="K23" s="33" t="e">
        <f t="shared" si="3"/>
        <v>#DIV/0!</v>
      </c>
      <c r="L23" s="30">
        <v>0</v>
      </c>
      <c r="M23" s="34" t="str">
        <f t="shared" si="6"/>
        <v>-</v>
      </c>
      <c r="N23" s="30">
        <v>0</v>
      </c>
      <c r="O23" s="35">
        <f t="shared" ref="O23:P23" si="31">D23/7</f>
        <v>0</v>
      </c>
      <c r="P23" s="35">
        <f t="shared" si="31"/>
        <v>0</v>
      </c>
      <c r="Q23" s="30" t="e">
        <f t="shared" si="8"/>
        <v>#DIV/0!</v>
      </c>
      <c r="R23" s="30"/>
      <c r="S23" s="36" t="e">
        <v>#N/A</v>
      </c>
      <c r="T23" s="29">
        <v>580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e">
        <v>#N/A</v>
      </c>
      <c r="AB23" s="41" t="e">
        <f t="shared" si="11"/>
        <v>#N/A</v>
      </c>
      <c r="AC23" s="42" t="e">
        <v>#N/A</v>
      </c>
      <c r="AD23" s="40">
        <f t="shared" si="12"/>
        <v>0</v>
      </c>
      <c r="AE23" s="40">
        <v>0</v>
      </c>
      <c r="AF23" s="40">
        <v>-6.1177400000000004</v>
      </c>
      <c r="AG23" s="40">
        <v>0</v>
      </c>
    </row>
    <row r="24" spans="1:33" ht="15.75" customHeight="1" x14ac:dyDescent="0.2">
      <c r="A24" s="29" t="s">
        <v>74</v>
      </c>
      <c r="B24" s="29"/>
      <c r="C24" s="16" t="str">
        <f t="shared" si="4"/>
        <v xml:space="preserve"> - </v>
      </c>
      <c r="D24" s="30">
        <v>0</v>
      </c>
      <c r="E24" s="30">
        <v>0</v>
      </c>
      <c r="F24" s="33">
        <v>0</v>
      </c>
      <c r="G24" s="33">
        <v>0</v>
      </c>
      <c r="H24" s="32" t="e">
        <f t="shared" si="1"/>
        <v>#DIV/0!</v>
      </c>
      <c r="I24" s="32" t="e">
        <f t="shared" si="2"/>
        <v>#DIV/0!</v>
      </c>
      <c r="J24" s="33">
        <f t="shared" si="5"/>
        <v>0</v>
      </c>
      <c r="K24" s="33" t="e">
        <f t="shared" si="3"/>
        <v>#DIV/0!</v>
      </c>
      <c r="L24" s="30">
        <v>0</v>
      </c>
      <c r="M24" s="34" t="str">
        <f t="shared" si="6"/>
        <v>-</v>
      </c>
      <c r="N24" s="30">
        <v>0</v>
      </c>
      <c r="O24" s="35">
        <f t="shared" ref="O24:P24" si="32">D24/7</f>
        <v>0</v>
      </c>
      <c r="P24" s="35">
        <f t="shared" si="32"/>
        <v>0</v>
      </c>
      <c r="Q24" s="30" t="e">
        <f t="shared" si="8"/>
        <v>#DIV/0!</v>
      </c>
      <c r="R24" s="30"/>
      <c r="S24" s="36" t="e">
        <v>#N/A</v>
      </c>
      <c r="T24" s="29">
        <v>580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s">
        <v>163</v>
      </c>
      <c r="AB24" s="41">
        <f t="shared" si="11"/>
        <v>-0.69</v>
      </c>
      <c r="AC24" s="42">
        <v>4.70071875E-3</v>
      </c>
      <c r="AD24" s="40">
        <f t="shared" si="12"/>
        <v>0</v>
      </c>
      <c r="AE24" s="40">
        <v>-2.63</v>
      </c>
      <c r="AF24" s="40">
        <v>-6.1177400000000004</v>
      </c>
      <c r="AG24" s="40">
        <v>0</v>
      </c>
    </row>
    <row r="25" spans="1:33" ht="15.75" customHeight="1" x14ac:dyDescent="0.2">
      <c r="A25" s="29" t="s">
        <v>76</v>
      </c>
      <c r="B25" s="15"/>
      <c r="C25" s="16" t="str">
        <f t="shared" si="4"/>
        <v xml:space="preserve"> - </v>
      </c>
      <c r="D25" s="30">
        <v>0</v>
      </c>
      <c r="E25" s="30">
        <v>0</v>
      </c>
      <c r="F25" s="33">
        <v>0</v>
      </c>
      <c r="G25" s="33">
        <v>0</v>
      </c>
      <c r="H25" s="32" t="e">
        <f t="shared" si="1"/>
        <v>#DIV/0!</v>
      </c>
      <c r="I25" s="32" t="e">
        <f t="shared" si="2"/>
        <v>#DIV/0!</v>
      </c>
      <c r="J25" s="33">
        <f t="shared" si="5"/>
        <v>0</v>
      </c>
      <c r="K25" s="33" t="e">
        <f t="shared" si="3"/>
        <v>#DIV/0!</v>
      </c>
      <c r="L25" s="30">
        <v>0</v>
      </c>
      <c r="M25" s="34" t="str">
        <f t="shared" si="6"/>
        <v>-</v>
      </c>
      <c r="N25" s="30">
        <v>0</v>
      </c>
      <c r="O25" s="35">
        <f t="shared" ref="O25:P25" si="33">D25/7</f>
        <v>0</v>
      </c>
      <c r="P25" s="35">
        <f t="shared" si="33"/>
        <v>0</v>
      </c>
      <c r="Q25" s="30" t="e">
        <f t="shared" si="8"/>
        <v>#DIV/0!</v>
      </c>
      <c r="R25" s="30"/>
      <c r="S25" s="36">
        <v>0</v>
      </c>
      <c r="T25" s="15"/>
      <c r="U25" s="23"/>
      <c r="V25" s="1"/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163</v>
      </c>
      <c r="AB25" s="41">
        <f t="shared" si="11"/>
        <v>-0.69</v>
      </c>
      <c r="AC25" s="42">
        <v>4.70071875E-3</v>
      </c>
      <c r="AD25" s="40">
        <f t="shared" si="12"/>
        <v>0</v>
      </c>
      <c r="AE25" s="40">
        <v>-2.63</v>
      </c>
      <c r="AF25" s="40">
        <v>-6.12</v>
      </c>
      <c r="AG25" s="40">
        <v>0</v>
      </c>
    </row>
    <row r="26" spans="1:33" ht="15.75" customHeight="1" x14ac:dyDescent="0.2">
      <c r="A26" s="15" t="s">
        <v>78</v>
      </c>
      <c r="B26" s="15"/>
      <c r="C26" s="16" t="str">
        <f t="shared" si="4"/>
        <v xml:space="preserve"> - </v>
      </c>
      <c r="D26" s="17">
        <v>0</v>
      </c>
      <c r="E26" s="17">
        <v>0</v>
      </c>
      <c r="F26" s="18">
        <v>0</v>
      </c>
      <c r="G26" s="18">
        <v>0</v>
      </c>
      <c r="H26" s="32" t="e">
        <f t="shared" si="1"/>
        <v>#DIV/0!</v>
      </c>
      <c r="I26" s="32" t="e">
        <f t="shared" si="2"/>
        <v>#DIV/0!</v>
      </c>
      <c r="J26" s="33">
        <f t="shared" si="5"/>
        <v>0</v>
      </c>
      <c r="K26" s="33" t="e">
        <f t="shared" si="3"/>
        <v>#DIV/0!</v>
      </c>
      <c r="L26" s="17">
        <v>0</v>
      </c>
      <c r="M26" s="34" t="str">
        <f t="shared" si="6"/>
        <v>-</v>
      </c>
      <c r="N26" s="17">
        <v>0</v>
      </c>
      <c r="O26" s="35">
        <f t="shared" ref="O26:P26" si="34">D26/7</f>
        <v>0</v>
      </c>
      <c r="P26" s="35">
        <f t="shared" si="34"/>
        <v>0</v>
      </c>
      <c r="Q26" s="30" t="e">
        <f t="shared" si="8"/>
        <v>#DIV/0!</v>
      </c>
      <c r="R26" s="30"/>
      <c r="S26" s="22">
        <v>0</v>
      </c>
      <c r="T26" s="15">
        <v>580</v>
      </c>
      <c r="U26" s="23" t="s">
        <v>33</v>
      </c>
      <c r="V26" s="1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163</v>
      </c>
      <c r="AB26" s="41">
        <f t="shared" si="11"/>
        <v>-0.69</v>
      </c>
      <c r="AC26" s="42">
        <v>4.70071875E-3</v>
      </c>
      <c r="AD26" s="40">
        <f t="shared" si="12"/>
        <v>0</v>
      </c>
      <c r="AE26" s="26">
        <v>-2.63</v>
      </c>
      <c r="AF26" s="26">
        <v>-6.1177400000000004</v>
      </c>
      <c r="AG26" s="26">
        <v>0</v>
      </c>
    </row>
    <row r="27" spans="1:33" ht="15.75" customHeight="1" x14ac:dyDescent="0.2">
      <c r="A27" s="15" t="s">
        <v>80</v>
      </c>
      <c r="B27" s="15"/>
      <c r="C27" s="16" t="str">
        <f t="shared" si="4"/>
        <v xml:space="preserve"> - </v>
      </c>
      <c r="D27" s="17">
        <v>0</v>
      </c>
      <c r="E27" s="17">
        <v>0</v>
      </c>
      <c r="F27" s="18">
        <v>0</v>
      </c>
      <c r="G27" s="18">
        <v>0</v>
      </c>
      <c r="H27" s="32" t="e">
        <f t="shared" si="1"/>
        <v>#DIV/0!</v>
      </c>
      <c r="I27" s="32" t="e">
        <f t="shared" si="2"/>
        <v>#DIV/0!</v>
      </c>
      <c r="J27" s="33">
        <f t="shared" si="5"/>
        <v>0</v>
      </c>
      <c r="K27" s="33" t="e">
        <f t="shared" si="3"/>
        <v>#DIV/0!</v>
      </c>
      <c r="L27" s="17">
        <v>0</v>
      </c>
      <c r="M27" s="34" t="str">
        <f t="shared" si="6"/>
        <v>-</v>
      </c>
      <c r="N27" s="17">
        <v>0</v>
      </c>
      <c r="O27" s="35">
        <f t="shared" ref="O27:P27" si="35">D27/7</f>
        <v>0</v>
      </c>
      <c r="P27" s="35">
        <f t="shared" si="35"/>
        <v>0</v>
      </c>
      <c r="Q27" s="30" t="e">
        <f t="shared" si="8"/>
        <v>#DIV/0!</v>
      </c>
      <c r="R27" s="30"/>
      <c r="S27" s="22">
        <v>0</v>
      </c>
      <c r="T27" s="15">
        <v>580</v>
      </c>
      <c r="U27" s="23" t="s">
        <v>33</v>
      </c>
      <c r="V27" s="1" t="s">
        <v>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163</v>
      </c>
      <c r="AB27" s="41">
        <f t="shared" si="11"/>
        <v>-0.69</v>
      </c>
      <c r="AC27" s="42">
        <v>4.70071875E-3</v>
      </c>
      <c r="AD27" s="40">
        <f t="shared" si="12"/>
        <v>0</v>
      </c>
      <c r="AE27" s="26">
        <v>-2.63</v>
      </c>
      <c r="AF27" s="26">
        <v>-6.1177400000000004</v>
      </c>
      <c r="AG27" s="26">
        <v>0</v>
      </c>
    </row>
    <row r="28" spans="1:33" ht="15.75" customHeight="1" x14ac:dyDescent="0.2">
      <c r="A28" s="15" t="s">
        <v>82</v>
      </c>
      <c r="B28" s="15"/>
      <c r="C28" s="16" t="str">
        <f t="shared" si="4"/>
        <v xml:space="preserve"> - </v>
      </c>
      <c r="D28" s="17">
        <v>0</v>
      </c>
      <c r="E28" s="17">
        <v>0</v>
      </c>
      <c r="F28" s="18">
        <v>0</v>
      </c>
      <c r="G28" s="18">
        <v>0</v>
      </c>
      <c r="H28" s="32" t="e">
        <f t="shared" si="1"/>
        <v>#DIV/0!</v>
      </c>
      <c r="I28" s="32" t="e">
        <f t="shared" si="2"/>
        <v>#DIV/0!</v>
      </c>
      <c r="J28" s="33">
        <f t="shared" si="5"/>
        <v>0</v>
      </c>
      <c r="K28" s="33" t="e">
        <f t="shared" si="3"/>
        <v>#DIV/0!</v>
      </c>
      <c r="L28" s="17">
        <v>0</v>
      </c>
      <c r="M28" s="34" t="str">
        <f t="shared" si="6"/>
        <v>-</v>
      </c>
      <c r="N28" s="17">
        <v>0</v>
      </c>
      <c r="O28" s="35">
        <f t="shared" ref="O28:P28" si="36">D28/7</f>
        <v>0</v>
      </c>
      <c r="P28" s="35">
        <f t="shared" si="36"/>
        <v>0</v>
      </c>
      <c r="Q28" s="30" t="e">
        <f t="shared" si="8"/>
        <v>#DIV/0!</v>
      </c>
      <c r="R28" s="30"/>
      <c r="S28" s="22">
        <v>0</v>
      </c>
      <c r="T28" s="15">
        <v>580</v>
      </c>
      <c r="U28" s="23" t="s">
        <v>33</v>
      </c>
      <c r="V28" s="1" t="s">
        <v>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163</v>
      </c>
      <c r="AB28" s="41">
        <f t="shared" si="11"/>
        <v>-0.69</v>
      </c>
      <c r="AC28" s="42">
        <v>4.70071875E-3</v>
      </c>
      <c r="AD28" s="40">
        <f t="shared" si="12"/>
        <v>0</v>
      </c>
      <c r="AE28" s="26">
        <v>-2.63</v>
      </c>
      <c r="AF28" s="26">
        <v>-6.1177400000000004</v>
      </c>
      <c r="AG28" s="26">
        <v>0</v>
      </c>
    </row>
    <row r="29" spans="1:33" ht="15.75" customHeight="1" x14ac:dyDescent="0.2">
      <c r="A29" s="15" t="s">
        <v>83</v>
      </c>
      <c r="B29" s="15"/>
      <c r="C29" s="16" t="str">
        <f t="shared" si="4"/>
        <v xml:space="preserve"> - </v>
      </c>
      <c r="D29" s="17">
        <v>0</v>
      </c>
      <c r="E29" s="17">
        <v>0</v>
      </c>
      <c r="F29" s="18">
        <v>0</v>
      </c>
      <c r="G29" s="18">
        <v>0</v>
      </c>
      <c r="H29" s="32" t="e">
        <f t="shared" si="1"/>
        <v>#DIV/0!</v>
      </c>
      <c r="I29" s="32" t="e">
        <f t="shared" si="2"/>
        <v>#DIV/0!</v>
      </c>
      <c r="J29" s="33">
        <f t="shared" si="5"/>
        <v>0</v>
      </c>
      <c r="K29" s="33" t="e">
        <f t="shared" si="3"/>
        <v>#DIV/0!</v>
      </c>
      <c r="L29" s="17">
        <v>0</v>
      </c>
      <c r="M29" s="34" t="str">
        <f t="shared" si="6"/>
        <v>-</v>
      </c>
      <c r="N29" s="17">
        <v>0</v>
      </c>
      <c r="O29" s="35">
        <f t="shared" ref="O29:P29" si="37">D29/7</f>
        <v>0</v>
      </c>
      <c r="P29" s="35">
        <f t="shared" si="37"/>
        <v>0</v>
      </c>
      <c r="Q29" s="30" t="e">
        <f t="shared" si="8"/>
        <v>#DIV/0!</v>
      </c>
      <c r="R29" s="30"/>
      <c r="S29" s="22">
        <v>0</v>
      </c>
      <c r="T29" s="15" t="s">
        <v>33</v>
      </c>
      <c r="U29" s="23" t="s">
        <v>33</v>
      </c>
      <c r="V29" s="1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163</v>
      </c>
      <c r="AB29" s="41">
        <f t="shared" si="11"/>
        <v>-0.69</v>
      </c>
      <c r="AC29" s="42">
        <v>4.70071875E-3</v>
      </c>
      <c r="AD29" s="40">
        <f t="shared" si="12"/>
        <v>0</v>
      </c>
      <c r="AE29" s="26">
        <v>-2.63</v>
      </c>
      <c r="AF29" s="26">
        <v>-6.1177400000000004</v>
      </c>
      <c r="AG29" s="26">
        <v>0</v>
      </c>
    </row>
    <row r="30" spans="1:33" ht="15.75" customHeight="1" x14ac:dyDescent="0.2">
      <c r="A30" s="15" t="s">
        <v>84</v>
      </c>
      <c r="B30" s="15"/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32" t="e">
        <f t="shared" si="1"/>
        <v>#DIV/0!</v>
      </c>
      <c r="I30" s="32" t="e">
        <f t="shared" si="2"/>
        <v>#DIV/0!</v>
      </c>
      <c r="J30" s="33">
        <f t="shared" si="5"/>
        <v>0</v>
      </c>
      <c r="K30" s="33" t="e">
        <f t="shared" si="3"/>
        <v>#DIV/0!</v>
      </c>
      <c r="L30" s="17">
        <v>0</v>
      </c>
      <c r="M30" s="34" t="str">
        <f t="shared" si="6"/>
        <v>-</v>
      </c>
      <c r="N30" s="17">
        <v>0</v>
      </c>
      <c r="O30" s="35">
        <f t="shared" ref="O30:P30" si="38">D30/7</f>
        <v>0</v>
      </c>
      <c r="P30" s="35">
        <f t="shared" si="38"/>
        <v>0</v>
      </c>
      <c r="Q30" s="30" t="e">
        <f t="shared" si="8"/>
        <v>#DIV/0!</v>
      </c>
      <c r="R30" s="30"/>
      <c r="S30" s="22">
        <v>0</v>
      </c>
      <c r="T30" s="29">
        <v>580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163</v>
      </c>
      <c r="AB30" s="41">
        <f t="shared" si="11"/>
        <v>-0.69</v>
      </c>
      <c r="AC30" s="42">
        <v>4.70071875E-3</v>
      </c>
      <c r="AD30" s="40">
        <f t="shared" si="12"/>
        <v>0</v>
      </c>
      <c r="AE30" s="26">
        <v>-2.63</v>
      </c>
      <c r="AF30" s="26">
        <v>-6.0627401980000002</v>
      </c>
      <c r="AG30" s="26">
        <v>0</v>
      </c>
    </row>
    <row r="31" spans="1:33" ht="15.75" customHeight="1" x14ac:dyDescent="0.2">
      <c r="A31" s="15" t="s">
        <v>85</v>
      </c>
      <c r="B31" s="15"/>
      <c r="C31" s="16" t="str">
        <f t="shared" si="4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1"/>
        <v>#DIV/0!</v>
      </c>
      <c r="I31" s="32" t="e">
        <f t="shared" si="2"/>
        <v>#DIV/0!</v>
      </c>
      <c r="J31" s="33">
        <f t="shared" si="5"/>
        <v>0</v>
      </c>
      <c r="K31" s="33" t="e">
        <f t="shared" si="3"/>
        <v>#DIV/0!</v>
      </c>
      <c r="L31" s="17">
        <v>0</v>
      </c>
      <c r="M31" s="34" t="str">
        <f t="shared" si="6"/>
        <v>-</v>
      </c>
      <c r="N31" s="17">
        <v>0</v>
      </c>
      <c r="O31" s="35">
        <f t="shared" ref="O31:P32" si="39">D31/7</f>
        <v>0</v>
      </c>
      <c r="P31" s="35">
        <f t="shared" si="39"/>
        <v>0</v>
      </c>
      <c r="Q31" s="30" t="e">
        <f t="shared" si="8"/>
        <v>#DIV/0!</v>
      </c>
      <c r="R31" s="30"/>
      <c r="S31" s="22" t="e">
        <v>#N/A</v>
      </c>
      <c r="T31" s="15">
        <v>500</v>
      </c>
      <c r="U31" s="23" t="s">
        <v>33</v>
      </c>
      <c r="V31" s="1" t="s">
        <v>412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163</v>
      </c>
      <c r="AB31" s="41">
        <f t="shared" si="11"/>
        <v>-0.69</v>
      </c>
      <c r="AC31" s="28">
        <v>4.70071875E-3</v>
      </c>
      <c r="AD31" s="40">
        <f t="shared" si="12"/>
        <v>0</v>
      </c>
      <c r="AE31" s="44">
        <v>-2.63</v>
      </c>
      <c r="AF31" s="44">
        <v>-6.0627401980000002</v>
      </c>
      <c r="AG31" s="26">
        <v>0</v>
      </c>
    </row>
    <row r="32" spans="1:33" s="51" customFormat="1" ht="15.75" customHeight="1" x14ac:dyDescent="0.2">
      <c r="A32" s="51" t="s">
        <v>400</v>
      </c>
      <c r="C32" s="16" t="str">
        <f t="shared" si="4"/>
        <v xml:space="preserve"> - </v>
      </c>
      <c r="D32" s="52">
        <v>0</v>
      </c>
      <c r="E32" s="52">
        <v>0</v>
      </c>
      <c r="F32" s="53">
        <v>0</v>
      </c>
      <c r="G32" s="53">
        <v>0</v>
      </c>
      <c r="H32" s="32" t="e">
        <f t="shared" si="1"/>
        <v>#DIV/0!</v>
      </c>
      <c r="I32" s="32" t="e">
        <f t="shared" si="2"/>
        <v>#DIV/0!</v>
      </c>
      <c r="J32" s="33">
        <f t="shared" si="5"/>
        <v>0</v>
      </c>
      <c r="K32" s="33" t="e">
        <f t="shared" si="3"/>
        <v>#DIV/0!</v>
      </c>
      <c r="L32" s="52">
        <v>0</v>
      </c>
      <c r="M32" s="34" t="str">
        <f t="shared" si="6"/>
        <v>-</v>
      </c>
      <c r="N32" s="52">
        <v>0</v>
      </c>
      <c r="O32" s="35">
        <f t="shared" si="39"/>
        <v>0</v>
      </c>
      <c r="P32" s="35">
        <f t="shared" si="39"/>
        <v>0</v>
      </c>
      <c r="Q32" s="30" t="e">
        <f t="shared" si="8"/>
        <v>#DIV/0!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0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0</v>
      </c>
      <c r="X32" s="39">
        <f t="shared" si="9"/>
        <v>0</v>
      </c>
      <c r="Y32" s="40">
        <f t="shared" si="10"/>
        <v>0</v>
      </c>
      <c r="Z32" s="51">
        <v>0</v>
      </c>
      <c r="AA32" s="51" t="s">
        <v>163</v>
      </c>
      <c r="AB32" s="41">
        <f t="shared" si="11"/>
        <v>-0.69</v>
      </c>
      <c r="AC32" s="57">
        <v>4.70071875E-3</v>
      </c>
      <c r="AD32" s="40">
        <f t="shared" si="12"/>
        <v>0</v>
      </c>
      <c r="AE32" s="58">
        <v>-2.63</v>
      </c>
      <c r="AF32" s="58">
        <v>-6.0627401980000002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</row>
    <row r="132" spans="1:33" ht="15.75" customHeight="1" x14ac:dyDescent="0.2"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</row>
    <row r="133" spans="1:33" ht="15.75" customHeight="1" x14ac:dyDescent="0.2"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</row>
    <row r="134" spans="1:33" ht="15.75" customHeight="1" x14ac:dyDescent="0.2"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</row>
    <row r="135" spans="1:33" ht="15.75" customHeight="1" x14ac:dyDescent="0.2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</row>
    <row r="136" spans="1:33" ht="15.75" customHeight="1" x14ac:dyDescent="0.2"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</row>
    <row r="137" spans="1:33" ht="15.75" customHeight="1" x14ac:dyDescent="0.2"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</row>
    <row r="138" spans="1:33" ht="15.75" customHeight="1" x14ac:dyDescent="0.2"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</row>
    <row r="139" spans="1:33" ht="15.75" customHeight="1" x14ac:dyDescent="0.2"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</row>
    <row r="140" spans="1:33" ht="15.75" customHeight="1" x14ac:dyDescent="0.2"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</row>
    <row r="141" spans="1:33" ht="15.75" customHeight="1" x14ac:dyDescent="0.2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</row>
    <row r="142" spans="1:33" ht="15.75" customHeight="1" x14ac:dyDescent="0.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</row>
    <row r="143" spans="1:33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</row>
    <row r="144" spans="1:33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000"/>
  <sheetViews>
    <sheetView tabSelected="1" workbookViewId="0">
      <pane xSplit="2" ySplit="3" topLeftCell="C4" activePane="bottomRight" state="frozen"/>
      <selection activeCell="R32" sqref="R32"/>
      <selection pane="topRight" activeCell="R32" sqref="R32"/>
      <selection pane="bottomLeft" activeCell="R32" sqref="R32"/>
      <selection pane="bottomRigh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1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23.5" customWidth="1"/>
    <col min="16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48.8320312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Info!B1:BJ7000""),3,FALSE),"""")"),"LED Cornhole Lights for Hole and Board, Set of 2, Multicolor - Corn Hole Lighting Kit for Lighted Outdoor Night Games - Bright, Long Lasting, Easy to Install")</f>
        <v>LED Cornhole Lights for Hole and Board, Set of 2, Multicolor - Corn Hole Lighting Kit for Lighted Outdoor Night Games - Bright, Long Lasting, Easy to Install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Info!B1:BJ7000""),2,FALSE),"""")"),"B08KGSSBJP")</f>
        <v>B08KGSSBJP</v>
      </c>
      <c r="B2" s="3" t="s">
        <v>171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160.5" customHeight="1" x14ac:dyDescent="0.2">
      <c r="A3" s="75" t="s">
        <v>30</v>
      </c>
      <c r="B3" s="76"/>
      <c r="C3" s="4">
        <f>((AE32+AF32)/0.85)*-1</f>
        <v>16.742919134117646</v>
      </c>
      <c r="D3" s="5">
        <f>SUM(D4:D99765)</f>
        <v>243</v>
      </c>
      <c r="E3" s="5"/>
      <c r="F3" s="6">
        <f t="shared" ref="F3:G3" si="0">SUM(F4:F99765)</f>
        <v>4973.3</v>
      </c>
      <c r="G3" s="6">
        <f t="shared" si="0"/>
        <v>-299.06000000000006</v>
      </c>
      <c r="H3" s="7">
        <f>G3/F3*-1</f>
        <v>6.0133110811734676E-2</v>
      </c>
      <c r="I3" s="8">
        <f>J3/F3</f>
        <v>8.9213262738027169E-2</v>
      </c>
      <c r="J3" s="6">
        <f>SUM(J4:J99765)</f>
        <v>443.68431957503054</v>
      </c>
      <c r="K3" s="6">
        <f>J3/D3</f>
        <v>1.8258613974281093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Sheet!a1:g5000""),2,FALSE),"""")"),"0.5 - March
1 - April
2.5 - May
3 - June
2.5 - July
2 - Aug
0.5 - Sept
0.5 - Oct
0.5 - Nov
0.5 - Dec
 - Jan
 - Feb")</f>
        <v>0.5 - March
1 - April
2.5 - May
3 - June
2.5 - July
2 - Aug
0.5 - Sept
0.5 - Oct
0.5 - Nov
0.5 - Dec
 - Jan
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SUM(W4:W99765)</f>
        <v>35</v>
      </c>
      <c r="X3" s="7">
        <f>W3/D3</f>
        <v>0.1440329218106996</v>
      </c>
      <c r="Y3" s="6"/>
      <c r="Z3" s="5"/>
      <c r="AA3" s="5"/>
      <c r="AB3" s="5"/>
      <c r="AC3" s="5"/>
      <c r="AD3" s="6">
        <f>SUM(AD4:AD99765)</f>
        <v>-24.993910633333325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Info!B2:BZ7000""),36,FALSE)),"""")*-1"),-9.281481264)</f>
        <v>-9.281481264</v>
      </c>
      <c r="AG3" s="6">
        <f>SUM(AG4:AG99765)</f>
        <v>0</v>
      </c>
    </row>
    <row r="4" spans="1:33" ht="15.75" hidden="1" customHeight="1" x14ac:dyDescent="0.2">
      <c r="A4" s="15"/>
      <c r="B4" s="15"/>
      <c r="C4" s="16"/>
      <c r="D4" s="17"/>
      <c r="E4" s="17"/>
      <c r="F4" s="18"/>
      <c r="G4" s="18"/>
      <c r="H4" s="19"/>
      <c r="I4" s="19"/>
      <c r="J4" s="18"/>
      <c r="K4" s="18"/>
      <c r="L4" s="17"/>
      <c r="M4" s="20"/>
      <c r="N4" s="17"/>
      <c r="O4" s="21"/>
      <c r="P4" s="21"/>
      <c r="Q4" s="17"/>
      <c r="R4" s="17"/>
      <c r="S4" s="22"/>
      <c r="T4" s="15"/>
      <c r="U4" s="23"/>
      <c r="V4" s="24"/>
      <c r="W4" s="15"/>
      <c r="X4" s="25"/>
      <c r="Y4" s="26"/>
      <c r="Z4" s="15"/>
      <c r="AA4" s="2"/>
      <c r="AB4" s="27"/>
      <c r="AC4" s="28"/>
      <c r="AD4" s="26"/>
      <c r="AE4" s="26"/>
      <c r="AF4" s="26"/>
      <c r="AG4" s="26"/>
    </row>
    <row r="5" spans="1:33" ht="15.75" hidden="1" customHeight="1" x14ac:dyDescent="0.2">
      <c r="A5" s="29"/>
      <c r="B5" s="29"/>
      <c r="C5" s="16"/>
      <c r="D5" s="30"/>
      <c r="E5" s="30"/>
      <c r="F5" s="31"/>
      <c r="G5" s="31"/>
      <c r="H5" s="32"/>
      <c r="I5" s="32"/>
      <c r="J5" s="33"/>
      <c r="K5" s="33"/>
      <c r="L5" s="30"/>
      <c r="M5" s="34"/>
      <c r="N5" s="30"/>
      <c r="O5" s="35"/>
      <c r="P5" s="35"/>
      <c r="Q5" s="30"/>
      <c r="R5" s="30"/>
      <c r="S5" s="36"/>
      <c r="T5" s="29"/>
      <c r="U5" s="37"/>
      <c r="V5" s="38"/>
      <c r="W5" s="29"/>
      <c r="X5" s="39"/>
      <c r="Y5" s="40"/>
      <c r="Z5" s="29"/>
      <c r="AA5" s="29"/>
      <c r="AB5" s="41"/>
      <c r="AC5" s="42"/>
      <c r="AD5" s="40"/>
      <c r="AE5" s="40"/>
      <c r="AF5" s="40"/>
      <c r="AG5" s="40"/>
    </row>
    <row r="6" spans="1:33" ht="15.75" hidden="1" customHeight="1" x14ac:dyDescent="0.2">
      <c r="A6" s="29"/>
      <c r="B6" s="29"/>
      <c r="C6" s="16"/>
      <c r="D6" s="30"/>
      <c r="E6" s="30"/>
      <c r="F6" s="31"/>
      <c r="G6" s="31"/>
      <c r="H6" s="32"/>
      <c r="I6" s="32"/>
      <c r="J6" s="33"/>
      <c r="K6" s="33"/>
      <c r="L6" s="30"/>
      <c r="M6" s="34"/>
      <c r="N6" s="30"/>
      <c r="O6" s="35"/>
      <c r="P6" s="35"/>
      <c r="Q6" s="30"/>
      <c r="R6" s="30"/>
      <c r="S6" s="36"/>
      <c r="T6" s="29"/>
      <c r="U6" s="37"/>
      <c r="V6" s="38"/>
      <c r="W6" s="29"/>
      <c r="X6" s="39"/>
      <c r="Y6" s="40"/>
      <c r="Z6" s="29"/>
      <c r="AA6" s="29"/>
      <c r="AB6" s="41"/>
      <c r="AC6" s="42"/>
      <c r="AD6" s="40"/>
      <c r="AE6" s="40"/>
      <c r="AF6" s="40"/>
      <c r="AG6" s="40"/>
    </row>
    <row r="7" spans="1:33" ht="15.75" hidden="1" customHeight="1" x14ac:dyDescent="0.2">
      <c r="A7" s="29"/>
      <c r="B7" s="29"/>
      <c r="C7" s="16"/>
      <c r="D7" s="30"/>
      <c r="E7" s="30"/>
      <c r="F7" s="31"/>
      <c r="G7" s="31"/>
      <c r="H7" s="32"/>
      <c r="I7" s="32"/>
      <c r="J7" s="33"/>
      <c r="K7" s="33"/>
      <c r="L7" s="30"/>
      <c r="M7" s="34"/>
      <c r="N7" s="30"/>
      <c r="O7" s="35"/>
      <c r="P7" s="35"/>
      <c r="Q7" s="30"/>
      <c r="R7" s="30"/>
      <c r="S7" s="36"/>
      <c r="T7" s="29"/>
      <c r="U7" s="37"/>
      <c r="V7" s="38"/>
      <c r="W7" s="29"/>
      <c r="X7" s="39"/>
      <c r="Y7" s="40"/>
      <c r="Z7" s="29"/>
      <c r="AA7" s="29"/>
      <c r="AB7" s="41"/>
      <c r="AC7" s="42"/>
      <c r="AD7" s="40"/>
      <c r="AE7" s="40"/>
      <c r="AF7" s="40"/>
      <c r="AG7" s="40"/>
    </row>
    <row r="8" spans="1:33" ht="15.75" hidden="1" customHeight="1" x14ac:dyDescent="0.2">
      <c r="A8" s="29"/>
      <c r="B8" s="29"/>
      <c r="C8" s="16"/>
      <c r="D8" s="30"/>
      <c r="E8" s="30"/>
      <c r="F8" s="31"/>
      <c r="G8" s="31"/>
      <c r="H8" s="32"/>
      <c r="I8" s="32"/>
      <c r="J8" s="33"/>
      <c r="K8" s="33"/>
      <c r="L8" s="30"/>
      <c r="M8" s="34"/>
      <c r="N8" s="30"/>
      <c r="O8" s="35"/>
      <c r="P8" s="35"/>
      <c r="Q8" s="30"/>
      <c r="R8" s="30"/>
      <c r="S8" s="36"/>
      <c r="T8" s="29"/>
      <c r="U8" s="37"/>
      <c r="V8" s="38"/>
      <c r="W8" s="29"/>
      <c r="X8" s="39"/>
      <c r="Y8" s="40"/>
      <c r="Z8" s="29"/>
      <c r="AA8" s="29"/>
      <c r="AB8" s="41"/>
      <c r="AC8" s="42"/>
      <c r="AD8" s="40"/>
      <c r="AE8" s="40"/>
      <c r="AF8" s="40"/>
      <c r="AG8" s="40"/>
    </row>
    <row r="9" spans="1:33" ht="15.75" hidden="1" customHeight="1" x14ac:dyDescent="0.2">
      <c r="A9" s="29"/>
      <c r="B9" s="29"/>
      <c r="C9" s="16"/>
      <c r="D9" s="30"/>
      <c r="E9" s="30"/>
      <c r="F9" s="31"/>
      <c r="G9" s="31"/>
      <c r="H9" s="32"/>
      <c r="I9" s="32"/>
      <c r="J9" s="33"/>
      <c r="K9" s="33"/>
      <c r="L9" s="30"/>
      <c r="M9" s="34"/>
      <c r="N9" s="30"/>
      <c r="O9" s="35"/>
      <c r="P9" s="35"/>
      <c r="Q9" s="30"/>
      <c r="R9" s="30"/>
      <c r="S9" s="36"/>
      <c r="T9" s="29"/>
      <c r="U9" s="37"/>
      <c r="V9" s="38"/>
      <c r="W9" s="29"/>
      <c r="X9" s="39"/>
      <c r="Y9" s="40"/>
      <c r="Z9" s="29"/>
      <c r="AA9" s="29"/>
      <c r="AB9" s="41"/>
      <c r="AC9" s="42"/>
      <c r="AD9" s="40"/>
      <c r="AE9" s="40"/>
      <c r="AF9" s="40"/>
      <c r="AG9" s="40"/>
    </row>
    <row r="10" spans="1:33" ht="15.75" customHeight="1" x14ac:dyDescent="0.2">
      <c r="A10" s="29" t="s">
        <v>42</v>
      </c>
      <c r="B10" s="29" t="s">
        <v>172</v>
      </c>
      <c r="C10" s="16">
        <f t="shared" ref="C10:C32" si="1">IFERROR(F10/D10," - ")</f>
        <v>19.989999999999998</v>
      </c>
      <c r="D10" s="30">
        <v>1</v>
      </c>
      <c r="E10" s="30">
        <v>0</v>
      </c>
      <c r="F10" s="31">
        <v>19.989999999999998</v>
      </c>
      <c r="G10" s="31">
        <v>-7.3400000000000007</v>
      </c>
      <c r="H10" s="32">
        <f t="shared" ref="H10:H32" si="2">G10/F10*-1</f>
        <v>0.36718359179589799</v>
      </c>
      <c r="I10" s="32">
        <f t="shared" ref="I10:I32" si="3">J10/F10</f>
        <v>-0.22785837363126021</v>
      </c>
      <c r="J10" s="33">
        <f t="shared" ref="J10:J32" si="4">F10*0.85+G10+AF10*D10+D10*AE10+AG10+AD10</f>
        <v>-4.5548888888888914</v>
      </c>
      <c r="K10" s="33">
        <f t="shared" ref="K10:K32" si="5">J10/D10</f>
        <v>-4.5548888888888914</v>
      </c>
      <c r="L10" s="30">
        <v>0</v>
      </c>
      <c r="M10" s="34" t="str">
        <f t="shared" ref="M10:M32" si="6">IFERROR(D10/L10,"-")</f>
        <v>-</v>
      </c>
      <c r="N10" s="30">
        <v>199</v>
      </c>
      <c r="O10" s="35">
        <f t="shared" ref="O10:P10" si="7">D10/7</f>
        <v>0.14285714285714285</v>
      </c>
      <c r="P10" s="35">
        <f t="shared" si="7"/>
        <v>0</v>
      </c>
      <c r="Q10" s="30">
        <f t="shared" ref="Q10:Q32" si="8">ROUNDDOWN(N10/(O10+P10),0)</f>
        <v>1393</v>
      </c>
      <c r="R10" s="30"/>
      <c r="S10" s="36">
        <v>0</v>
      </c>
      <c r="T10" s="29">
        <v>0</v>
      </c>
      <c r="U10" s="37" t="s">
        <v>33</v>
      </c>
      <c r="V10" s="38" t="s">
        <v>33</v>
      </c>
      <c r="W10" s="29">
        <v>1</v>
      </c>
      <c r="X10" s="39">
        <f t="shared" ref="X10:X32" si="9">IFERROR(W10/D10,0)</f>
        <v>1</v>
      </c>
      <c r="Y10" s="40">
        <f t="shared" ref="Y10:Y32" si="10">IFERROR(G10/(W10+Z10)*-1,0)</f>
        <v>7.3400000000000007</v>
      </c>
      <c r="Z10" s="29">
        <v>0</v>
      </c>
      <c r="AA10" s="29" t="s">
        <v>88</v>
      </c>
      <c r="AB10" s="41">
        <f t="shared" ref="AB10:AB32" si="11">IF(OR(AA10="UsLargeStandardSize",AA10="UsSmallStandardSize"),-0.69,-0.48)</f>
        <v>-0.69</v>
      </c>
      <c r="AC10" s="42">
        <v>4.6296296296296294E-3</v>
      </c>
      <c r="AD10" s="40">
        <f t="shared" ref="AD10:AD32" si="12">IFERROR(AB10*AC10*D10*2,0)</f>
        <v>-6.3888888888888884E-3</v>
      </c>
      <c r="AE10" s="40">
        <v>-4.9000000000000004</v>
      </c>
      <c r="AF10" s="40">
        <v>-9.3000000000000007</v>
      </c>
      <c r="AG10" s="40">
        <v>0</v>
      </c>
    </row>
    <row r="11" spans="1:33" ht="15.75" customHeight="1" x14ac:dyDescent="0.2">
      <c r="A11" s="29" t="s">
        <v>44</v>
      </c>
      <c r="B11" s="29" t="s">
        <v>173</v>
      </c>
      <c r="C11" s="16">
        <f t="shared" si="1"/>
        <v>19.97</v>
      </c>
      <c r="D11" s="30">
        <v>4</v>
      </c>
      <c r="E11" s="30">
        <v>0</v>
      </c>
      <c r="F11" s="31">
        <v>79.88</v>
      </c>
      <c r="G11" s="31">
        <v>-35.620000000000005</v>
      </c>
      <c r="H11" s="32">
        <f t="shared" si="2"/>
        <v>0.44591887831747629</v>
      </c>
      <c r="I11" s="32">
        <f t="shared" si="3"/>
        <v>-0.30705967031355097</v>
      </c>
      <c r="J11" s="33">
        <f t="shared" si="4"/>
        <v>-24.527926464646448</v>
      </c>
      <c r="K11" s="33">
        <f t="shared" si="5"/>
        <v>-6.1319816161616121</v>
      </c>
      <c r="L11" s="30">
        <v>26</v>
      </c>
      <c r="M11" s="34">
        <f t="shared" si="6"/>
        <v>0.15384615384615385</v>
      </c>
      <c r="N11" s="30">
        <v>195</v>
      </c>
      <c r="O11" s="35">
        <f t="shared" ref="O11:P11" si="13">D11/7</f>
        <v>0.5714285714285714</v>
      </c>
      <c r="P11" s="35">
        <f t="shared" si="13"/>
        <v>0</v>
      </c>
      <c r="Q11" s="30">
        <f t="shared" si="8"/>
        <v>341</v>
      </c>
      <c r="R11" s="30"/>
      <c r="S11" s="36">
        <v>6.0913705583756299E-2</v>
      </c>
      <c r="T11" s="29">
        <v>0</v>
      </c>
      <c r="U11" s="37" t="s">
        <v>33</v>
      </c>
      <c r="V11" s="38" t="s">
        <v>33</v>
      </c>
      <c r="W11" s="29">
        <v>4</v>
      </c>
      <c r="X11" s="39">
        <f t="shared" si="9"/>
        <v>1</v>
      </c>
      <c r="Y11" s="40">
        <f t="shared" si="10"/>
        <v>8.9050000000000011</v>
      </c>
      <c r="Z11" s="29">
        <v>0</v>
      </c>
      <c r="AA11" s="29" t="s">
        <v>88</v>
      </c>
      <c r="AB11" s="41">
        <f t="shared" si="11"/>
        <v>-0.69</v>
      </c>
      <c r="AC11" s="42">
        <v>4.6296296296296294E-3</v>
      </c>
      <c r="AD11" s="40">
        <f t="shared" si="12"/>
        <v>-2.5555555555555554E-2</v>
      </c>
      <c r="AE11" s="40">
        <v>-4.9000000000000004</v>
      </c>
      <c r="AF11" s="40">
        <v>-9.2950927272727206</v>
      </c>
      <c r="AG11" s="40">
        <v>0</v>
      </c>
    </row>
    <row r="12" spans="1:33" ht="15.75" customHeight="1" x14ac:dyDescent="0.2">
      <c r="A12" s="29" t="s">
        <v>46</v>
      </c>
      <c r="B12" s="29" t="s">
        <v>114</v>
      </c>
      <c r="C12" s="16">
        <f t="shared" si="1"/>
        <v>19.576666666666664</v>
      </c>
      <c r="D12" s="30">
        <v>6</v>
      </c>
      <c r="E12" s="30">
        <v>3</v>
      </c>
      <c r="F12" s="31">
        <v>117.46</v>
      </c>
      <c r="G12" s="31">
        <v>-30.589999999999993</v>
      </c>
      <c r="H12" s="32">
        <f t="shared" si="2"/>
        <v>0.26042908224076278</v>
      </c>
      <c r="I12" s="32">
        <f t="shared" si="3"/>
        <v>-0.13585807676630049</v>
      </c>
      <c r="J12" s="33">
        <f t="shared" si="4"/>
        <v>-15.957889696969655</v>
      </c>
      <c r="K12" s="33">
        <f t="shared" si="5"/>
        <v>-2.6596482828282757</v>
      </c>
      <c r="L12" s="30">
        <v>38</v>
      </c>
      <c r="M12" s="34">
        <f t="shared" si="6"/>
        <v>0.15789473684210525</v>
      </c>
      <c r="N12" s="30">
        <v>188</v>
      </c>
      <c r="O12" s="35">
        <f t="shared" ref="O12:P12" si="14">D12/7</f>
        <v>0.8571428571428571</v>
      </c>
      <c r="P12" s="35">
        <f t="shared" si="14"/>
        <v>0.42857142857142855</v>
      </c>
      <c r="Q12" s="30">
        <f t="shared" si="8"/>
        <v>146</v>
      </c>
      <c r="R12" s="30"/>
      <c r="S12" s="36">
        <v>0.10230179028132901</v>
      </c>
      <c r="T12" s="29">
        <v>0</v>
      </c>
      <c r="U12" s="37" t="s">
        <v>33</v>
      </c>
      <c r="V12" s="38" t="s">
        <v>33</v>
      </c>
      <c r="W12" s="29">
        <v>2</v>
      </c>
      <c r="X12" s="39">
        <f t="shared" si="9"/>
        <v>0.33333333333333331</v>
      </c>
      <c r="Y12" s="40">
        <f t="shared" si="10"/>
        <v>15.294999999999996</v>
      </c>
      <c r="Z12" s="29">
        <v>0</v>
      </c>
      <c r="AA12" s="29" t="s">
        <v>88</v>
      </c>
      <c r="AB12" s="41">
        <f t="shared" si="11"/>
        <v>-0.69</v>
      </c>
      <c r="AC12" s="42">
        <v>4.6296296296296294E-3</v>
      </c>
      <c r="AD12" s="40">
        <f t="shared" si="12"/>
        <v>-3.833333333333333E-2</v>
      </c>
      <c r="AE12" s="40">
        <v>-4.9000000000000004</v>
      </c>
      <c r="AF12" s="40">
        <v>-9.2950927272727206</v>
      </c>
      <c r="AG12" s="40">
        <v>0</v>
      </c>
    </row>
    <row r="13" spans="1:33" ht="15.75" customHeight="1" x14ac:dyDescent="0.2">
      <c r="A13" s="29" t="s">
        <v>48</v>
      </c>
      <c r="B13" s="29" t="s">
        <v>87</v>
      </c>
      <c r="C13" s="16">
        <f t="shared" si="1"/>
        <v>18.585555555555558</v>
      </c>
      <c r="D13" s="30">
        <v>9</v>
      </c>
      <c r="E13" s="30">
        <v>2</v>
      </c>
      <c r="F13" s="33">
        <v>167.27</v>
      </c>
      <c r="G13" s="31">
        <v>-11.15</v>
      </c>
      <c r="H13" s="32">
        <f t="shared" si="2"/>
        <v>6.6658695522209599E-2</v>
      </c>
      <c r="I13" s="32">
        <f t="shared" si="3"/>
        <v>1.7141703397338316E-2</v>
      </c>
      <c r="J13" s="33">
        <f t="shared" si="4"/>
        <v>2.8672927272727806</v>
      </c>
      <c r="K13" s="33">
        <f t="shared" si="5"/>
        <v>0.31858808080808676</v>
      </c>
      <c r="L13" s="30">
        <v>44</v>
      </c>
      <c r="M13" s="34">
        <f t="shared" si="6"/>
        <v>0.20454545454545456</v>
      </c>
      <c r="N13" s="30">
        <v>175</v>
      </c>
      <c r="O13" s="35">
        <f t="shared" ref="O13:P13" si="15">D13/7</f>
        <v>1.2857142857142858</v>
      </c>
      <c r="P13" s="35">
        <f t="shared" si="15"/>
        <v>0.2857142857142857</v>
      </c>
      <c r="Q13" s="30">
        <f t="shared" si="8"/>
        <v>111</v>
      </c>
      <c r="R13" s="30"/>
      <c r="S13" s="36">
        <v>0.15584415584415501</v>
      </c>
      <c r="T13" s="29">
        <v>0</v>
      </c>
      <c r="U13" s="37" t="s">
        <v>33</v>
      </c>
      <c r="V13" s="38" t="s">
        <v>33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s">
        <v>88</v>
      </c>
      <c r="AB13" s="41">
        <f t="shared" si="11"/>
        <v>-0.69</v>
      </c>
      <c r="AC13" s="42">
        <v>4.6296296296296294E-3</v>
      </c>
      <c r="AD13" s="40">
        <f t="shared" si="12"/>
        <v>-5.7499999999999996E-2</v>
      </c>
      <c r="AE13" s="40">
        <v>-4.9000000000000004</v>
      </c>
      <c r="AF13" s="40">
        <v>-9.3338563636363592</v>
      </c>
      <c r="AG13" s="40">
        <v>0</v>
      </c>
    </row>
    <row r="14" spans="1:33" ht="15.75" customHeight="1" x14ac:dyDescent="0.2">
      <c r="A14" s="29" t="s">
        <v>51</v>
      </c>
      <c r="B14" s="29" t="s">
        <v>91</v>
      </c>
      <c r="C14" s="16">
        <f t="shared" si="1"/>
        <v>19.086000000000002</v>
      </c>
      <c r="D14" s="30">
        <v>5</v>
      </c>
      <c r="E14" s="30">
        <v>0</v>
      </c>
      <c r="F14" s="33">
        <v>95.43</v>
      </c>
      <c r="G14" s="31">
        <v>0</v>
      </c>
      <c r="H14" s="32">
        <f t="shared" si="2"/>
        <v>0</v>
      </c>
      <c r="I14" s="32">
        <f t="shared" si="3"/>
        <v>9.838291491886296E-2</v>
      </c>
      <c r="J14" s="33">
        <f t="shared" si="4"/>
        <v>9.3886815707070923</v>
      </c>
      <c r="K14" s="33">
        <f t="shared" si="5"/>
        <v>1.8777363141414185</v>
      </c>
      <c r="L14" s="30">
        <v>53</v>
      </c>
      <c r="M14" s="34">
        <f t="shared" si="6"/>
        <v>9.4339622641509441E-2</v>
      </c>
      <c r="N14" s="30">
        <v>170</v>
      </c>
      <c r="O14" s="35">
        <f t="shared" ref="O14:P14" si="16">D14/7</f>
        <v>0.7142857142857143</v>
      </c>
      <c r="P14" s="35">
        <f t="shared" si="16"/>
        <v>0</v>
      </c>
      <c r="Q14" s="30">
        <f t="shared" si="8"/>
        <v>238</v>
      </c>
      <c r="R14" s="30"/>
      <c r="S14" s="36">
        <v>0.33048433048433001</v>
      </c>
      <c r="T14" s="29">
        <v>0</v>
      </c>
      <c r="U14" s="37" t="s">
        <v>33</v>
      </c>
      <c r="V14" s="38" t="s">
        <v>33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s">
        <v>88</v>
      </c>
      <c r="AB14" s="41">
        <f t="shared" si="11"/>
        <v>-0.69</v>
      </c>
      <c r="AC14" s="42">
        <v>8.0802407407407392E-2</v>
      </c>
      <c r="AD14" s="40">
        <f t="shared" si="12"/>
        <v>-0.55753661111111097</v>
      </c>
      <c r="AE14" s="40">
        <v>-4.9000000000000004</v>
      </c>
      <c r="AF14" s="40">
        <v>-9.3338563636363592</v>
      </c>
      <c r="AG14" s="40">
        <v>0</v>
      </c>
    </row>
    <row r="15" spans="1:33" ht="15.75" customHeight="1" x14ac:dyDescent="0.2">
      <c r="A15" s="29" t="s">
        <v>54</v>
      </c>
      <c r="B15" s="29" t="s">
        <v>174</v>
      </c>
      <c r="C15" s="16">
        <f t="shared" si="1"/>
        <v>19.133749999999999</v>
      </c>
      <c r="D15" s="30">
        <v>16</v>
      </c>
      <c r="E15" s="30">
        <v>5</v>
      </c>
      <c r="F15" s="33">
        <v>306.14</v>
      </c>
      <c r="G15" s="31">
        <v>0</v>
      </c>
      <c r="H15" s="32">
        <f t="shared" si="2"/>
        <v>0</v>
      </c>
      <c r="I15" s="32">
        <f t="shared" si="3"/>
        <v>0.10025864319024853</v>
      </c>
      <c r="J15" s="33">
        <f t="shared" si="4"/>
        <v>30.693181026262685</v>
      </c>
      <c r="K15" s="33">
        <f t="shared" si="5"/>
        <v>1.9183238141414178</v>
      </c>
      <c r="L15" s="30">
        <v>60</v>
      </c>
      <c r="M15" s="34">
        <f t="shared" si="6"/>
        <v>0.26666666666666666</v>
      </c>
      <c r="N15" s="30">
        <v>157</v>
      </c>
      <c r="O15" s="35">
        <f t="shared" ref="O15:P15" si="17">D15/7</f>
        <v>2.2857142857142856</v>
      </c>
      <c r="P15" s="35">
        <f t="shared" si="17"/>
        <v>0.7142857142857143</v>
      </c>
      <c r="Q15" s="30">
        <f t="shared" si="8"/>
        <v>52</v>
      </c>
      <c r="R15" s="30"/>
      <c r="S15" s="36">
        <v>0.449438202247191</v>
      </c>
      <c r="T15" s="29">
        <v>0</v>
      </c>
      <c r="U15" s="37" t="s">
        <v>33</v>
      </c>
      <c r="V15" s="38" t="s">
        <v>33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s">
        <v>88</v>
      </c>
      <c r="AB15" s="41">
        <f t="shared" si="11"/>
        <v>-0.69</v>
      </c>
      <c r="AC15" s="42">
        <v>8.0802407407407392E-2</v>
      </c>
      <c r="AD15" s="40">
        <f t="shared" si="12"/>
        <v>-1.7841171555555551</v>
      </c>
      <c r="AE15" s="40">
        <v>-4.9000000000000004</v>
      </c>
      <c r="AF15" s="40">
        <v>-9.3338563636363592</v>
      </c>
      <c r="AG15" s="40">
        <v>0</v>
      </c>
    </row>
    <row r="16" spans="1:33" ht="15.75" customHeight="1" x14ac:dyDescent="0.2">
      <c r="A16" s="29" t="s">
        <v>56</v>
      </c>
      <c r="B16" s="29" t="s">
        <v>91</v>
      </c>
      <c r="C16" s="16">
        <f t="shared" si="1"/>
        <v>20.95</v>
      </c>
      <c r="D16" s="30">
        <v>7</v>
      </c>
      <c r="E16" s="30">
        <v>4</v>
      </c>
      <c r="F16" s="33">
        <v>146.65</v>
      </c>
      <c r="G16" s="31">
        <v>0</v>
      </c>
      <c r="H16" s="32">
        <f t="shared" si="2"/>
        <v>0</v>
      </c>
      <c r="I16" s="32">
        <f t="shared" si="3"/>
        <v>0.16525710330030607</v>
      </c>
      <c r="J16" s="33">
        <f t="shared" si="4"/>
        <v>24.234954198989886</v>
      </c>
      <c r="K16" s="33">
        <f t="shared" si="5"/>
        <v>3.4621363141414121</v>
      </c>
      <c r="L16" s="30">
        <v>56</v>
      </c>
      <c r="M16" s="34">
        <f t="shared" si="6"/>
        <v>0.125</v>
      </c>
      <c r="N16" s="30">
        <v>140</v>
      </c>
      <c r="O16" s="35">
        <f t="shared" ref="O16:P16" si="18">D16/7</f>
        <v>1</v>
      </c>
      <c r="P16" s="35">
        <f t="shared" si="18"/>
        <v>0.5714285714285714</v>
      </c>
      <c r="Q16" s="30">
        <f t="shared" si="8"/>
        <v>89</v>
      </c>
      <c r="R16" s="30"/>
      <c r="S16" s="36">
        <v>0.44357976653696402</v>
      </c>
      <c r="T16" s="29">
        <v>500</v>
      </c>
      <c r="U16" s="37" t="s">
        <v>33</v>
      </c>
      <c r="V16" s="38" t="s">
        <v>33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s">
        <v>88</v>
      </c>
      <c r="AB16" s="41">
        <f t="shared" si="11"/>
        <v>-0.69</v>
      </c>
      <c r="AC16" s="42">
        <v>8.0802407407407392E-2</v>
      </c>
      <c r="AD16" s="40">
        <f t="shared" si="12"/>
        <v>-0.78055125555555538</v>
      </c>
      <c r="AE16" s="40">
        <v>-4.9000000000000004</v>
      </c>
      <c r="AF16" s="40">
        <v>-9.3338563636363645</v>
      </c>
      <c r="AG16" s="40">
        <v>0</v>
      </c>
    </row>
    <row r="17" spans="1:33" ht="15.75" customHeight="1" x14ac:dyDescent="0.2">
      <c r="A17" s="29" t="s">
        <v>58</v>
      </c>
      <c r="B17" s="29" t="s">
        <v>175</v>
      </c>
      <c r="C17" s="16">
        <f t="shared" si="1"/>
        <v>21.01</v>
      </c>
      <c r="D17" s="30">
        <v>5</v>
      </c>
      <c r="E17" s="30">
        <v>12</v>
      </c>
      <c r="F17" s="33">
        <v>105.05000000000001</v>
      </c>
      <c r="G17" s="31">
        <v>0</v>
      </c>
      <c r="H17" s="32">
        <f t="shared" si="2"/>
        <v>0</v>
      </c>
      <c r="I17" s="32">
        <f t="shared" si="3"/>
        <v>0.16721258039702139</v>
      </c>
      <c r="J17" s="33">
        <f t="shared" si="4"/>
        <v>17.565681570707099</v>
      </c>
      <c r="K17" s="33">
        <f t="shared" si="5"/>
        <v>3.5131363141414198</v>
      </c>
      <c r="L17" s="30">
        <v>59</v>
      </c>
      <c r="M17" s="34">
        <f t="shared" si="6"/>
        <v>8.4745762711864403E-2</v>
      </c>
      <c r="N17" s="30">
        <v>124</v>
      </c>
      <c r="O17" s="35">
        <f t="shared" ref="O17:P17" si="19">D17/7</f>
        <v>0.7142857142857143</v>
      </c>
      <c r="P17" s="35">
        <f t="shared" si="19"/>
        <v>1.7142857142857142</v>
      </c>
      <c r="Q17" s="30">
        <f t="shared" si="8"/>
        <v>51</v>
      </c>
      <c r="R17" s="30"/>
      <c r="S17" s="36">
        <v>0.5390625</v>
      </c>
      <c r="T17" s="29">
        <v>1000</v>
      </c>
      <c r="U17" s="37" t="s">
        <v>33</v>
      </c>
      <c r="V17" s="38" t="s">
        <v>33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s">
        <v>88</v>
      </c>
      <c r="AB17" s="41">
        <f t="shared" si="11"/>
        <v>-0.69</v>
      </c>
      <c r="AC17" s="42">
        <v>8.0802407407407392E-2</v>
      </c>
      <c r="AD17" s="40">
        <f t="shared" si="12"/>
        <v>-0.55753661111111097</v>
      </c>
      <c r="AE17" s="40">
        <v>-4.9000000000000004</v>
      </c>
      <c r="AF17" s="40">
        <v>-9.3338563636363592</v>
      </c>
      <c r="AG17" s="40">
        <v>0</v>
      </c>
    </row>
    <row r="18" spans="1:33" ht="15.75" customHeight="1" x14ac:dyDescent="0.2">
      <c r="A18" s="29" t="s">
        <v>60</v>
      </c>
      <c r="B18" s="29" t="s">
        <v>91</v>
      </c>
      <c r="C18" s="16">
        <f t="shared" si="1"/>
        <v>23.04</v>
      </c>
      <c r="D18" s="30">
        <v>4</v>
      </c>
      <c r="E18" s="30">
        <v>5</v>
      </c>
      <c r="F18" s="33">
        <v>92.16</v>
      </c>
      <c r="G18" s="31">
        <v>0</v>
      </c>
      <c r="H18" s="32">
        <f t="shared" si="2"/>
        <v>0</v>
      </c>
      <c r="I18" s="32">
        <f t="shared" si="3"/>
        <v>0.22737136780127684</v>
      </c>
      <c r="J18" s="33">
        <f t="shared" si="4"/>
        <v>20.954545256565673</v>
      </c>
      <c r="K18" s="33">
        <f t="shared" si="5"/>
        <v>5.2386363141414183</v>
      </c>
      <c r="L18" s="30">
        <v>73</v>
      </c>
      <c r="M18" s="34">
        <f t="shared" si="6"/>
        <v>5.4794520547945202E-2</v>
      </c>
      <c r="N18" s="30">
        <v>112</v>
      </c>
      <c r="O18" s="35">
        <f t="shared" ref="O18:P18" si="20">D18/7</f>
        <v>0.5714285714285714</v>
      </c>
      <c r="P18" s="35">
        <f t="shared" si="20"/>
        <v>0.7142857142857143</v>
      </c>
      <c r="Q18" s="30">
        <f t="shared" si="8"/>
        <v>87</v>
      </c>
      <c r="R18" s="30"/>
      <c r="S18" s="36">
        <v>0.68032786885245899</v>
      </c>
      <c r="T18" s="29">
        <v>1000</v>
      </c>
      <c r="U18" s="37" t="s">
        <v>33</v>
      </c>
      <c r="V18" s="38" t="s">
        <v>33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s">
        <v>88</v>
      </c>
      <c r="AB18" s="41">
        <f t="shared" si="11"/>
        <v>-0.69</v>
      </c>
      <c r="AC18" s="42">
        <v>8.0802407407407392E-2</v>
      </c>
      <c r="AD18" s="40">
        <f t="shared" si="12"/>
        <v>-0.44602928888888876</v>
      </c>
      <c r="AE18" s="40">
        <v>-4.9000000000000004</v>
      </c>
      <c r="AF18" s="40">
        <v>-9.3338563636363592</v>
      </c>
      <c r="AG18" s="40">
        <v>0</v>
      </c>
    </row>
    <row r="19" spans="1:33" ht="15.75" customHeight="1" x14ac:dyDescent="0.2">
      <c r="A19" s="29" t="s">
        <v>62</v>
      </c>
      <c r="B19" s="29" t="s">
        <v>91</v>
      </c>
      <c r="C19" s="16">
        <f t="shared" si="1"/>
        <v>23.233333333333334</v>
      </c>
      <c r="D19" s="30">
        <v>6</v>
      </c>
      <c r="E19" s="30">
        <v>5</v>
      </c>
      <c r="F19" s="33">
        <v>139.4</v>
      </c>
      <c r="G19" s="31">
        <v>0</v>
      </c>
      <c r="H19" s="32">
        <f t="shared" si="2"/>
        <v>0</v>
      </c>
      <c r="I19" s="32">
        <f t="shared" si="3"/>
        <v>0.23255249558714824</v>
      </c>
      <c r="J19" s="33">
        <f t="shared" si="4"/>
        <v>32.417817884848468</v>
      </c>
      <c r="K19" s="33">
        <f t="shared" si="5"/>
        <v>5.4029696474747446</v>
      </c>
      <c r="L19" s="30">
        <v>59</v>
      </c>
      <c r="M19" s="34">
        <f t="shared" si="6"/>
        <v>0.10169491525423729</v>
      </c>
      <c r="N19" s="30">
        <v>103</v>
      </c>
      <c r="O19" s="35">
        <f t="shared" ref="O19:P19" si="21">D19/7</f>
        <v>0.8571428571428571</v>
      </c>
      <c r="P19" s="35">
        <f t="shared" si="21"/>
        <v>0.7142857142857143</v>
      </c>
      <c r="Q19" s="30">
        <f t="shared" si="8"/>
        <v>65</v>
      </c>
      <c r="R19" s="30"/>
      <c r="S19" s="36">
        <v>0.747899159663865</v>
      </c>
      <c r="T19" s="29">
        <v>1000</v>
      </c>
      <c r="U19" s="37" t="s">
        <v>33</v>
      </c>
      <c r="V19" s="38" t="s">
        <v>33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s">
        <v>88</v>
      </c>
      <c r="AB19" s="41">
        <f t="shared" si="11"/>
        <v>-0.69</v>
      </c>
      <c r="AC19" s="42">
        <v>8.0802407407407392E-2</v>
      </c>
      <c r="AD19" s="40">
        <f t="shared" si="12"/>
        <v>-0.66904393333333312</v>
      </c>
      <c r="AE19" s="40">
        <v>-4.9000000000000004</v>
      </c>
      <c r="AF19" s="40">
        <v>-9.3338563636363645</v>
      </c>
      <c r="AG19" s="40">
        <v>0</v>
      </c>
    </row>
    <row r="20" spans="1:33" ht="15.75" customHeight="1" x14ac:dyDescent="0.2">
      <c r="A20" s="29" t="s">
        <v>64</v>
      </c>
      <c r="B20" s="29" t="s">
        <v>176</v>
      </c>
      <c r="C20" s="16">
        <f t="shared" si="1"/>
        <v>23.178000000000001</v>
      </c>
      <c r="D20" s="30">
        <v>10</v>
      </c>
      <c r="E20" s="30">
        <v>10</v>
      </c>
      <c r="F20" s="33">
        <v>231.78</v>
      </c>
      <c r="G20" s="31">
        <v>0</v>
      </c>
      <c r="H20" s="32">
        <f t="shared" si="2"/>
        <v>0</v>
      </c>
      <c r="I20" s="32">
        <f t="shared" si="3"/>
        <v>0.23107845000178678</v>
      </c>
      <c r="J20" s="33">
        <f t="shared" si="4"/>
        <v>53.559363141414138</v>
      </c>
      <c r="K20" s="33">
        <f t="shared" si="5"/>
        <v>5.355936314141414</v>
      </c>
      <c r="L20" s="30">
        <v>34</v>
      </c>
      <c r="M20" s="34">
        <f t="shared" si="6"/>
        <v>0.29411764705882354</v>
      </c>
      <c r="N20" s="30">
        <v>85</v>
      </c>
      <c r="O20" s="35">
        <f t="shared" ref="O20:P20" si="22">D20/7</f>
        <v>1.4285714285714286</v>
      </c>
      <c r="P20" s="35">
        <f t="shared" si="22"/>
        <v>1.4285714285714286</v>
      </c>
      <c r="Q20" s="30">
        <f t="shared" si="8"/>
        <v>29</v>
      </c>
      <c r="R20" s="30"/>
      <c r="S20" s="36">
        <v>0.98390804597701098</v>
      </c>
      <c r="T20" s="29">
        <v>1000</v>
      </c>
      <c r="U20" s="37" t="s">
        <v>33</v>
      </c>
      <c r="V20" s="38" t="s">
        <v>33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s">
        <v>88</v>
      </c>
      <c r="AB20" s="41">
        <f t="shared" si="11"/>
        <v>-0.69</v>
      </c>
      <c r="AC20" s="42">
        <v>8.0802407407407392E-2</v>
      </c>
      <c r="AD20" s="40">
        <f t="shared" si="12"/>
        <v>-1.1150732222222219</v>
      </c>
      <c r="AE20" s="40">
        <v>-4.9000000000000004</v>
      </c>
      <c r="AF20" s="40">
        <v>-9.3338563636363645</v>
      </c>
      <c r="AG20" s="40">
        <v>0</v>
      </c>
    </row>
    <row r="21" spans="1:33" ht="15.75" customHeight="1" x14ac:dyDescent="0.2">
      <c r="A21" s="29" t="s">
        <v>66</v>
      </c>
      <c r="B21" s="29" t="s">
        <v>177</v>
      </c>
      <c r="C21" s="16">
        <f t="shared" si="1"/>
        <v>26.65285714285714</v>
      </c>
      <c r="D21" s="30">
        <v>7</v>
      </c>
      <c r="E21" s="30">
        <v>7</v>
      </c>
      <c r="F21" s="33">
        <v>186.57</v>
      </c>
      <c r="G21" s="31">
        <v>-0.14000000000000001</v>
      </c>
      <c r="H21" s="32">
        <f t="shared" si="2"/>
        <v>7.5038859409336993E-4</v>
      </c>
      <c r="I21" s="32">
        <f t="shared" si="3"/>
        <v>0.31101974700643131</v>
      </c>
      <c r="J21" s="33">
        <f t="shared" si="4"/>
        <v>58.026954198989884</v>
      </c>
      <c r="K21" s="33">
        <f t="shared" si="5"/>
        <v>8.2895648855699839</v>
      </c>
      <c r="L21" s="30">
        <v>9</v>
      </c>
      <c r="M21" s="34">
        <f t="shared" si="6"/>
        <v>0.77777777777777779</v>
      </c>
      <c r="N21" s="30">
        <v>69</v>
      </c>
      <c r="O21" s="35">
        <f t="shared" ref="O21:P21" si="23">D21/7</f>
        <v>1</v>
      </c>
      <c r="P21" s="35">
        <f t="shared" si="23"/>
        <v>1</v>
      </c>
      <c r="Q21" s="30">
        <f t="shared" si="8"/>
        <v>34</v>
      </c>
      <c r="R21" s="30"/>
      <c r="S21" s="36">
        <v>0.87904599659284499</v>
      </c>
      <c r="T21" s="29">
        <v>1000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s">
        <v>88</v>
      </c>
      <c r="AB21" s="41">
        <f t="shared" si="11"/>
        <v>-0.69</v>
      </c>
      <c r="AC21" s="42">
        <v>8.0802407407407392E-2</v>
      </c>
      <c r="AD21" s="40">
        <f t="shared" si="12"/>
        <v>-0.78055125555555538</v>
      </c>
      <c r="AE21" s="40">
        <v>-4.9000000000000004</v>
      </c>
      <c r="AF21" s="40">
        <v>-9.3338563636363645</v>
      </c>
      <c r="AG21" s="40">
        <v>0</v>
      </c>
    </row>
    <row r="22" spans="1:33" ht="15.75" customHeight="1" x14ac:dyDescent="0.2">
      <c r="A22" s="29" t="s">
        <v>68</v>
      </c>
      <c r="B22" s="29" t="s">
        <v>178</v>
      </c>
      <c r="C22" s="16">
        <f t="shared" si="1"/>
        <v>28.388571428571424</v>
      </c>
      <c r="D22" s="30">
        <v>7</v>
      </c>
      <c r="E22" s="30">
        <v>7</v>
      </c>
      <c r="F22" s="31">
        <v>198.71999999999997</v>
      </c>
      <c r="G22" s="31">
        <v>-0.08</v>
      </c>
      <c r="H22" s="32">
        <f t="shared" si="2"/>
        <v>4.0257648953301133E-4</v>
      </c>
      <c r="I22" s="32">
        <f t="shared" si="3"/>
        <v>0.34427563505932895</v>
      </c>
      <c r="J22" s="33">
        <f t="shared" si="4"/>
        <v>68.414454198989844</v>
      </c>
      <c r="K22" s="33">
        <f t="shared" si="5"/>
        <v>9.7734934569985494</v>
      </c>
      <c r="L22" s="30">
        <v>38</v>
      </c>
      <c r="M22" s="34">
        <f t="shared" si="6"/>
        <v>0.18421052631578946</v>
      </c>
      <c r="N22" s="30">
        <v>54</v>
      </c>
      <c r="O22" s="35">
        <f t="shared" ref="O22:P22" si="24">D22/7</f>
        <v>1</v>
      </c>
      <c r="P22" s="35">
        <f t="shared" si="24"/>
        <v>1</v>
      </c>
      <c r="Q22" s="30">
        <f t="shared" si="8"/>
        <v>27</v>
      </c>
      <c r="R22" s="30"/>
      <c r="S22" s="36">
        <v>1.0346083788706699</v>
      </c>
      <c r="T22" s="29">
        <v>1000</v>
      </c>
      <c r="U22" s="37">
        <v>1000</v>
      </c>
      <c r="V22" s="38" t="s">
        <v>179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s">
        <v>88</v>
      </c>
      <c r="AB22" s="41">
        <f t="shared" si="11"/>
        <v>-0.69</v>
      </c>
      <c r="AC22" s="42">
        <v>8.0802407407407392E-2</v>
      </c>
      <c r="AD22" s="40">
        <f t="shared" si="12"/>
        <v>-0.78055125555555538</v>
      </c>
      <c r="AE22" s="40">
        <v>-4.9000000000000004</v>
      </c>
      <c r="AF22" s="40">
        <v>-9.3338563636363645</v>
      </c>
      <c r="AG22" s="40">
        <v>0</v>
      </c>
    </row>
    <row r="23" spans="1:33" ht="15.75" customHeight="1" x14ac:dyDescent="0.2">
      <c r="A23" s="29" t="s">
        <v>71</v>
      </c>
      <c r="B23" s="29" t="s">
        <v>180</v>
      </c>
      <c r="C23" s="16">
        <f t="shared" si="1"/>
        <v>29.762500000000003</v>
      </c>
      <c r="D23" s="30">
        <v>4</v>
      </c>
      <c r="E23" s="30">
        <v>2</v>
      </c>
      <c r="F23" s="33">
        <v>119.05000000000001</v>
      </c>
      <c r="G23" s="31">
        <v>-0.03</v>
      </c>
      <c r="H23" s="32">
        <f t="shared" si="2"/>
        <v>2.5199496010079798E-4</v>
      </c>
      <c r="I23" s="32">
        <f t="shared" si="3"/>
        <v>0.36775342508664977</v>
      </c>
      <c r="J23" s="33">
        <f t="shared" si="4"/>
        <v>43.781045256565662</v>
      </c>
      <c r="K23" s="33">
        <f t="shared" si="5"/>
        <v>10.945261314141415</v>
      </c>
      <c r="L23" s="30">
        <v>55</v>
      </c>
      <c r="M23" s="34">
        <f t="shared" si="6"/>
        <v>7.2727272727272724E-2</v>
      </c>
      <c r="N23" s="30">
        <v>46</v>
      </c>
      <c r="O23" s="35">
        <f t="shared" ref="O23:P23" si="25">D23/7</f>
        <v>0.5714285714285714</v>
      </c>
      <c r="P23" s="35">
        <f t="shared" si="25"/>
        <v>0.2857142857142857</v>
      </c>
      <c r="Q23" s="30">
        <f t="shared" si="8"/>
        <v>53</v>
      </c>
      <c r="R23" s="30"/>
      <c r="S23" s="36">
        <v>1.1866404715127701</v>
      </c>
      <c r="T23" s="29">
        <v>460</v>
      </c>
      <c r="U23" s="37" t="s">
        <v>33</v>
      </c>
      <c r="V23" s="38" t="s">
        <v>181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s">
        <v>88</v>
      </c>
      <c r="AB23" s="41">
        <f t="shared" si="11"/>
        <v>-0.69</v>
      </c>
      <c r="AC23" s="42">
        <v>8.0802407407407392E-2</v>
      </c>
      <c r="AD23" s="40">
        <f t="shared" si="12"/>
        <v>-0.44602928888888876</v>
      </c>
      <c r="AE23" s="40">
        <v>-4.9000000000000004</v>
      </c>
      <c r="AF23" s="40">
        <v>-9.3338563636363645</v>
      </c>
      <c r="AG23" s="40">
        <v>0</v>
      </c>
    </row>
    <row r="24" spans="1:33" ht="15.75" customHeight="1" x14ac:dyDescent="0.2">
      <c r="A24" s="29" t="s">
        <v>74</v>
      </c>
      <c r="B24" s="29" t="s">
        <v>182</v>
      </c>
      <c r="C24" s="16">
        <f t="shared" si="1"/>
        <v>27.989999999999995</v>
      </c>
      <c r="D24" s="30">
        <v>8</v>
      </c>
      <c r="E24" s="30">
        <v>2</v>
      </c>
      <c r="F24" s="33">
        <v>223.91999999999996</v>
      </c>
      <c r="G24" s="33">
        <v>0</v>
      </c>
      <c r="H24" s="32">
        <f t="shared" si="2"/>
        <v>0</v>
      </c>
      <c r="I24" s="32">
        <f t="shared" si="3"/>
        <v>0.33748254069815686</v>
      </c>
      <c r="J24" s="33">
        <f t="shared" si="4"/>
        <v>75.569090513131272</v>
      </c>
      <c r="K24" s="33">
        <f t="shared" si="5"/>
        <v>9.446136314141409</v>
      </c>
      <c r="L24" s="30">
        <v>53</v>
      </c>
      <c r="M24" s="34">
        <f t="shared" si="6"/>
        <v>0.15094339622641509</v>
      </c>
      <c r="N24" s="30">
        <v>38</v>
      </c>
      <c r="O24" s="35">
        <f t="shared" ref="O24:P24" si="26">D24/7</f>
        <v>1.1428571428571428</v>
      </c>
      <c r="P24" s="35">
        <f t="shared" si="26"/>
        <v>0.2857142857142857</v>
      </c>
      <c r="Q24" s="30">
        <f t="shared" si="8"/>
        <v>26</v>
      </c>
      <c r="R24" s="30"/>
      <c r="S24" s="36">
        <v>1.25760649087221</v>
      </c>
      <c r="T24" s="29">
        <v>460</v>
      </c>
      <c r="U24" s="37">
        <v>460</v>
      </c>
      <c r="V24" s="38" t="s">
        <v>183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s">
        <v>88</v>
      </c>
      <c r="AB24" s="41">
        <f t="shared" si="11"/>
        <v>-0.69</v>
      </c>
      <c r="AC24" s="42">
        <v>8.0802407407407392E-2</v>
      </c>
      <c r="AD24" s="40">
        <f t="shared" si="12"/>
        <v>-0.89205857777777753</v>
      </c>
      <c r="AE24" s="40">
        <v>-4.9000000000000004</v>
      </c>
      <c r="AF24" s="40">
        <v>-9.3338563636363645</v>
      </c>
      <c r="AG24" s="40">
        <v>0</v>
      </c>
    </row>
    <row r="25" spans="1:33" ht="15.75" customHeight="1" x14ac:dyDescent="0.2">
      <c r="A25" s="29" t="s">
        <v>76</v>
      </c>
      <c r="B25" s="15" t="s">
        <v>81</v>
      </c>
      <c r="C25" s="16">
        <f t="shared" si="1"/>
        <v>19.062352941176471</v>
      </c>
      <c r="D25" s="30">
        <v>17</v>
      </c>
      <c r="E25" s="30">
        <v>12</v>
      </c>
      <c r="F25" s="33">
        <v>324.06</v>
      </c>
      <c r="G25" s="33">
        <v>0</v>
      </c>
      <c r="H25" s="32">
        <f t="shared" si="2"/>
        <v>0</v>
      </c>
      <c r="I25" s="32">
        <f t="shared" si="3"/>
        <v>9.7652828248541074E-2</v>
      </c>
      <c r="J25" s="33">
        <f t="shared" si="4"/>
        <v>31.645375522222221</v>
      </c>
      <c r="K25" s="33">
        <f t="shared" si="5"/>
        <v>1.8614926777777776</v>
      </c>
      <c r="L25" s="30">
        <v>62</v>
      </c>
      <c r="M25" s="34">
        <f t="shared" si="6"/>
        <v>0.27419354838709675</v>
      </c>
      <c r="N25" s="30">
        <v>10</v>
      </c>
      <c r="O25" s="35">
        <f t="shared" ref="O25:P25" si="27">D25/7</f>
        <v>2.4285714285714284</v>
      </c>
      <c r="P25" s="35">
        <f t="shared" si="27"/>
        <v>1.7142857142857142</v>
      </c>
      <c r="Q25" s="30">
        <f t="shared" si="8"/>
        <v>2</v>
      </c>
      <c r="R25" s="30"/>
      <c r="S25" s="36">
        <v>1.537735849056604</v>
      </c>
      <c r="T25" s="15"/>
      <c r="U25" s="23"/>
      <c r="V25" s="1"/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88</v>
      </c>
      <c r="AB25" s="41">
        <f t="shared" si="11"/>
        <v>-0.69</v>
      </c>
      <c r="AC25" s="42">
        <v>8.0802407407407392E-2</v>
      </c>
      <c r="AD25" s="40">
        <f t="shared" si="12"/>
        <v>-1.8956244777777773</v>
      </c>
      <c r="AE25" s="40">
        <v>-4.9000000000000004</v>
      </c>
      <c r="AF25" s="40">
        <v>-9.33</v>
      </c>
      <c r="AG25" s="40">
        <v>0</v>
      </c>
    </row>
    <row r="26" spans="1:33" ht="15.75" customHeight="1" x14ac:dyDescent="0.2">
      <c r="A26" s="15" t="s">
        <v>78</v>
      </c>
      <c r="B26" s="15"/>
      <c r="C26" s="16">
        <f t="shared" si="1"/>
        <v>18.295714285714286</v>
      </c>
      <c r="D26" s="17">
        <v>7</v>
      </c>
      <c r="E26" s="17">
        <v>0</v>
      </c>
      <c r="F26" s="18">
        <v>128.07</v>
      </c>
      <c r="G26" s="18">
        <v>0</v>
      </c>
      <c r="H26" s="32">
        <f t="shared" si="2"/>
        <v>0</v>
      </c>
      <c r="I26" s="32">
        <f t="shared" si="3"/>
        <v>6.5916718973919902E-2</v>
      </c>
      <c r="J26" s="33">
        <f t="shared" si="4"/>
        <v>8.4419541989899223</v>
      </c>
      <c r="K26" s="33">
        <f t="shared" si="5"/>
        <v>1.2059934569985604</v>
      </c>
      <c r="L26" s="17">
        <v>20</v>
      </c>
      <c r="M26" s="34">
        <f t="shared" si="6"/>
        <v>0.35</v>
      </c>
      <c r="N26" s="17">
        <v>0</v>
      </c>
      <c r="O26" s="35">
        <f t="shared" ref="O26:P26" si="28">D26/7</f>
        <v>1</v>
      </c>
      <c r="P26" s="35">
        <f t="shared" si="28"/>
        <v>0</v>
      </c>
      <c r="Q26" s="30">
        <f t="shared" si="8"/>
        <v>0</v>
      </c>
      <c r="R26" s="30"/>
      <c r="S26" s="22">
        <v>0</v>
      </c>
      <c r="T26" s="15">
        <v>460</v>
      </c>
      <c r="U26" s="23">
        <v>460</v>
      </c>
      <c r="V26" s="1" t="s">
        <v>184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88</v>
      </c>
      <c r="AB26" s="41">
        <f t="shared" si="11"/>
        <v>-0.69</v>
      </c>
      <c r="AC26" s="42">
        <v>8.0802407407407392E-2</v>
      </c>
      <c r="AD26" s="40">
        <f t="shared" si="12"/>
        <v>-0.78055125555555538</v>
      </c>
      <c r="AE26" s="26">
        <v>-4.9000000000000004</v>
      </c>
      <c r="AF26" s="26">
        <v>-9.3338563636363592</v>
      </c>
      <c r="AG26" s="26">
        <v>0</v>
      </c>
    </row>
    <row r="27" spans="1:33" ht="15.75" customHeight="1" x14ac:dyDescent="0.2">
      <c r="A27" s="15" t="s">
        <v>80</v>
      </c>
      <c r="B27" s="15"/>
      <c r="C27" s="16" t="str">
        <f t="shared" si="1"/>
        <v xml:space="preserve"> - </v>
      </c>
      <c r="D27" s="17">
        <v>0</v>
      </c>
      <c r="E27" s="17">
        <v>0</v>
      </c>
      <c r="F27" s="18">
        <v>0</v>
      </c>
      <c r="G27" s="18">
        <v>0</v>
      </c>
      <c r="H27" s="32" t="e">
        <f t="shared" si="2"/>
        <v>#DIV/0!</v>
      </c>
      <c r="I27" s="32" t="e">
        <f t="shared" si="3"/>
        <v>#DIV/0!</v>
      </c>
      <c r="J27" s="33">
        <f t="shared" si="4"/>
        <v>0</v>
      </c>
      <c r="K27" s="33" t="e">
        <f t="shared" si="5"/>
        <v>#DIV/0!</v>
      </c>
      <c r="L27" s="17">
        <v>0</v>
      </c>
      <c r="M27" s="34" t="str">
        <f t="shared" si="6"/>
        <v>-</v>
      </c>
      <c r="N27" s="17">
        <v>0</v>
      </c>
      <c r="O27" s="35">
        <f t="shared" ref="O27:P27" si="29">D27/7</f>
        <v>0</v>
      </c>
      <c r="P27" s="35">
        <f t="shared" si="29"/>
        <v>0</v>
      </c>
      <c r="Q27" s="30" t="e">
        <f t="shared" si="8"/>
        <v>#DIV/0!</v>
      </c>
      <c r="R27" s="30"/>
      <c r="S27" s="22">
        <v>0</v>
      </c>
      <c r="T27" s="15">
        <v>460</v>
      </c>
      <c r="U27" s="23">
        <v>460</v>
      </c>
      <c r="V27" s="1" t="s">
        <v>185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88</v>
      </c>
      <c r="AB27" s="41">
        <f t="shared" si="11"/>
        <v>-0.69</v>
      </c>
      <c r="AC27" s="42">
        <v>8.0802407407407392E-2</v>
      </c>
      <c r="AD27" s="40">
        <f t="shared" si="12"/>
        <v>0</v>
      </c>
      <c r="AE27" s="26">
        <v>-4.9000000000000004</v>
      </c>
      <c r="AF27" s="26">
        <v>-9.3338563636363592</v>
      </c>
      <c r="AG27" s="26">
        <v>0</v>
      </c>
    </row>
    <row r="28" spans="1:33" ht="15.75" customHeight="1" x14ac:dyDescent="0.2">
      <c r="A28" s="15" t="s">
        <v>82</v>
      </c>
      <c r="B28" s="15" t="s">
        <v>186</v>
      </c>
      <c r="C28" s="16" t="str">
        <f t="shared" si="1"/>
        <v xml:space="preserve"> - </v>
      </c>
      <c r="D28" s="17">
        <v>0</v>
      </c>
      <c r="E28" s="17">
        <v>0</v>
      </c>
      <c r="F28" s="18">
        <v>0</v>
      </c>
      <c r="G28" s="18">
        <v>0</v>
      </c>
      <c r="H28" s="32" t="e">
        <f t="shared" si="2"/>
        <v>#DIV/0!</v>
      </c>
      <c r="I28" s="32" t="e">
        <f t="shared" si="3"/>
        <v>#DIV/0!</v>
      </c>
      <c r="J28" s="33">
        <f t="shared" si="4"/>
        <v>0</v>
      </c>
      <c r="K28" s="33" t="e">
        <f t="shared" si="5"/>
        <v>#DIV/0!</v>
      </c>
      <c r="L28" s="17">
        <v>0</v>
      </c>
      <c r="M28" s="34" t="str">
        <f t="shared" si="6"/>
        <v>-</v>
      </c>
      <c r="N28" s="17">
        <v>420</v>
      </c>
      <c r="O28" s="35">
        <f t="shared" ref="O28:P28" si="30">D28/7</f>
        <v>0</v>
      </c>
      <c r="P28" s="35">
        <f t="shared" si="30"/>
        <v>0</v>
      </c>
      <c r="Q28" s="30" t="e">
        <f t="shared" si="8"/>
        <v>#DIV/0!</v>
      </c>
      <c r="R28" s="30"/>
      <c r="S28" s="22">
        <v>0</v>
      </c>
      <c r="T28" s="15">
        <v>0</v>
      </c>
      <c r="U28" s="23" t="s">
        <v>33</v>
      </c>
      <c r="V28" s="1" t="s">
        <v>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88</v>
      </c>
      <c r="AB28" s="41">
        <f t="shared" si="11"/>
        <v>-0.69</v>
      </c>
      <c r="AC28" s="42">
        <v>8.0802407407407392E-2</v>
      </c>
      <c r="AD28" s="40">
        <f t="shared" si="12"/>
        <v>0</v>
      </c>
      <c r="AE28" s="26">
        <v>-4.9000000000000004</v>
      </c>
      <c r="AF28" s="26">
        <v>-9.3654666136363591</v>
      </c>
      <c r="AG28" s="26">
        <v>0</v>
      </c>
    </row>
    <row r="29" spans="1:33" ht="15.75" customHeight="1" x14ac:dyDescent="0.2">
      <c r="A29" s="15" t="s">
        <v>83</v>
      </c>
      <c r="B29" s="15"/>
      <c r="C29" s="16">
        <f t="shared" si="1"/>
        <v>19.472222222222221</v>
      </c>
      <c r="D29" s="17">
        <v>18</v>
      </c>
      <c r="E29" s="17">
        <v>19</v>
      </c>
      <c r="F29" s="18">
        <v>350.5</v>
      </c>
      <c r="G29" s="18">
        <v>-19.34</v>
      </c>
      <c r="H29" s="32">
        <f t="shared" si="2"/>
        <v>5.5178316690442222E-2</v>
      </c>
      <c r="I29" s="32">
        <f t="shared" si="3"/>
        <v>5.3921452652055828E-2</v>
      </c>
      <c r="J29" s="33">
        <f t="shared" si="4"/>
        <v>18.899469154545567</v>
      </c>
      <c r="K29" s="33">
        <f t="shared" si="5"/>
        <v>1.0499705085858648</v>
      </c>
      <c r="L29" s="17">
        <v>88</v>
      </c>
      <c r="M29" s="34">
        <f t="shared" si="6"/>
        <v>0.20454545454545456</v>
      </c>
      <c r="N29" s="17">
        <v>433</v>
      </c>
      <c r="O29" s="35">
        <f t="shared" ref="O29:P29" si="31">D29/7</f>
        <v>2.5714285714285716</v>
      </c>
      <c r="P29" s="35">
        <f t="shared" si="31"/>
        <v>2.7142857142857144</v>
      </c>
      <c r="Q29" s="30">
        <f t="shared" si="8"/>
        <v>81</v>
      </c>
      <c r="R29" s="30"/>
      <c r="S29" s="22">
        <v>0.95930232558139539</v>
      </c>
      <c r="T29" s="15" t="s">
        <v>33</v>
      </c>
      <c r="U29" s="23" t="s">
        <v>33</v>
      </c>
      <c r="V29" s="1" t="s">
        <v>33</v>
      </c>
      <c r="W29" s="15">
        <v>3</v>
      </c>
      <c r="X29" s="39">
        <f t="shared" si="9"/>
        <v>0.16666666666666666</v>
      </c>
      <c r="Y29" s="40">
        <f t="shared" si="10"/>
        <v>4.835</v>
      </c>
      <c r="Z29" s="15">
        <v>1</v>
      </c>
      <c r="AA29" s="29" t="s">
        <v>88</v>
      </c>
      <c r="AB29" s="41">
        <f t="shared" si="11"/>
        <v>-0.69</v>
      </c>
      <c r="AC29" s="42">
        <v>8.0802407407407392E-2</v>
      </c>
      <c r="AD29" s="40">
        <f t="shared" si="12"/>
        <v>-2.0071317999999994</v>
      </c>
      <c r="AE29" s="26">
        <v>-4.95</v>
      </c>
      <c r="AF29" s="26">
        <v>-9.3654666136363591</v>
      </c>
      <c r="AG29" s="26">
        <v>0</v>
      </c>
    </row>
    <row r="30" spans="1:33" ht="15.75" customHeight="1" x14ac:dyDescent="0.2">
      <c r="A30" s="15" t="s">
        <v>84</v>
      </c>
      <c r="B30" s="15"/>
      <c r="C30" s="16">
        <f t="shared" si="1"/>
        <v>19.96416666666666</v>
      </c>
      <c r="D30" s="17">
        <v>24</v>
      </c>
      <c r="E30" s="17">
        <v>4</v>
      </c>
      <c r="F30" s="18">
        <v>479.13999999999987</v>
      </c>
      <c r="G30" s="18">
        <v>-68.81</v>
      </c>
      <c r="H30" s="32">
        <f t="shared" si="2"/>
        <v>0.14361147055140464</v>
      </c>
      <c r="I30" s="32">
        <f t="shared" si="3"/>
        <v>-1.2048098821499884E-2</v>
      </c>
      <c r="J30" s="33">
        <f t="shared" si="4"/>
        <v>-5.7727260693334532</v>
      </c>
      <c r="K30" s="33">
        <f t="shared" si="5"/>
        <v>-0.24053025288889388</v>
      </c>
      <c r="L30" s="17">
        <v>94</v>
      </c>
      <c r="M30" s="34">
        <f t="shared" si="6"/>
        <v>0.25531914893617019</v>
      </c>
      <c r="N30" s="17">
        <v>398</v>
      </c>
      <c r="O30" s="35">
        <f t="shared" ref="O30:P30" si="32">D30/7</f>
        <v>3.4285714285714284</v>
      </c>
      <c r="P30" s="35">
        <f t="shared" si="32"/>
        <v>0.5714285714285714</v>
      </c>
      <c r="Q30" s="30">
        <f t="shared" si="8"/>
        <v>99</v>
      </c>
      <c r="R30" s="30"/>
      <c r="S30" s="22">
        <v>1.1483253588516751</v>
      </c>
      <c r="T30" s="29">
        <v>0</v>
      </c>
      <c r="U30" s="37" t="s">
        <v>33</v>
      </c>
      <c r="V30" s="38" t="s">
        <v>33</v>
      </c>
      <c r="W30" s="15">
        <v>11</v>
      </c>
      <c r="X30" s="39">
        <f t="shared" si="9"/>
        <v>0.45833333333333331</v>
      </c>
      <c r="Y30" s="40">
        <f t="shared" si="10"/>
        <v>5.7341666666666669</v>
      </c>
      <c r="Z30" s="15">
        <v>1</v>
      </c>
      <c r="AA30" s="29" t="s">
        <v>88</v>
      </c>
      <c r="AB30" s="41">
        <f t="shared" si="11"/>
        <v>-0.69</v>
      </c>
      <c r="AC30" s="42">
        <v>8.0802407407407392E-2</v>
      </c>
      <c r="AD30" s="40">
        <f t="shared" si="12"/>
        <v>-2.6761757333333325</v>
      </c>
      <c r="AE30" s="26">
        <v>-4.95</v>
      </c>
      <c r="AF30" s="26">
        <v>-9.281481264</v>
      </c>
      <c r="AG30" s="26">
        <v>0</v>
      </c>
    </row>
    <row r="31" spans="1:33" ht="15.75" customHeight="1" x14ac:dyDescent="0.2">
      <c r="A31" s="15" t="s">
        <v>85</v>
      </c>
      <c r="B31" s="47" t="s">
        <v>187</v>
      </c>
      <c r="C31" s="16">
        <f t="shared" si="1"/>
        <v>19.104285714285716</v>
      </c>
      <c r="D31" s="17">
        <v>35</v>
      </c>
      <c r="E31" s="17">
        <v>14</v>
      </c>
      <c r="F31" s="18">
        <v>668.65000000000009</v>
      </c>
      <c r="G31" s="43">
        <v>-94.420000000000016</v>
      </c>
      <c r="H31" s="32">
        <f t="shared" si="2"/>
        <v>0.14120990054587601</v>
      </c>
      <c r="I31" s="32">
        <f t="shared" si="3"/>
        <v>-4.1983250606113368E-2</v>
      </c>
      <c r="J31" s="33">
        <f t="shared" si="4"/>
        <v>-28.072100517777706</v>
      </c>
      <c r="K31" s="33">
        <f t="shared" si="5"/>
        <v>-0.80206001479364875</v>
      </c>
      <c r="L31" s="17">
        <v>117</v>
      </c>
      <c r="M31" s="34">
        <f t="shared" si="6"/>
        <v>0.29914529914529914</v>
      </c>
      <c r="N31" s="17">
        <v>340</v>
      </c>
      <c r="O31" s="35">
        <f t="shared" ref="O31:P32" si="33">D31/7</f>
        <v>5</v>
      </c>
      <c r="P31" s="35">
        <f t="shared" si="33"/>
        <v>2</v>
      </c>
      <c r="Q31" s="30">
        <f t="shared" si="8"/>
        <v>48</v>
      </c>
      <c r="R31" s="30"/>
      <c r="S31" s="22">
        <v>1.5330739299610801</v>
      </c>
      <c r="T31" s="15">
        <v>540</v>
      </c>
      <c r="U31" s="23" t="s">
        <v>33</v>
      </c>
      <c r="V31" s="1" t="s">
        <v>413</v>
      </c>
      <c r="W31" s="15">
        <v>9</v>
      </c>
      <c r="X31" s="39">
        <f t="shared" si="9"/>
        <v>0.25714285714285712</v>
      </c>
      <c r="Y31" s="40">
        <f t="shared" si="10"/>
        <v>8.5836363636363657</v>
      </c>
      <c r="Z31" s="15">
        <v>2</v>
      </c>
      <c r="AA31" s="15" t="s">
        <v>88</v>
      </c>
      <c r="AB31" s="41">
        <f t="shared" si="11"/>
        <v>-0.69</v>
      </c>
      <c r="AC31" s="28">
        <v>8.0802407407407392E-2</v>
      </c>
      <c r="AD31" s="40">
        <f t="shared" si="12"/>
        <v>-3.9027562777777769</v>
      </c>
      <c r="AE31" s="44">
        <v>-4.95</v>
      </c>
      <c r="AF31" s="44">
        <v>-9.281481264</v>
      </c>
      <c r="AG31" s="26">
        <v>0</v>
      </c>
    </row>
    <row r="32" spans="1:33" s="51" customFormat="1" ht="15.75" customHeight="1" x14ac:dyDescent="0.2">
      <c r="A32" s="51" t="s">
        <v>400</v>
      </c>
      <c r="C32" s="16">
        <f t="shared" si="1"/>
        <v>18.45139534883721</v>
      </c>
      <c r="D32" s="52">
        <v>43</v>
      </c>
      <c r="E32" s="52">
        <v>14</v>
      </c>
      <c r="F32" s="53">
        <v>793.41</v>
      </c>
      <c r="G32" s="53">
        <v>-31.54</v>
      </c>
      <c r="H32" s="32">
        <f t="shared" si="2"/>
        <v>3.975246089663604E-2</v>
      </c>
      <c r="I32" s="32">
        <f t="shared" si="3"/>
        <v>3.2908572859485508E-2</v>
      </c>
      <c r="J32" s="33">
        <f t="shared" si="4"/>
        <v>26.109990792444396</v>
      </c>
      <c r="K32" s="33">
        <f t="shared" si="5"/>
        <v>0.60720908819638131</v>
      </c>
      <c r="L32" s="52">
        <v>123</v>
      </c>
      <c r="M32" s="34">
        <f t="shared" si="6"/>
        <v>0.34959349593495936</v>
      </c>
      <c r="N32" s="52">
        <v>298</v>
      </c>
      <c r="O32" s="35">
        <f t="shared" si="33"/>
        <v>6.1428571428571432</v>
      </c>
      <c r="P32" s="35">
        <f t="shared" si="33"/>
        <v>2</v>
      </c>
      <c r="Q32" s="30">
        <f t="shared" si="8"/>
        <v>36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2.2241379310344831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5</v>
      </c>
      <c r="X32" s="39">
        <f t="shared" si="9"/>
        <v>0.11627906976744186</v>
      </c>
      <c r="Y32" s="40">
        <f t="shared" si="10"/>
        <v>5.2566666666666668</v>
      </c>
      <c r="Z32" s="51">
        <v>1</v>
      </c>
      <c r="AA32" s="51" t="s">
        <v>88</v>
      </c>
      <c r="AB32" s="41">
        <f t="shared" si="11"/>
        <v>-0.69</v>
      </c>
      <c r="AC32" s="57">
        <v>8.0802407407407392E-2</v>
      </c>
      <c r="AD32" s="40">
        <f t="shared" si="12"/>
        <v>-4.7948148555555541</v>
      </c>
      <c r="AE32" s="58">
        <v>-4.95</v>
      </c>
      <c r="AF32" s="58">
        <v>-9.281481264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A200" s="15"/>
      <c r="B200" s="15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5.75" customHeight="1" x14ac:dyDescent="0.2">
      <c r="A201" s="15"/>
      <c r="B201" s="15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5.75" customHeight="1" x14ac:dyDescent="0.2">
      <c r="A202" s="15"/>
      <c r="B202" s="15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5.75" customHeight="1" x14ac:dyDescent="0.2">
      <c r="A203" s="15"/>
      <c r="B203" s="15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5.75" customHeight="1" x14ac:dyDescent="0.2">
      <c r="A204" s="15"/>
      <c r="B204" s="15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5.75" customHeight="1" x14ac:dyDescent="0.2">
      <c r="A205" s="15"/>
      <c r="B205" s="15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5.75" customHeight="1" x14ac:dyDescent="0.2">
      <c r="A206" s="15"/>
      <c r="B206" s="15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5.75" customHeight="1" x14ac:dyDescent="0.2">
      <c r="A207" s="15"/>
      <c r="B207" s="15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5.75" customHeight="1" x14ac:dyDescent="0.2">
      <c r="A208" s="15"/>
      <c r="B208" s="15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5.75" customHeight="1" x14ac:dyDescent="0.2">
      <c r="A209" s="15"/>
      <c r="B209" s="15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5.75" customHeight="1" x14ac:dyDescent="0.2">
      <c r="A210" s="15"/>
      <c r="B210" s="15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5.75" customHeight="1" x14ac:dyDescent="0.2">
      <c r="A211" s="15"/>
      <c r="B211" s="15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5.75" customHeight="1" x14ac:dyDescent="0.2">
      <c r="A212" s="15"/>
      <c r="B212" s="15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5.75" customHeight="1" x14ac:dyDescent="0.2">
      <c r="A213" s="15"/>
      <c r="B213" s="15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5.75" customHeight="1" x14ac:dyDescent="0.2">
      <c r="A214" s="15"/>
      <c r="B214" s="15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5.75" customHeight="1" x14ac:dyDescent="0.2">
      <c r="A215" s="15"/>
      <c r="B215" s="15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5.75" customHeight="1" x14ac:dyDescent="0.2">
      <c r="A216" s="15"/>
      <c r="B216" s="15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5.75" customHeight="1" x14ac:dyDescent="0.2">
      <c r="A217" s="15"/>
      <c r="B217" s="15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5.75" customHeight="1" x14ac:dyDescent="0.2">
      <c r="A218" s="15"/>
      <c r="B218" s="15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5.75" customHeight="1" x14ac:dyDescent="0.2">
      <c r="A219" s="15"/>
      <c r="B219" s="15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5.75" customHeight="1" x14ac:dyDescent="0.2">
      <c r="A220" s="15"/>
      <c r="B220" s="15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5.75" customHeight="1" x14ac:dyDescent="0.2">
      <c r="S221" s="22"/>
    </row>
    <row r="222" spans="1:33" ht="15.75" customHeight="1" x14ac:dyDescent="0.2">
      <c r="S222" s="22"/>
    </row>
    <row r="223" spans="1:33" ht="15.75" customHeight="1" x14ac:dyDescent="0.2">
      <c r="S223" s="22"/>
    </row>
    <row r="224" spans="1:33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00"/>
  <sheetViews>
    <sheetView tabSelected="1" workbookViewId="0">
      <pane ySplit="3" topLeftCell="A4" activePane="bottomLeft" state="frozen"/>
      <selection activeCell="R32" sqref="R32"/>
      <selection pane="bottomLeft" activeCell="R32" sqref="R32"/>
    </sheetView>
  </sheetViews>
  <sheetFormatPr baseColWidth="10" defaultColWidth="14.5" defaultRowHeight="15" customHeight="1" x14ac:dyDescent="0.2"/>
  <cols>
    <col min="1" max="1" width="15.33203125" customWidth="1"/>
    <col min="2" max="2" width="21.832031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24.5" customWidth="1"/>
    <col min="16" max="16" width="11" customWidth="1"/>
    <col min="17" max="17" width="8.5" customWidth="1"/>
    <col min="18" max="18" width="8.5" style="47" customWidth="1"/>
    <col min="19" max="19" width="8.33203125" customWidth="1"/>
    <col min="20" max="20" width="12.83203125" customWidth="1"/>
    <col min="21" max="21" width="15.5" customWidth="1"/>
    <col min="22" max="22" width="18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7" t="str">
        <f ca="1">IFERROR(__xludf.DUMMYFUNCTION("IFERROR(VLOOKUP(B2,IMPORTRANGE(""https://docs.google.com/spreadsheets/d/1x0DhHglkXKoEBOD2MBsuK_EyIr1ouxD2ftIpqOYFa-k/edit?usp=sharing"",""Ubiquitty-SKU-Specific Info!B1:BJ7000""),3,FALSE),"""")"),"Cornhole Board Lights - Orange LED Corn Hole Lighting Kit for Playing at Night")</f>
        <v>Cornhole Board Lights - Orange LED Corn Hole Lighting Kit for Playing at Night</v>
      </c>
      <c r="B1" s="61"/>
      <c r="C1" s="78" t="s">
        <v>0</v>
      </c>
      <c r="D1" s="65" t="s">
        <v>1</v>
      </c>
      <c r="E1" s="65" t="s">
        <v>2</v>
      </c>
      <c r="F1" s="73" t="s">
        <v>3</v>
      </c>
      <c r="G1" s="73" t="s">
        <v>4</v>
      </c>
      <c r="H1" s="74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71" t="s">
        <v>10</v>
      </c>
      <c r="N1" s="72" t="s">
        <v>11</v>
      </c>
      <c r="O1" s="65" t="s">
        <v>12</v>
      </c>
      <c r="P1" s="65" t="s">
        <v>13</v>
      </c>
      <c r="Q1" s="65" t="s">
        <v>14</v>
      </c>
      <c r="R1" s="65" t="s">
        <v>399</v>
      </c>
      <c r="S1" s="68" t="s">
        <v>15</v>
      </c>
      <c r="T1" s="59" t="s">
        <v>418</v>
      </c>
      <c r="U1" s="59" t="s">
        <v>16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  <c r="AD1" s="64" t="s">
        <v>25</v>
      </c>
      <c r="AE1" s="62" t="s">
        <v>26</v>
      </c>
      <c r="AF1" s="63" t="s">
        <v>27</v>
      </c>
      <c r="AG1" s="62" t="s">
        <v>28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Info!B1:BJ7000""),2,FALSE),"""")"),"B07RY1VFFL")</f>
        <v>B07RY1VFFL</v>
      </c>
      <c r="B2" s="3" t="s">
        <v>188</v>
      </c>
      <c r="C2" s="67"/>
      <c r="D2" s="67"/>
      <c r="E2" s="66"/>
      <c r="F2" s="67"/>
      <c r="G2" s="67"/>
      <c r="H2" s="70"/>
      <c r="I2" s="67"/>
      <c r="J2" s="67"/>
      <c r="K2" s="70"/>
      <c r="L2" s="70"/>
      <c r="M2" s="70"/>
      <c r="N2" s="67"/>
      <c r="O2" s="67"/>
      <c r="P2" s="66"/>
      <c r="Q2" s="67"/>
      <c r="R2" s="67"/>
      <c r="S2" s="69"/>
      <c r="T2" s="61"/>
      <c r="U2" s="60"/>
      <c r="V2" s="60"/>
      <c r="W2" s="61"/>
      <c r="X2" s="61"/>
      <c r="Y2" s="61"/>
      <c r="Z2" s="61"/>
      <c r="AA2" s="60"/>
      <c r="AB2" s="60"/>
      <c r="AC2" s="60"/>
      <c r="AD2" s="60"/>
      <c r="AE2" s="61"/>
      <c r="AF2" s="61"/>
      <c r="AG2" s="61"/>
    </row>
    <row r="3" spans="1:33" ht="32.25" customHeight="1" x14ac:dyDescent="0.2">
      <c r="A3" s="75" t="s">
        <v>30</v>
      </c>
      <c r="B3" s="76"/>
      <c r="C3" s="4">
        <f>((AE32+AF32)/0.85)*-1</f>
        <v>11.226753174117649</v>
      </c>
      <c r="D3" s="5">
        <f>SUM(D4:D99765)</f>
        <v>9</v>
      </c>
      <c r="E3" s="5"/>
      <c r="F3" s="6">
        <f t="shared" ref="F3:G3" si="0">SUM(F4:F99765)</f>
        <v>137.55000000000001</v>
      </c>
      <c r="G3" s="6">
        <f t="shared" si="0"/>
        <v>-0.08</v>
      </c>
      <c r="H3" s="7">
        <f t="shared" ref="H3:H32" si="1">G3/F3*-1</f>
        <v>5.8160668847691743E-4</v>
      </c>
      <c r="I3" s="8">
        <f t="shared" ref="I3:I32" si="2">J3/F3</f>
        <v>0.20110475689521989</v>
      </c>
      <c r="J3" s="6">
        <f>SUM(J4:J99765)</f>
        <v>27.661959310937497</v>
      </c>
      <c r="K3" s="6">
        <f t="shared" ref="K3:K32" si="3">J3/D3</f>
        <v>3.0735510345486108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Sheet!a1:g5000""),2,FALSE),"""")"),"0.5 - March
2 - April
5 - May
5.5 - June
4 - July
2 - Aug
2 - Sept
1.5 - Oct
1.5 - Nov
1.5 - Dec
0 - Jan
0 - Feb")</f>
        <v>0.5 - March
2 - April
5 - May
5.5 - June
4 - July
2 - Aug
2 - Sept
1.5 - Oct
1.5 - Nov
1.5 - Dec
0 - Jan
0 -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SUM(W4:W99765)</f>
        <v>1</v>
      </c>
      <c r="X3" s="7">
        <f>W3/D3</f>
        <v>0.1111111111111111</v>
      </c>
      <c r="Y3" s="6"/>
      <c r="Z3" s="5"/>
      <c r="AA3" s="5"/>
      <c r="AB3" s="5"/>
      <c r="AC3" s="5"/>
      <c r="AD3" s="6">
        <f>SUM(AD4:AD99765)</f>
        <v>-0.94387568906249986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Info!B2:BZ7000""),36,FALSE)),"""")*-1"),-6.062740198)</f>
        <v>-6.0627401980000002</v>
      </c>
      <c r="AG3" s="6">
        <f>SUM(AG4:AG99765)</f>
        <v>0</v>
      </c>
    </row>
    <row r="4" spans="1:33" ht="15.75" customHeight="1" x14ac:dyDescent="0.2">
      <c r="A4" s="15" t="s">
        <v>31</v>
      </c>
      <c r="B4" s="15" t="s">
        <v>100</v>
      </c>
      <c r="C4" s="16">
        <f t="shared" ref="C4:C32" si="4">IFERROR(F4/D4," - ")</f>
        <v>15.092857142857143</v>
      </c>
      <c r="D4" s="17">
        <v>7</v>
      </c>
      <c r="E4" s="17">
        <v>0</v>
      </c>
      <c r="F4" s="18">
        <v>105.65</v>
      </c>
      <c r="G4" s="18">
        <v>-0.08</v>
      </c>
      <c r="H4" s="19">
        <f t="shared" si="1"/>
        <v>7.5721722669190724E-4</v>
      </c>
      <c r="I4" s="19">
        <f t="shared" si="2"/>
        <v>0.19274724212710997</v>
      </c>
      <c r="J4" s="18">
        <f t="shared" ref="J4:J32" si="5">F4*0.85+G4+AF4*D4+D4*AE4+AG4+AD4</f>
        <v>20.363746130729169</v>
      </c>
      <c r="K4" s="18">
        <f t="shared" si="3"/>
        <v>2.9091065901041668</v>
      </c>
      <c r="L4" s="17">
        <v>10</v>
      </c>
      <c r="M4" s="20">
        <f t="shared" ref="M4:M32" si="6">IFERROR(D4/L4,"-")</f>
        <v>0.7</v>
      </c>
      <c r="N4" s="17">
        <v>1</v>
      </c>
      <c r="O4" s="21">
        <f t="shared" ref="O4:P4" si="7">D4/7</f>
        <v>1</v>
      </c>
      <c r="P4" s="21">
        <f t="shared" si="7"/>
        <v>0</v>
      </c>
      <c r="Q4" s="17">
        <f t="shared" ref="Q4:Q32" si="8">ROUNDDOWN(N4/(O4+P4),0)</f>
        <v>1</v>
      </c>
      <c r="R4" s="17"/>
      <c r="S4" s="22">
        <v>1.7704918032786801</v>
      </c>
      <c r="T4" s="15">
        <v>80</v>
      </c>
      <c r="U4" s="23" t="s">
        <v>33</v>
      </c>
      <c r="V4" s="24" t="s">
        <v>33</v>
      </c>
      <c r="W4" s="15">
        <v>1</v>
      </c>
      <c r="X4" s="25">
        <f t="shared" ref="X4:X32" si="9">IFERROR(W4/D4,0)</f>
        <v>0.14285714285714285</v>
      </c>
      <c r="Y4" s="26">
        <f t="shared" ref="Y4:Y32" si="10">IFERROR(G4/(W4+Z4)*-1,0)</f>
        <v>0.08</v>
      </c>
      <c r="Z4" s="15">
        <v>0</v>
      </c>
      <c r="AA4" s="2" t="s">
        <v>88</v>
      </c>
      <c r="AB4" s="27">
        <f t="shared" ref="AB4:AB32" si="11">IF(OR(AA4="UsLargeStandardSize",AA4="UsSmallStandardSize"),-0.69,-0.48)</f>
        <v>-0.69</v>
      </c>
      <c r="AC4" s="28">
        <v>7.5996432291666666E-2</v>
      </c>
      <c r="AD4" s="26">
        <f t="shared" ref="AD4:AD32" si="12">IFERROR(AB4*AC4*D4*2,0)</f>
        <v>-0.73412553593749996</v>
      </c>
      <c r="AE4" s="26">
        <v>-3.48</v>
      </c>
      <c r="AF4" s="26">
        <v>-6.3235183333333342</v>
      </c>
      <c r="AG4" s="26">
        <v>0</v>
      </c>
    </row>
    <row r="5" spans="1:33" ht="15.75" customHeight="1" x14ac:dyDescent="0.2">
      <c r="A5" s="29" t="s">
        <v>34</v>
      </c>
      <c r="B5" s="29"/>
      <c r="C5" s="16">
        <f t="shared" si="4"/>
        <v>15.95</v>
      </c>
      <c r="D5" s="30">
        <v>1</v>
      </c>
      <c r="E5" s="30">
        <v>0</v>
      </c>
      <c r="F5" s="31">
        <v>15.95</v>
      </c>
      <c r="G5" s="31">
        <v>0</v>
      </c>
      <c r="H5" s="32">
        <f t="shared" si="1"/>
        <v>0</v>
      </c>
      <c r="I5" s="32">
        <f t="shared" si="2"/>
        <v>0.22878411223223605</v>
      </c>
      <c r="J5" s="33">
        <f t="shared" si="5"/>
        <v>3.6491065901041648</v>
      </c>
      <c r="K5" s="33">
        <f t="shared" si="3"/>
        <v>3.6491065901041648</v>
      </c>
      <c r="L5" s="30">
        <v>2</v>
      </c>
      <c r="M5" s="34">
        <f t="shared" si="6"/>
        <v>0.5</v>
      </c>
      <c r="N5" s="30">
        <v>0</v>
      </c>
      <c r="O5" s="35">
        <f t="shared" ref="O5:P5" si="13">D5/7</f>
        <v>0.14285714285714285</v>
      </c>
      <c r="P5" s="35">
        <f t="shared" si="13"/>
        <v>0</v>
      </c>
      <c r="Q5" s="30">
        <f t="shared" si="8"/>
        <v>0</v>
      </c>
      <c r="R5" s="30"/>
      <c r="S5" s="36" t="e">
        <v>#N/A</v>
      </c>
      <c r="T5" s="29">
        <v>80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" t="s">
        <v>88</v>
      </c>
      <c r="AB5" s="27">
        <f t="shared" si="11"/>
        <v>-0.69</v>
      </c>
      <c r="AC5" s="28">
        <v>7.5996432291666666E-2</v>
      </c>
      <c r="AD5" s="26">
        <f t="shared" si="12"/>
        <v>-0.10487507656249999</v>
      </c>
      <c r="AE5" s="26">
        <v>-3.48</v>
      </c>
      <c r="AF5" s="40">
        <v>-6.3235183333333342</v>
      </c>
      <c r="AG5" s="40">
        <v>0</v>
      </c>
    </row>
    <row r="6" spans="1:33" ht="15.75" customHeight="1" x14ac:dyDescent="0.2">
      <c r="A6" s="29" t="s">
        <v>35</v>
      </c>
      <c r="B6" s="15" t="s">
        <v>100</v>
      </c>
      <c r="C6" s="16">
        <f t="shared" si="4"/>
        <v>15.95</v>
      </c>
      <c r="D6" s="30">
        <v>1</v>
      </c>
      <c r="E6" s="30">
        <v>0</v>
      </c>
      <c r="F6" s="31">
        <v>15.95</v>
      </c>
      <c r="G6" s="31">
        <v>0</v>
      </c>
      <c r="H6" s="32">
        <f t="shared" si="1"/>
        <v>0</v>
      </c>
      <c r="I6" s="32">
        <f t="shared" si="2"/>
        <v>0.22878411223223605</v>
      </c>
      <c r="J6" s="33">
        <f t="shared" si="5"/>
        <v>3.6491065901041648</v>
      </c>
      <c r="K6" s="33">
        <f t="shared" si="3"/>
        <v>3.6491065901041648</v>
      </c>
      <c r="L6" s="30">
        <v>1</v>
      </c>
      <c r="M6" s="34">
        <f t="shared" si="6"/>
        <v>1</v>
      </c>
      <c r="N6" s="30">
        <v>0</v>
      </c>
      <c r="O6" s="35">
        <f t="shared" ref="O6:P6" si="14">D6/7</f>
        <v>0.14285714285714285</v>
      </c>
      <c r="P6" s="35">
        <f t="shared" si="14"/>
        <v>0</v>
      </c>
      <c r="Q6" s="30">
        <f t="shared" si="8"/>
        <v>0</v>
      </c>
      <c r="R6" s="30"/>
      <c r="S6" s="36" t="e">
        <v>#N/A</v>
      </c>
      <c r="T6" s="29">
        <v>80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" t="s">
        <v>88</v>
      </c>
      <c r="AB6" s="27">
        <f t="shared" si="11"/>
        <v>-0.69</v>
      </c>
      <c r="AC6" s="28">
        <v>7.5996432291666666E-2</v>
      </c>
      <c r="AD6" s="26">
        <f t="shared" si="12"/>
        <v>-0.10487507656249999</v>
      </c>
      <c r="AE6" s="26">
        <v>-3.48</v>
      </c>
      <c r="AF6" s="40">
        <v>-6.3235183333333342</v>
      </c>
      <c r="AG6" s="40">
        <v>0</v>
      </c>
    </row>
    <row r="7" spans="1:33" ht="15.75" customHeight="1" x14ac:dyDescent="0.2">
      <c r="A7" s="29" t="s">
        <v>37</v>
      </c>
      <c r="B7" s="29"/>
      <c r="C7" s="16" t="str">
        <f t="shared" si="4"/>
        <v xml:space="preserve"> - </v>
      </c>
      <c r="D7" s="30">
        <v>0</v>
      </c>
      <c r="E7" s="30">
        <v>0</v>
      </c>
      <c r="F7" s="31">
        <v>0</v>
      </c>
      <c r="G7" s="31">
        <v>0</v>
      </c>
      <c r="H7" s="32" t="e">
        <f t="shared" si="1"/>
        <v>#DIV/0!</v>
      </c>
      <c r="I7" s="32" t="e">
        <f t="shared" si="2"/>
        <v>#DIV/0!</v>
      </c>
      <c r="J7" s="33">
        <f t="shared" si="5"/>
        <v>0</v>
      </c>
      <c r="K7" s="33" t="e">
        <f t="shared" si="3"/>
        <v>#DIV/0!</v>
      </c>
      <c r="L7" s="30">
        <v>0</v>
      </c>
      <c r="M7" s="34" t="str">
        <f t="shared" si="6"/>
        <v>-</v>
      </c>
      <c r="N7" s="30">
        <v>0</v>
      </c>
      <c r="O7" s="35">
        <f t="shared" ref="O7:P7" si="15">D7/7</f>
        <v>0</v>
      </c>
      <c r="P7" s="35">
        <f t="shared" si="15"/>
        <v>0</v>
      </c>
      <c r="Q7" s="30" t="e">
        <f t="shared" si="8"/>
        <v>#DIV/0!</v>
      </c>
      <c r="R7" s="30"/>
      <c r="S7" s="36" t="e">
        <v>#N/A</v>
      </c>
      <c r="T7" s="29">
        <v>160</v>
      </c>
      <c r="U7" s="37">
        <v>80</v>
      </c>
      <c r="V7" s="38" t="s">
        <v>167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-6.3235183333333342</v>
      </c>
      <c r="AG7" s="40">
        <v>0</v>
      </c>
    </row>
    <row r="8" spans="1:33" ht="15.75" customHeight="1" x14ac:dyDescent="0.2">
      <c r="A8" s="29" t="s">
        <v>38</v>
      </c>
      <c r="B8" s="29"/>
      <c r="C8" s="16" t="str">
        <f t="shared" si="4"/>
        <v xml:space="preserve"> - </v>
      </c>
      <c r="D8" s="30">
        <v>0</v>
      </c>
      <c r="E8" s="30">
        <v>0</v>
      </c>
      <c r="F8" s="31">
        <v>0</v>
      </c>
      <c r="G8" s="31">
        <v>0</v>
      </c>
      <c r="H8" s="32" t="e">
        <f t="shared" si="1"/>
        <v>#DIV/0!</v>
      </c>
      <c r="I8" s="32" t="e">
        <f t="shared" si="2"/>
        <v>#DIV/0!</v>
      </c>
      <c r="J8" s="33">
        <f t="shared" si="5"/>
        <v>0</v>
      </c>
      <c r="K8" s="33" t="e">
        <f t="shared" si="3"/>
        <v>#DIV/0!</v>
      </c>
      <c r="L8" s="30">
        <v>0</v>
      </c>
      <c r="M8" s="34" t="str">
        <f t="shared" si="6"/>
        <v>-</v>
      </c>
      <c r="N8" s="30">
        <v>0</v>
      </c>
      <c r="O8" s="35">
        <f t="shared" ref="O8:P8" si="16">D8/7</f>
        <v>0</v>
      </c>
      <c r="P8" s="35">
        <f t="shared" si="16"/>
        <v>0</v>
      </c>
      <c r="Q8" s="30" t="e">
        <f t="shared" si="8"/>
        <v>#DIV/0!</v>
      </c>
      <c r="R8" s="30"/>
      <c r="S8" s="36" t="e">
        <v>#N/A</v>
      </c>
      <c r="T8" s="29">
        <v>160</v>
      </c>
      <c r="U8" s="37">
        <v>80</v>
      </c>
      <c r="V8" s="38" t="s">
        <v>168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-6.32</v>
      </c>
      <c r="AG8" s="40">
        <v>0</v>
      </c>
    </row>
    <row r="9" spans="1:33" ht="15.75" customHeight="1" x14ac:dyDescent="0.2">
      <c r="A9" s="29" t="s">
        <v>40</v>
      </c>
      <c r="B9" s="29"/>
      <c r="C9" s="16" t="str">
        <f t="shared" si="4"/>
        <v xml:space="preserve"> - </v>
      </c>
      <c r="D9" s="30">
        <v>0</v>
      </c>
      <c r="E9" s="30">
        <v>0</v>
      </c>
      <c r="F9" s="31">
        <v>0</v>
      </c>
      <c r="G9" s="31">
        <v>0</v>
      </c>
      <c r="H9" s="32" t="e">
        <f t="shared" si="1"/>
        <v>#DIV/0!</v>
      </c>
      <c r="I9" s="32" t="e">
        <f t="shared" si="2"/>
        <v>#DIV/0!</v>
      </c>
      <c r="J9" s="33">
        <f t="shared" si="5"/>
        <v>0</v>
      </c>
      <c r="K9" s="33" t="e">
        <f t="shared" si="3"/>
        <v>#DIV/0!</v>
      </c>
      <c r="L9" s="30">
        <v>0</v>
      </c>
      <c r="M9" s="34" t="str">
        <f t="shared" si="6"/>
        <v>-</v>
      </c>
      <c r="N9" s="30">
        <v>0</v>
      </c>
      <c r="O9" s="35">
        <f t="shared" ref="O9:P9" si="17">D9/7</f>
        <v>0</v>
      </c>
      <c r="P9" s="35">
        <f t="shared" si="17"/>
        <v>0</v>
      </c>
      <c r="Q9" s="30" t="e">
        <f t="shared" si="8"/>
        <v>#DIV/0!</v>
      </c>
      <c r="R9" s="30"/>
      <c r="S9" s="36" t="e">
        <v>#N/A</v>
      </c>
      <c r="T9" s="29">
        <v>160</v>
      </c>
      <c r="U9" s="37">
        <v>80</v>
      </c>
      <c r="V9" s="38" t="s">
        <v>169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-6.3959716666666599</v>
      </c>
      <c r="AG9" s="40">
        <v>0</v>
      </c>
    </row>
    <row r="10" spans="1:33" ht="15.75" customHeight="1" x14ac:dyDescent="0.2">
      <c r="A10" s="29" t="s">
        <v>42</v>
      </c>
      <c r="B10" s="29"/>
      <c r="C10" s="16" t="str">
        <f t="shared" si="4"/>
        <v xml:space="preserve"> - </v>
      </c>
      <c r="D10" s="30">
        <v>0</v>
      </c>
      <c r="E10" s="30">
        <v>0</v>
      </c>
      <c r="F10" s="31">
        <v>0</v>
      </c>
      <c r="G10" s="31">
        <v>0</v>
      </c>
      <c r="H10" s="32" t="e">
        <f t="shared" si="1"/>
        <v>#DIV/0!</v>
      </c>
      <c r="I10" s="32" t="e">
        <f t="shared" si="2"/>
        <v>#DIV/0!</v>
      </c>
      <c r="J10" s="33">
        <f t="shared" si="5"/>
        <v>0</v>
      </c>
      <c r="K10" s="33" t="e">
        <f t="shared" si="3"/>
        <v>#DIV/0!</v>
      </c>
      <c r="L10" s="30">
        <v>0</v>
      </c>
      <c r="M10" s="34" t="str">
        <f t="shared" si="6"/>
        <v>-</v>
      </c>
      <c r="N10" s="30">
        <v>0</v>
      </c>
      <c r="O10" s="35">
        <f t="shared" ref="O10:P10" si="18">D10/7</f>
        <v>0</v>
      </c>
      <c r="P10" s="35">
        <f t="shared" si="18"/>
        <v>0</v>
      </c>
      <c r="Q10" s="30" t="e">
        <f t="shared" si="8"/>
        <v>#DIV/0!</v>
      </c>
      <c r="R10" s="30"/>
      <c r="S10" s="36" t="e">
        <v>#N/A</v>
      </c>
      <c r="T10" s="29">
        <v>160</v>
      </c>
      <c r="U10" s="37" t="s">
        <v>33</v>
      </c>
      <c r="V10" s="38" t="s">
        <v>170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-6.3959716666666599</v>
      </c>
      <c r="AG10" s="40">
        <v>0</v>
      </c>
    </row>
    <row r="11" spans="1:33" ht="15.75" customHeight="1" x14ac:dyDescent="0.2">
      <c r="A11" s="29" t="s">
        <v>44</v>
      </c>
      <c r="B11" s="29"/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0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 t="e">
        <v>#N/A</v>
      </c>
      <c r="T11" s="29">
        <v>80</v>
      </c>
      <c r="U11" s="37" t="s">
        <v>33</v>
      </c>
      <c r="V11" s="38" t="s">
        <v>33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-6.3959716666666599</v>
      </c>
      <c r="AG11" s="40">
        <v>0</v>
      </c>
    </row>
    <row r="12" spans="1:33" ht="15.75" customHeight="1" x14ac:dyDescent="0.2">
      <c r="A12" s="29" t="s">
        <v>46</v>
      </c>
      <c r="B12" s="29"/>
      <c r="C12" s="16" t="str">
        <f t="shared" si="4"/>
        <v xml:space="preserve"> - </v>
      </c>
      <c r="D12" s="30">
        <v>0</v>
      </c>
      <c r="E12" s="30">
        <v>0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0</v>
      </c>
      <c r="O12" s="35">
        <f t="shared" ref="O12:P12" si="20">D12/7</f>
        <v>0</v>
      </c>
      <c r="P12" s="35">
        <f t="shared" si="20"/>
        <v>0</v>
      </c>
      <c r="Q12" s="30" t="e">
        <f t="shared" si="8"/>
        <v>#DIV/0!</v>
      </c>
      <c r="R12" s="30"/>
      <c r="S12" s="36" t="e">
        <v>#N/A</v>
      </c>
      <c r="T12" s="29">
        <v>0</v>
      </c>
      <c r="U12" s="37" t="s">
        <v>33</v>
      </c>
      <c r="V12" s="38" t="s">
        <v>33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-6.3959716666666599</v>
      </c>
      <c r="AG12" s="40">
        <v>0</v>
      </c>
    </row>
    <row r="13" spans="1:33" ht="15.75" customHeight="1" x14ac:dyDescent="0.2">
      <c r="A13" s="29" t="s">
        <v>48</v>
      </c>
      <c r="B13" s="29"/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>
        <v>0</v>
      </c>
      <c r="U13" s="37" t="s">
        <v>33</v>
      </c>
      <c r="V13" s="38" t="s">
        <v>33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-6.4341049999999997</v>
      </c>
      <c r="AG13" s="40">
        <v>0</v>
      </c>
    </row>
    <row r="14" spans="1:33" ht="15.75" customHeight="1" x14ac:dyDescent="0.2">
      <c r="A14" s="29" t="s">
        <v>51</v>
      </c>
      <c r="B14" s="29"/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>
        <v>0</v>
      </c>
      <c r="U14" s="37" t="s">
        <v>33</v>
      </c>
      <c r="V14" s="38" t="s">
        <v>33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-6.4341049999999997</v>
      </c>
      <c r="AG14" s="40">
        <v>0</v>
      </c>
    </row>
    <row r="15" spans="1:33" ht="15.75" customHeight="1" x14ac:dyDescent="0.2">
      <c r="A15" s="29" t="s">
        <v>54</v>
      </c>
      <c r="B15" s="29"/>
      <c r="C15" s="16" t="str">
        <f t="shared" si="4"/>
        <v xml:space="preserve"> - </v>
      </c>
      <c r="D15" s="30">
        <v>0</v>
      </c>
      <c r="E15" s="30">
        <v>0</v>
      </c>
      <c r="F15" s="33">
        <v>0</v>
      </c>
      <c r="G15" s="31">
        <v>0</v>
      </c>
      <c r="H15" s="32" t="e">
        <f t="shared" si="1"/>
        <v>#DIV/0!</v>
      </c>
      <c r="I15" s="32" t="e">
        <f t="shared" si="2"/>
        <v>#DIV/0!</v>
      </c>
      <c r="J15" s="33">
        <f t="shared" si="5"/>
        <v>0</v>
      </c>
      <c r="K15" s="33" t="e">
        <f t="shared" si="3"/>
        <v>#DIV/0!</v>
      </c>
      <c r="L15" s="30">
        <v>0</v>
      </c>
      <c r="M15" s="34" t="str">
        <f t="shared" si="6"/>
        <v>-</v>
      </c>
      <c r="N15" s="30">
        <v>0</v>
      </c>
      <c r="O15" s="35">
        <f t="shared" ref="O15:P15" si="23">D15/7</f>
        <v>0</v>
      </c>
      <c r="P15" s="35">
        <f t="shared" si="23"/>
        <v>0</v>
      </c>
      <c r="Q15" s="30" t="e">
        <f t="shared" si="8"/>
        <v>#DIV/0!</v>
      </c>
      <c r="R15" s="30"/>
      <c r="S15" s="36" t="e">
        <v>#N/A</v>
      </c>
      <c r="T15" s="29">
        <v>0</v>
      </c>
      <c r="U15" s="37" t="s">
        <v>33</v>
      </c>
      <c r="V15" s="38" t="s">
        <v>33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-6.4341049999999997</v>
      </c>
      <c r="AG15" s="40">
        <v>0</v>
      </c>
    </row>
    <row r="16" spans="1:33" ht="15.75" customHeight="1" x14ac:dyDescent="0.2">
      <c r="A16" s="29" t="s">
        <v>56</v>
      </c>
      <c r="B16" s="29"/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#DIV/0!</v>
      </c>
      <c r="J16" s="33">
        <f t="shared" si="5"/>
        <v>0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 t="e">
        <v>#N/A</v>
      </c>
      <c r="T16" s="29">
        <v>0</v>
      </c>
      <c r="U16" s="37" t="s">
        <v>33</v>
      </c>
      <c r="V16" s="38" t="s">
        <v>33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-6.1177400000000004</v>
      </c>
      <c r="AG16" s="40">
        <v>0</v>
      </c>
    </row>
    <row r="17" spans="1:33" ht="15.75" customHeight="1" x14ac:dyDescent="0.2">
      <c r="A17" s="29" t="s">
        <v>58</v>
      </c>
      <c r="B17" s="29"/>
      <c r="C17" s="16" t="str">
        <f t="shared" si="4"/>
        <v xml:space="preserve"> - </v>
      </c>
      <c r="D17" s="30">
        <v>0</v>
      </c>
      <c r="E17" s="30">
        <v>0</v>
      </c>
      <c r="F17" s="33">
        <v>0</v>
      </c>
      <c r="G17" s="31">
        <v>0</v>
      </c>
      <c r="H17" s="32" t="e">
        <f t="shared" si="1"/>
        <v>#DIV/0!</v>
      </c>
      <c r="I17" s="32" t="e">
        <f t="shared" si="2"/>
        <v>#DIV/0!</v>
      </c>
      <c r="J17" s="33">
        <f t="shared" si="5"/>
        <v>0</v>
      </c>
      <c r="K17" s="33" t="e">
        <f t="shared" si="3"/>
        <v>#DIV/0!</v>
      </c>
      <c r="L17" s="30">
        <v>0</v>
      </c>
      <c r="M17" s="34" t="str">
        <f t="shared" si="6"/>
        <v>-</v>
      </c>
      <c r="N17" s="30">
        <v>0</v>
      </c>
      <c r="O17" s="35">
        <f t="shared" ref="O17:P17" si="25">D17/7</f>
        <v>0</v>
      </c>
      <c r="P17" s="35">
        <f t="shared" si="25"/>
        <v>0</v>
      </c>
      <c r="Q17" s="30" t="e">
        <f t="shared" si="8"/>
        <v>#DIV/0!</v>
      </c>
      <c r="R17" s="30"/>
      <c r="S17" s="36" t="e">
        <v>#N/A</v>
      </c>
      <c r="T17" s="29">
        <v>0</v>
      </c>
      <c r="U17" s="37" t="s">
        <v>33</v>
      </c>
      <c r="V17" s="38" t="s">
        <v>33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e">
        <v>#N/A</v>
      </c>
      <c r="AB17" s="41" t="e">
        <f t="shared" si="11"/>
        <v>#N/A</v>
      </c>
      <c r="AC17" s="42" t="e">
        <v>#N/A</v>
      </c>
      <c r="AD17" s="40">
        <f t="shared" si="12"/>
        <v>0</v>
      </c>
      <c r="AE17" s="40">
        <v>0</v>
      </c>
      <c r="AF17" s="40">
        <v>-6.1177400000000004</v>
      </c>
      <c r="AG17" s="40">
        <v>0</v>
      </c>
    </row>
    <row r="18" spans="1:33" ht="15.75" customHeight="1" x14ac:dyDescent="0.2">
      <c r="A18" s="29" t="s">
        <v>60</v>
      </c>
      <c r="B18" s="29"/>
      <c r="C18" s="16" t="str">
        <f t="shared" si="4"/>
        <v xml:space="preserve"> - </v>
      </c>
      <c r="D18" s="30">
        <v>0</v>
      </c>
      <c r="E18" s="30">
        <v>0</v>
      </c>
      <c r="F18" s="33">
        <v>0</v>
      </c>
      <c r="G18" s="31">
        <v>0</v>
      </c>
      <c r="H18" s="32" t="e">
        <f t="shared" si="1"/>
        <v>#DIV/0!</v>
      </c>
      <c r="I18" s="32" t="e">
        <f t="shared" si="2"/>
        <v>#DIV/0!</v>
      </c>
      <c r="J18" s="33">
        <f t="shared" si="5"/>
        <v>0</v>
      </c>
      <c r="K18" s="33" t="e">
        <f t="shared" si="3"/>
        <v>#DIV/0!</v>
      </c>
      <c r="L18" s="30">
        <v>0</v>
      </c>
      <c r="M18" s="34" t="str">
        <f t="shared" si="6"/>
        <v>-</v>
      </c>
      <c r="N18" s="30">
        <v>0</v>
      </c>
      <c r="O18" s="35">
        <f t="shared" ref="O18:P18" si="26">D18/7</f>
        <v>0</v>
      </c>
      <c r="P18" s="35">
        <f t="shared" si="26"/>
        <v>0</v>
      </c>
      <c r="Q18" s="30" t="e">
        <f t="shared" si="8"/>
        <v>#DIV/0!</v>
      </c>
      <c r="R18" s="30"/>
      <c r="S18" s="36" t="e">
        <v>#N/A</v>
      </c>
      <c r="T18" s="29">
        <v>580</v>
      </c>
      <c r="U18" s="37" t="s">
        <v>33</v>
      </c>
      <c r="V18" s="38" t="s">
        <v>33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e">
        <v>#N/A</v>
      </c>
      <c r="AB18" s="41" t="e">
        <f t="shared" si="11"/>
        <v>#N/A</v>
      </c>
      <c r="AC18" s="42" t="e">
        <v>#N/A</v>
      </c>
      <c r="AD18" s="40">
        <f t="shared" si="12"/>
        <v>0</v>
      </c>
      <c r="AE18" s="40">
        <v>0</v>
      </c>
      <c r="AF18" s="40">
        <v>-6.1177400000000004</v>
      </c>
      <c r="AG18" s="40">
        <v>0</v>
      </c>
    </row>
    <row r="19" spans="1:33" ht="15.75" customHeight="1" x14ac:dyDescent="0.2">
      <c r="A19" s="29" t="s">
        <v>62</v>
      </c>
      <c r="B19" s="29"/>
      <c r="C19" s="16" t="str">
        <f t="shared" si="4"/>
        <v xml:space="preserve"> - </v>
      </c>
      <c r="D19" s="30">
        <v>0</v>
      </c>
      <c r="E19" s="30">
        <v>0</v>
      </c>
      <c r="F19" s="33">
        <v>0</v>
      </c>
      <c r="G19" s="31">
        <v>0</v>
      </c>
      <c r="H19" s="32" t="e">
        <f t="shared" si="1"/>
        <v>#DIV/0!</v>
      </c>
      <c r="I19" s="32" t="e">
        <f t="shared" si="2"/>
        <v>#DIV/0!</v>
      </c>
      <c r="J19" s="33">
        <f t="shared" si="5"/>
        <v>0</v>
      </c>
      <c r="K19" s="33" t="e">
        <f t="shared" si="3"/>
        <v>#DIV/0!</v>
      </c>
      <c r="L19" s="30">
        <v>0</v>
      </c>
      <c r="M19" s="34" t="str">
        <f t="shared" si="6"/>
        <v>-</v>
      </c>
      <c r="N19" s="30">
        <v>0</v>
      </c>
      <c r="O19" s="35">
        <f t="shared" ref="O19:P19" si="27">D19/7</f>
        <v>0</v>
      </c>
      <c r="P19" s="35">
        <f t="shared" si="27"/>
        <v>0</v>
      </c>
      <c r="Q19" s="30" t="e">
        <f t="shared" si="8"/>
        <v>#DIV/0!</v>
      </c>
      <c r="R19" s="30"/>
      <c r="S19" s="36" t="e">
        <v>#N/A</v>
      </c>
      <c r="T19" s="29">
        <v>580</v>
      </c>
      <c r="U19" s="37" t="s">
        <v>33</v>
      </c>
      <c r="V19" s="38" t="s">
        <v>33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e">
        <v>#N/A</v>
      </c>
      <c r="AB19" s="41" t="e">
        <f t="shared" si="11"/>
        <v>#N/A</v>
      </c>
      <c r="AC19" s="42" t="e">
        <v>#N/A</v>
      </c>
      <c r="AD19" s="40">
        <f t="shared" si="12"/>
        <v>0</v>
      </c>
      <c r="AE19" s="40">
        <v>0</v>
      </c>
      <c r="AF19" s="40">
        <v>-6.1177400000000004</v>
      </c>
      <c r="AG19" s="40">
        <v>0</v>
      </c>
    </row>
    <row r="20" spans="1:33" ht="15.75" customHeight="1" x14ac:dyDescent="0.2">
      <c r="A20" s="29" t="s">
        <v>64</v>
      </c>
      <c r="B20" s="29"/>
      <c r="C20" s="16" t="str">
        <f t="shared" si="4"/>
        <v xml:space="preserve"> - </v>
      </c>
      <c r="D20" s="30">
        <v>0</v>
      </c>
      <c r="E20" s="30">
        <v>0</v>
      </c>
      <c r="F20" s="33">
        <v>0</v>
      </c>
      <c r="G20" s="31">
        <v>0</v>
      </c>
      <c r="H20" s="32" t="e">
        <f t="shared" si="1"/>
        <v>#DIV/0!</v>
      </c>
      <c r="I20" s="32" t="e">
        <f t="shared" si="2"/>
        <v>#DIV/0!</v>
      </c>
      <c r="J20" s="33">
        <f t="shared" si="5"/>
        <v>0</v>
      </c>
      <c r="K20" s="33" t="e">
        <f t="shared" si="3"/>
        <v>#DIV/0!</v>
      </c>
      <c r="L20" s="30">
        <v>0</v>
      </c>
      <c r="M20" s="34" t="str">
        <f t="shared" si="6"/>
        <v>-</v>
      </c>
      <c r="N20" s="30">
        <v>0</v>
      </c>
      <c r="O20" s="35">
        <f t="shared" ref="O20:P20" si="28">D20/7</f>
        <v>0</v>
      </c>
      <c r="P20" s="35">
        <f t="shared" si="28"/>
        <v>0</v>
      </c>
      <c r="Q20" s="30" t="e">
        <f t="shared" si="8"/>
        <v>#DIV/0!</v>
      </c>
      <c r="R20" s="30"/>
      <c r="S20" s="36" t="e">
        <v>#N/A</v>
      </c>
      <c r="T20" s="29">
        <v>580</v>
      </c>
      <c r="U20" s="37" t="s">
        <v>33</v>
      </c>
      <c r="V20" s="38" t="s">
        <v>33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e">
        <v>#N/A</v>
      </c>
      <c r="AB20" s="41" t="e">
        <f t="shared" si="11"/>
        <v>#N/A</v>
      </c>
      <c r="AC20" s="42" t="e">
        <v>#N/A</v>
      </c>
      <c r="AD20" s="40">
        <f t="shared" si="12"/>
        <v>0</v>
      </c>
      <c r="AE20" s="40">
        <v>0</v>
      </c>
      <c r="AF20" s="40">
        <v>-6.1177400000000004</v>
      </c>
      <c r="AG20" s="40">
        <v>0</v>
      </c>
    </row>
    <row r="21" spans="1:33" ht="15.75" customHeight="1" x14ac:dyDescent="0.2">
      <c r="A21" s="29" t="s">
        <v>66</v>
      </c>
      <c r="B21" s="29"/>
      <c r="C21" s="16" t="str">
        <f t="shared" si="4"/>
        <v xml:space="preserve"> - </v>
      </c>
      <c r="D21" s="30">
        <v>0</v>
      </c>
      <c r="E21" s="30">
        <v>0</v>
      </c>
      <c r="F21" s="33">
        <v>0</v>
      </c>
      <c r="G21" s="31">
        <v>0</v>
      </c>
      <c r="H21" s="32" t="e">
        <f t="shared" si="1"/>
        <v>#DIV/0!</v>
      </c>
      <c r="I21" s="32" t="e">
        <f t="shared" si="2"/>
        <v>#DIV/0!</v>
      </c>
      <c r="J21" s="33">
        <f t="shared" si="5"/>
        <v>0</v>
      </c>
      <c r="K21" s="33" t="e">
        <f t="shared" si="3"/>
        <v>#DIV/0!</v>
      </c>
      <c r="L21" s="30">
        <v>0</v>
      </c>
      <c r="M21" s="34" t="str">
        <f t="shared" si="6"/>
        <v>-</v>
      </c>
      <c r="N21" s="30">
        <v>0</v>
      </c>
      <c r="O21" s="35">
        <f t="shared" ref="O21:P21" si="29">D21/7</f>
        <v>0</v>
      </c>
      <c r="P21" s="35">
        <f t="shared" si="29"/>
        <v>0</v>
      </c>
      <c r="Q21" s="30" t="e">
        <f t="shared" si="8"/>
        <v>#DIV/0!</v>
      </c>
      <c r="R21" s="30"/>
      <c r="S21" s="36" t="e">
        <v>#N/A</v>
      </c>
      <c r="T21" s="29">
        <v>580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e">
        <v>#N/A</v>
      </c>
      <c r="AB21" s="41" t="e">
        <f t="shared" si="11"/>
        <v>#N/A</v>
      </c>
      <c r="AC21" s="42" t="e">
        <v>#N/A</v>
      </c>
      <c r="AD21" s="40">
        <f t="shared" si="12"/>
        <v>0</v>
      </c>
      <c r="AE21" s="40">
        <v>0</v>
      </c>
      <c r="AF21" s="40">
        <v>-6.1177400000000004</v>
      </c>
      <c r="AG21" s="40">
        <v>0</v>
      </c>
    </row>
    <row r="22" spans="1:33" ht="15.75" customHeight="1" x14ac:dyDescent="0.2">
      <c r="A22" s="29" t="s">
        <v>68</v>
      </c>
      <c r="B22" s="29"/>
      <c r="C22" s="16" t="str">
        <f t="shared" si="4"/>
        <v xml:space="preserve"> - </v>
      </c>
      <c r="D22" s="30">
        <v>0</v>
      </c>
      <c r="E22" s="30">
        <v>0</v>
      </c>
      <c r="F22" s="31">
        <v>0</v>
      </c>
      <c r="G22" s="31">
        <v>0</v>
      </c>
      <c r="H22" s="32" t="e">
        <f t="shared" si="1"/>
        <v>#DIV/0!</v>
      </c>
      <c r="I22" s="32" t="e">
        <f t="shared" si="2"/>
        <v>#DIV/0!</v>
      </c>
      <c r="J22" s="33">
        <f t="shared" si="5"/>
        <v>0</v>
      </c>
      <c r="K22" s="33" t="e">
        <f t="shared" si="3"/>
        <v>#DIV/0!</v>
      </c>
      <c r="L22" s="30">
        <v>0</v>
      </c>
      <c r="M22" s="34" t="str">
        <f t="shared" si="6"/>
        <v>-</v>
      </c>
      <c r="N22" s="30">
        <v>0</v>
      </c>
      <c r="O22" s="35">
        <f t="shared" ref="O22:P22" si="30">D22/7</f>
        <v>0</v>
      </c>
      <c r="P22" s="35">
        <f t="shared" si="30"/>
        <v>0</v>
      </c>
      <c r="Q22" s="30" t="e">
        <f t="shared" si="8"/>
        <v>#DIV/0!</v>
      </c>
      <c r="R22" s="30"/>
      <c r="S22" s="36" t="e">
        <v>#N/A</v>
      </c>
      <c r="T22" s="29">
        <v>580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e">
        <v>#N/A</v>
      </c>
      <c r="AB22" s="41" t="e">
        <f t="shared" si="11"/>
        <v>#N/A</v>
      </c>
      <c r="AC22" s="42" t="e">
        <v>#N/A</v>
      </c>
      <c r="AD22" s="40">
        <f t="shared" si="12"/>
        <v>0</v>
      </c>
      <c r="AE22" s="40">
        <v>0</v>
      </c>
      <c r="AF22" s="40">
        <v>-6.1177400000000004</v>
      </c>
      <c r="AG22" s="40">
        <v>0</v>
      </c>
    </row>
    <row r="23" spans="1:33" ht="15.75" customHeight="1" x14ac:dyDescent="0.2">
      <c r="A23" s="29" t="s">
        <v>71</v>
      </c>
      <c r="B23" s="29"/>
      <c r="C23" s="16" t="str">
        <f t="shared" si="4"/>
        <v xml:space="preserve"> - </v>
      </c>
      <c r="D23" s="30">
        <v>0</v>
      </c>
      <c r="E23" s="30">
        <v>0</v>
      </c>
      <c r="F23" s="33">
        <v>0</v>
      </c>
      <c r="G23" s="31">
        <v>0</v>
      </c>
      <c r="H23" s="32" t="e">
        <f t="shared" si="1"/>
        <v>#DIV/0!</v>
      </c>
      <c r="I23" s="32" t="e">
        <f t="shared" si="2"/>
        <v>#DIV/0!</v>
      </c>
      <c r="J23" s="33">
        <f t="shared" si="5"/>
        <v>0</v>
      </c>
      <c r="K23" s="33" t="e">
        <f t="shared" si="3"/>
        <v>#DIV/0!</v>
      </c>
      <c r="L23" s="30">
        <v>0</v>
      </c>
      <c r="M23" s="34" t="str">
        <f t="shared" si="6"/>
        <v>-</v>
      </c>
      <c r="N23" s="30">
        <v>0</v>
      </c>
      <c r="O23" s="35">
        <f t="shared" ref="O23:P23" si="31">D23/7</f>
        <v>0</v>
      </c>
      <c r="P23" s="35">
        <f t="shared" si="31"/>
        <v>0</v>
      </c>
      <c r="Q23" s="30" t="e">
        <f t="shared" si="8"/>
        <v>#DIV/0!</v>
      </c>
      <c r="R23" s="30"/>
      <c r="S23" s="36" t="e">
        <v>#N/A</v>
      </c>
      <c r="T23" s="29">
        <v>580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e">
        <v>#N/A</v>
      </c>
      <c r="AB23" s="41" t="e">
        <f t="shared" si="11"/>
        <v>#N/A</v>
      </c>
      <c r="AC23" s="42" t="e">
        <v>#N/A</v>
      </c>
      <c r="AD23" s="40">
        <f t="shared" si="12"/>
        <v>0</v>
      </c>
      <c r="AE23" s="40">
        <v>0</v>
      </c>
      <c r="AF23" s="40">
        <v>-6.1177400000000004</v>
      </c>
      <c r="AG23" s="40">
        <v>0</v>
      </c>
    </row>
    <row r="24" spans="1:33" ht="15.75" customHeight="1" x14ac:dyDescent="0.2">
      <c r="A24" s="29" t="s">
        <v>74</v>
      </c>
      <c r="B24" s="29"/>
      <c r="C24" s="16" t="str">
        <f t="shared" si="4"/>
        <v xml:space="preserve"> - </v>
      </c>
      <c r="D24" s="30">
        <v>0</v>
      </c>
      <c r="E24" s="30">
        <v>0</v>
      </c>
      <c r="F24" s="33">
        <v>0</v>
      </c>
      <c r="G24" s="33">
        <v>0</v>
      </c>
      <c r="H24" s="32" t="e">
        <f t="shared" si="1"/>
        <v>#DIV/0!</v>
      </c>
      <c r="I24" s="32" t="e">
        <f t="shared" si="2"/>
        <v>#DIV/0!</v>
      </c>
      <c r="J24" s="33">
        <f t="shared" si="5"/>
        <v>0</v>
      </c>
      <c r="K24" s="33" t="e">
        <f t="shared" si="3"/>
        <v>#DIV/0!</v>
      </c>
      <c r="L24" s="30">
        <v>0</v>
      </c>
      <c r="M24" s="34" t="str">
        <f t="shared" si="6"/>
        <v>-</v>
      </c>
      <c r="N24" s="30">
        <v>0</v>
      </c>
      <c r="O24" s="35">
        <f t="shared" ref="O24:P24" si="32">D24/7</f>
        <v>0</v>
      </c>
      <c r="P24" s="35">
        <f t="shared" si="32"/>
        <v>0</v>
      </c>
      <c r="Q24" s="30" t="e">
        <f t="shared" si="8"/>
        <v>#DIV/0!</v>
      </c>
      <c r="R24" s="30"/>
      <c r="S24" s="36" t="e">
        <v>#N/A</v>
      </c>
      <c r="T24" s="29">
        <v>580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" t="s">
        <v>88</v>
      </c>
      <c r="AB24" s="41">
        <f t="shared" si="11"/>
        <v>-0.69</v>
      </c>
      <c r="AC24" s="28">
        <v>7.5996432291666666E-2</v>
      </c>
      <c r="AD24" s="40">
        <f t="shared" si="12"/>
        <v>0</v>
      </c>
      <c r="AE24" s="26">
        <v>-3.48</v>
      </c>
      <c r="AF24" s="40">
        <v>-6.1177400000000004</v>
      </c>
      <c r="AG24" s="40">
        <v>0</v>
      </c>
    </row>
    <row r="25" spans="1:33" ht="15.75" customHeight="1" x14ac:dyDescent="0.2">
      <c r="A25" s="29" t="s">
        <v>76</v>
      </c>
      <c r="B25" s="15"/>
      <c r="C25" s="16" t="str">
        <f t="shared" si="4"/>
        <v xml:space="preserve"> - </v>
      </c>
      <c r="D25" s="30">
        <v>0</v>
      </c>
      <c r="E25" s="30">
        <v>0</v>
      </c>
      <c r="F25" s="33">
        <v>0</v>
      </c>
      <c r="G25" s="33">
        <v>0</v>
      </c>
      <c r="H25" s="32" t="e">
        <f t="shared" si="1"/>
        <v>#DIV/0!</v>
      </c>
      <c r="I25" s="32" t="e">
        <f t="shared" si="2"/>
        <v>#DIV/0!</v>
      </c>
      <c r="J25" s="33">
        <f t="shared" si="5"/>
        <v>0</v>
      </c>
      <c r="K25" s="33" t="e">
        <f t="shared" si="3"/>
        <v>#DIV/0!</v>
      </c>
      <c r="L25" s="30">
        <v>0</v>
      </c>
      <c r="M25" s="34" t="str">
        <f t="shared" si="6"/>
        <v>-</v>
      </c>
      <c r="N25" s="30">
        <v>0</v>
      </c>
      <c r="O25" s="35">
        <f t="shared" ref="O25:P25" si="33">D25/7</f>
        <v>0</v>
      </c>
      <c r="P25" s="35">
        <f t="shared" si="33"/>
        <v>0</v>
      </c>
      <c r="Q25" s="30" t="e">
        <f t="shared" si="8"/>
        <v>#DIV/0!</v>
      </c>
      <c r="R25" s="30"/>
      <c r="S25" s="36">
        <v>0</v>
      </c>
      <c r="T25" s="15"/>
      <c r="U25" s="23"/>
      <c r="V25" s="1"/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88</v>
      </c>
      <c r="AB25" s="41">
        <f t="shared" si="11"/>
        <v>-0.69</v>
      </c>
      <c r="AC25" s="42">
        <v>7.5996432291666666E-2</v>
      </c>
      <c r="AD25" s="40">
        <f t="shared" si="12"/>
        <v>0</v>
      </c>
      <c r="AE25" s="40">
        <v>-3.48</v>
      </c>
      <c r="AF25" s="40">
        <v>-6.12</v>
      </c>
      <c r="AG25" s="40">
        <v>0</v>
      </c>
    </row>
    <row r="26" spans="1:33" ht="15.75" customHeight="1" x14ac:dyDescent="0.2">
      <c r="A26" s="15" t="s">
        <v>78</v>
      </c>
      <c r="B26" s="15"/>
      <c r="C26" s="16" t="str">
        <f t="shared" si="4"/>
        <v xml:space="preserve"> - </v>
      </c>
      <c r="D26" s="17">
        <v>0</v>
      </c>
      <c r="E26" s="17">
        <v>0</v>
      </c>
      <c r="F26" s="18">
        <v>0</v>
      </c>
      <c r="G26" s="18">
        <v>0</v>
      </c>
      <c r="H26" s="32" t="e">
        <f t="shared" si="1"/>
        <v>#DIV/0!</v>
      </c>
      <c r="I26" s="32" t="e">
        <f t="shared" si="2"/>
        <v>#DIV/0!</v>
      </c>
      <c r="J26" s="33">
        <f t="shared" si="5"/>
        <v>0</v>
      </c>
      <c r="K26" s="33" t="e">
        <f t="shared" si="3"/>
        <v>#DIV/0!</v>
      </c>
      <c r="L26" s="17">
        <v>0</v>
      </c>
      <c r="M26" s="34" t="str">
        <f t="shared" si="6"/>
        <v>-</v>
      </c>
      <c r="N26" s="17">
        <v>0</v>
      </c>
      <c r="O26" s="35">
        <f t="shared" ref="O26:P26" si="34">D26/7</f>
        <v>0</v>
      </c>
      <c r="P26" s="35">
        <f t="shared" si="34"/>
        <v>0</v>
      </c>
      <c r="Q26" s="30" t="e">
        <f t="shared" si="8"/>
        <v>#DIV/0!</v>
      </c>
      <c r="R26" s="30"/>
      <c r="S26" s="22">
        <v>0</v>
      </c>
      <c r="T26" s="15">
        <v>580</v>
      </c>
      <c r="U26" s="23" t="s">
        <v>33</v>
      </c>
      <c r="V26" s="1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88</v>
      </c>
      <c r="AB26" s="41">
        <f t="shared" si="11"/>
        <v>-0.69</v>
      </c>
      <c r="AC26" s="42">
        <v>7.5996432291666666E-2</v>
      </c>
      <c r="AD26" s="40">
        <f t="shared" si="12"/>
        <v>0</v>
      </c>
      <c r="AE26" s="26">
        <v>-3.48</v>
      </c>
      <c r="AF26" s="26">
        <v>-6.1177400000000004</v>
      </c>
      <c r="AG26" s="26">
        <v>0</v>
      </c>
    </row>
    <row r="27" spans="1:33" ht="15.75" customHeight="1" x14ac:dyDescent="0.2">
      <c r="A27" s="15" t="s">
        <v>80</v>
      </c>
      <c r="B27" s="15"/>
      <c r="C27" s="16" t="str">
        <f t="shared" si="4"/>
        <v xml:space="preserve"> - </v>
      </c>
      <c r="D27" s="17">
        <v>0</v>
      </c>
      <c r="E27" s="17">
        <v>0</v>
      </c>
      <c r="F27" s="18">
        <v>0</v>
      </c>
      <c r="G27" s="18">
        <v>0</v>
      </c>
      <c r="H27" s="32" t="e">
        <f t="shared" si="1"/>
        <v>#DIV/0!</v>
      </c>
      <c r="I27" s="32" t="e">
        <f t="shared" si="2"/>
        <v>#DIV/0!</v>
      </c>
      <c r="J27" s="33">
        <f t="shared" si="5"/>
        <v>0</v>
      </c>
      <c r="K27" s="33" t="e">
        <f t="shared" si="3"/>
        <v>#DIV/0!</v>
      </c>
      <c r="L27" s="17">
        <v>0</v>
      </c>
      <c r="M27" s="34" t="str">
        <f t="shared" si="6"/>
        <v>-</v>
      </c>
      <c r="N27" s="17">
        <v>0</v>
      </c>
      <c r="O27" s="35">
        <f t="shared" ref="O27:P27" si="35">D27/7</f>
        <v>0</v>
      </c>
      <c r="P27" s="35">
        <f t="shared" si="35"/>
        <v>0</v>
      </c>
      <c r="Q27" s="30" t="e">
        <f t="shared" si="8"/>
        <v>#DIV/0!</v>
      </c>
      <c r="R27" s="30"/>
      <c r="S27" s="22">
        <v>0</v>
      </c>
      <c r="T27" s="15">
        <v>580</v>
      </c>
      <c r="U27" s="23" t="s">
        <v>33</v>
      </c>
      <c r="V27" s="1" t="s">
        <v>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88</v>
      </c>
      <c r="AB27" s="41">
        <f t="shared" si="11"/>
        <v>-0.69</v>
      </c>
      <c r="AC27" s="42">
        <v>7.5996432291666666E-2</v>
      </c>
      <c r="AD27" s="40">
        <f t="shared" si="12"/>
        <v>0</v>
      </c>
      <c r="AE27" s="26">
        <v>-3.48</v>
      </c>
      <c r="AF27" s="26">
        <v>-6.1177400000000004</v>
      </c>
      <c r="AG27" s="26">
        <v>0</v>
      </c>
    </row>
    <row r="28" spans="1:33" ht="15.75" customHeight="1" x14ac:dyDescent="0.2">
      <c r="A28" s="15" t="s">
        <v>82</v>
      </c>
      <c r="B28" s="15"/>
      <c r="C28" s="16" t="str">
        <f t="shared" si="4"/>
        <v xml:space="preserve"> - </v>
      </c>
      <c r="D28" s="17">
        <v>0</v>
      </c>
      <c r="E28" s="17">
        <v>0</v>
      </c>
      <c r="F28" s="18">
        <v>0</v>
      </c>
      <c r="G28" s="18">
        <v>0</v>
      </c>
      <c r="H28" s="32" t="e">
        <f t="shared" si="1"/>
        <v>#DIV/0!</v>
      </c>
      <c r="I28" s="32" t="e">
        <f t="shared" si="2"/>
        <v>#DIV/0!</v>
      </c>
      <c r="J28" s="33">
        <f t="shared" si="5"/>
        <v>0</v>
      </c>
      <c r="K28" s="33" t="e">
        <f t="shared" si="3"/>
        <v>#DIV/0!</v>
      </c>
      <c r="L28" s="17">
        <v>0</v>
      </c>
      <c r="M28" s="34" t="str">
        <f t="shared" si="6"/>
        <v>-</v>
      </c>
      <c r="N28" s="17">
        <v>0</v>
      </c>
      <c r="O28" s="35">
        <f t="shared" ref="O28:P28" si="36">D28/7</f>
        <v>0</v>
      </c>
      <c r="P28" s="35">
        <f t="shared" si="36"/>
        <v>0</v>
      </c>
      <c r="Q28" s="30" t="e">
        <f t="shared" si="8"/>
        <v>#DIV/0!</v>
      </c>
      <c r="R28" s="30"/>
      <c r="S28" s="22">
        <v>0</v>
      </c>
      <c r="T28" s="15">
        <v>580</v>
      </c>
      <c r="U28" s="23" t="s">
        <v>33</v>
      </c>
      <c r="V28" s="1" t="s">
        <v>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88</v>
      </c>
      <c r="AB28" s="41">
        <f t="shared" si="11"/>
        <v>-0.69</v>
      </c>
      <c r="AC28" s="42">
        <v>7.5996432291666666E-2</v>
      </c>
      <c r="AD28" s="40">
        <f t="shared" si="12"/>
        <v>0</v>
      </c>
      <c r="AE28" s="26">
        <v>-3.48</v>
      </c>
      <c r="AF28" s="26">
        <v>-6.1177400000000004</v>
      </c>
      <c r="AG28" s="26">
        <v>0</v>
      </c>
    </row>
    <row r="29" spans="1:33" ht="15.75" customHeight="1" x14ac:dyDescent="0.2">
      <c r="A29" s="15" t="s">
        <v>83</v>
      </c>
      <c r="B29" s="15"/>
      <c r="C29" s="16" t="str">
        <f t="shared" si="4"/>
        <v xml:space="preserve"> - </v>
      </c>
      <c r="D29" s="17">
        <v>0</v>
      </c>
      <c r="E29" s="17">
        <v>0</v>
      </c>
      <c r="F29" s="18">
        <v>0</v>
      </c>
      <c r="G29" s="18">
        <v>0</v>
      </c>
      <c r="H29" s="32" t="e">
        <f t="shared" si="1"/>
        <v>#DIV/0!</v>
      </c>
      <c r="I29" s="32" t="e">
        <f t="shared" si="2"/>
        <v>#DIV/0!</v>
      </c>
      <c r="J29" s="33">
        <f t="shared" si="5"/>
        <v>0</v>
      </c>
      <c r="K29" s="33" t="e">
        <f t="shared" si="3"/>
        <v>#DIV/0!</v>
      </c>
      <c r="L29" s="17">
        <v>0</v>
      </c>
      <c r="M29" s="34" t="str">
        <f t="shared" si="6"/>
        <v>-</v>
      </c>
      <c r="N29" s="17">
        <v>0</v>
      </c>
      <c r="O29" s="35">
        <f t="shared" ref="O29:P29" si="37">D29/7</f>
        <v>0</v>
      </c>
      <c r="P29" s="35">
        <f t="shared" si="37"/>
        <v>0</v>
      </c>
      <c r="Q29" s="30" t="e">
        <f t="shared" si="8"/>
        <v>#DIV/0!</v>
      </c>
      <c r="R29" s="30"/>
      <c r="S29" s="22">
        <v>0</v>
      </c>
      <c r="T29" s="15" t="s">
        <v>33</v>
      </c>
      <c r="U29" s="23" t="s">
        <v>33</v>
      </c>
      <c r="V29" s="1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88</v>
      </c>
      <c r="AB29" s="41">
        <f t="shared" si="11"/>
        <v>-0.69</v>
      </c>
      <c r="AC29" s="42">
        <v>7.5996432291666666E-2</v>
      </c>
      <c r="AD29" s="40">
        <f t="shared" si="12"/>
        <v>0</v>
      </c>
      <c r="AE29" s="26">
        <v>-3.48</v>
      </c>
      <c r="AF29" s="26">
        <v>-6.1177400000000004</v>
      </c>
      <c r="AG29" s="26">
        <v>0</v>
      </c>
    </row>
    <row r="30" spans="1:33" ht="15.75" customHeight="1" x14ac:dyDescent="0.2">
      <c r="A30" s="15" t="s">
        <v>84</v>
      </c>
      <c r="B30" s="15"/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32" t="e">
        <f t="shared" si="1"/>
        <v>#DIV/0!</v>
      </c>
      <c r="I30" s="32" t="e">
        <f t="shared" si="2"/>
        <v>#DIV/0!</v>
      </c>
      <c r="J30" s="33">
        <f t="shared" si="5"/>
        <v>0</v>
      </c>
      <c r="K30" s="33" t="e">
        <f t="shared" si="3"/>
        <v>#DIV/0!</v>
      </c>
      <c r="L30" s="17">
        <v>0</v>
      </c>
      <c r="M30" s="34" t="str">
        <f t="shared" si="6"/>
        <v>-</v>
      </c>
      <c r="N30" s="17">
        <v>0</v>
      </c>
      <c r="O30" s="35">
        <f t="shared" ref="O30:P30" si="38">D30/7</f>
        <v>0</v>
      </c>
      <c r="P30" s="35">
        <f t="shared" si="38"/>
        <v>0</v>
      </c>
      <c r="Q30" s="30" t="e">
        <f t="shared" si="8"/>
        <v>#DIV/0!</v>
      </c>
      <c r="R30" s="30"/>
      <c r="S30" s="22">
        <v>0</v>
      </c>
      <c r="T30" s="29">
        <v>580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88</v>
      </c>
      <c r="AB30" s="41">
        <f t="shared" si="11"/>
        <v>-0.69</v>
      </c>
      <c r="AC30" s="42">
        <v>7.5996432291666666E-2</v>
      </c>
      <c r="AD30" s="40">
        <f t="shared" si="12"/>
        <v>0</v>
      </c>
      <c r="AE30" s="26">
        <v>-3.48</v>
      </c>
      <c r="AF30" s="26">
        <v>-6.0627401980000002</v>
      </c>
      <c r="AG30" s="26">
        <v>0</v>
      </c>
    </row>
    <row r="31" spans="1:33" ht="15.75" customHeight="1" x14ac:dyDescent="0.2">
      <c r="A31" s="15" t="s">
        <v>85</v>
      </c>
      <c r="B31" s="15"/>
      <c r="C31" s="16" t="str">
        <f t="shared" si="4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1"/>
        <v>#DIV/0!</v>
      </c>
      <c r="I31" s="32" t="e">
        <f t="shared" si="2"/>
        <v>#DIV/0!</v>
      </c>
      <c r="J31" s="33">
        <f t="shared" si="5"/>
        <v>0</v>
      </c>
      <c r="K31" s="33" t="e">
        <f t="shared" si="3"/>
        <v>#DIV/0!</v>
      </c>
      <c r="L31" s="17">
        <v>0</v>
      </c>
      <c r="M31" s="34" t="str">
        <f t="shared" si="6"/>
        <v>-</v>
      </c>
      <c r="N31" s="17">
        <v>0</v>
      </c>
      <c r="O31" s="35">
        <f t="shared" ref="O31:P32" si="39">D31/7</f>
        <v>0</v>
      </c>
      <c r="P31" s="35">
        <f t="shared" si="39"/>
        <v>0</v>
      </c>
      <c r="Q31" s="30" t="e">
        <f t="shared" si="8"/>
        <v>#DIV/0!</v>
      </c>
      <c r="R31" s="30"/>
      <c r="S31" s="22" t="e">
        <v>#N/A</v>
      </c>
      <c r="T31" s="15">
        <v>500</v>
      </c>
      <c r="U31" s="23" t="s">
        <v>33</v>
      </c>
      <c r="V31" s="1" t="s">
        <v>412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88</v>
      </c>
      <c r="AB31" s="41">
        <f t="shared" si="11"/>
        <v>-0.69</v>
      </c>
      <c r="AC31" s="28">
        <v>7.5996432291666666E-2</v>
      </c>
      <c r="AD31" s="40">
        <f t="shared" si="12"/>
        <v>0</v>
      </c>
      <c r="AE31" s="44">
        <v>-3.48</v>
      </c>
      <c r="AF31" s="44">
        <v>-6.0627401980000002</v>
      </c>
      <c r="AG31" s="26">
        <v>0</v>
      </c>
    </row>
    <row r="32" spans="1:33" s="51" customFormat="1" ht="15.75" customHeight="1" x14ac:dyDescent="0.2">
      <c r="A32" s="51" t="s">
        <v>400</v>
      </c>
      <c r="C32" s="16" t="str">
        <f t="shared" si="4"/>
        <v xml:space="preserve"> - </v>
      </c>
      <c r="D32" s="52">
        <v>0</v>
      </c>
      <c r="E32" s="52">
        <v>0</v>
      </c>
      <c r="F32" s="53">
        <v>0</v>
      </c>
      <c r="G32" s="53">
        <v>0</v>
      </c>
      <c r="H32" s="32" t="e">
        <f t="shared" si="1"/>
        <v>#DIV/0!</v>
      </c>
      <c r="I32" s="32" t="e">
        <f t="shared" si="2"/>
        <v>#DIV/0!</v>
      </c>
      <c r="J32" s="33">
        <f t="shared" si="5"/>
        <v>0</v>
      </c>
      <c r="K32" s="33" t="e">
        <f t="shared" si="3"/>
        <v>#DIV/0!</v>
      </c>
      <c r="L32" s="52">
        <v>0</v>
      </c>
      <c r="M32" s="34" t="str">
        <f t="shared" si="6"/>
        <v>-</v>
      </c>
      <c r="N32" s="52">
        <v>0</v>
      </c>
      <c r="O32" s="35">
        <f t="shared" si="39"/>
        <v>0</v>
      </c>
      <c r="P32" s="35">
        <f t="shared" si="39"/>
        <v>0</v>
      </c>
      <c r="Q32" s="30" t="e">
        <f t="shared" si="8"/>
        <v>#DIV/0!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54">
        <v>0</v>
      </c>
      <c r="T32" s="51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5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6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51">
        <v>0</v>
      </c>
      <c r="X32" s="39">
        <f t="shared" si="9"/>
        <v>0</v>
      </c>
      <c r="Y32" s="40">
        <f t="shared" si="10"/>
        <v>0</v>
      </c>
      <c r="Z32" s="51">
        <v>0</v>
      </c>
      <c r="AA32" s="51" t="s">
        <v>88</v>
      </c>
      <c r="AB32" s="41">
        <f t="shared" si="11"/>
        <v>-0.69</v>
      </c>
      <c r="AC32" s="57">
        <v>7.5996432291666666E-2</v>
      </c>
      <c r="AD32" s="40">
        <f t="shared" si="12"/>
        <v>0</v>
      </c>
      <c r="AE32" s="58">
        <v>-3.48</v>
      </c>
      <c r="AF32" s="58">
        <v>-6.0627401980000002</v>
      </c>
      <c r="AG32" s="58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</row>
    <row r="131" spans="1:33" ht="15.75" customHeight="1" x14ac:dyDescent="0.2"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</row>
    <row r="132" spans="1:33" ht="15.75" customHeight="1" x14ac:dyDescent="0.2"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</row>
    <row r="133" spans="1:33" ht="15.75" customHeight="1" x14ac:dyDescent="0.2"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</row>
    <row r="134" spans="1:33" ht="15.75" customHeight="1" x14ac:dyDescent="0.2"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</row>
    <row r="135" spans="1:33" ht="15.75" customHeight="1" x14ac:dyDescent="0.2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</row>
    <row r="136" spans="1:33" ht="15.75" customHeight="1" x14ac:dyDescent="0.2"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</row>
    <row r="137" spans="1:33" ht="15.75" customHeight="1" x14ac:dyDescent="0.2"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</row>
    <row r="138" spans="1:33" ht="15.75" customHeight="1" x14ac:dyDescent="0.2"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</row>
    <row r="139" spans="1:33" ht="15.75" customHeight="1" x14ac:dyDescent="0.2"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</row>
    <row r="140" spans="1:33" ht="15.75" customHeight="1" x14ac:dyDescent="0.2"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</row>
    <row r="141" spans="1:33" ht="15.75" customHeight="1" x14ac:dyDescent="0.2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</row>
    <row r="142" spans="1:33" ht="15.75" customHeight="1" x14ac:dyDescent="0.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</row>
    <row r="143" spans="1:33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</row>
    <row r="144" spans="1:33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PL-PP-AWCHB-WH</vt:lpstr>
      <vt:lpstr>PL-PP-CHBCB-BK3X2</vt:lpstr>
      <vt:lpstr>PL-PP-CHBCB-BK4X2</vt:lpstr>
      <vt:lpstr>PL-PP-CHBCB-FLAG3X2</vt:lpstr>
      <vt:lpstr>PL-PP-CHBCB-FLAG4X2</vt:lpstr>
      <vt:lpstr>PL-PP-CHL-BL-C</vt:lpstr>
      <vt:lpstr>PL-PP-CHL-GN-C</vt:lpstr>
      <vt:lpstr>PL-PP-CHL-MULTI</vt:lpstr>
      <vt:lpstr>PL-PP-CHL-OR-C</vt:lpstr>
      <vt:lpstr>PL-PP-CHL-PU-D</vt:lpstr>
      <vt:lpstr>PL-PP-CHL-RE-B</vt:lpstr>
      <vt:lpstr>PL-PP-CHL-WH-B</vt:lpstr>
      <vt:lpstr>PL-PP-CHEL-BL</vt:lpstr>
      <vt:lpstr>PL-PP-CHEL-BLRD</vt:lpstr>
      <vt:lpstr>PL-PP-CHEL-RD</vt:lpstr>
      <vt:lpstr>PL-PP-CHEL-WH</vt:lpstr>
      <vt:lpstr>PL-PP-CHL-EL-WH</vt:lpstr>
      <vt:lpstr>PL-PP-CH-HSAW</vt:lpstr>
      <vt:lpstr>PL-PP-CHB-SCORE</vt:lpstr>
      <vt:lpstr>PL-PP-CHB-SCORE-2PK-A</vt:lpstr>
      <vt:lpstr>PL-PP-CH-CP-BK</vt:lpstr>
      <vt:lpstr>PL-PP-CH-CP-GY</vt:lpstr>
      <vt:lpstr>PL-PP-CH-CP-NB</vt:lpstr>
      <vt:lpstr>PL-PP-CH-CP-STAR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2021-07-19T15:50:35Z</dcterms:modified>
</cp:coreProperties>
</file>