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"/>
    </mc:Choice>
  </mc:AlternateContent>
  <xr:revisionPtr revIDLastSave="0" documentId="13_ncr:1_{7A897119-F0B0-FE4E-9A9E-ED3513031058}" xr6:coauthVersionLast="47" xr6:coauthVersionMax="47" xr10:uidLastSave="{00000000-0000-0000-0000-000000000000}"/>
  <bookViews>
    <workbookView xWindow="0" yWindow="500" windowWidth="28800" windowHeight="15700" activeTab="1" xr2:uid="{00000000-000D-0000-FFFF-FFFF00000000}"/>
  </bookViews>
  <sheets>
    <sheet name="PL-IL-B12Z-N50" sheetId="1" r:id="rId1"/>
    <sheet name="PL-IL-BWL6OZSQ-WH50" sheetId="2" r:id="rId2"/>
    <sheet name="PL-IL-DC2-100" sheetId="3" r:id="rId3"/>
    <sheet name="PL-IL-DC2-50" sheetId="4" r:id="rId4"/>
    <sheet name="PL-IL-DC2-GLD100G" sheetId="5" r:id="rId5"/>
    <sheet name="PL-IL-DC2-SIL100G" sheetId="6" r:id="rId6"/>
    <sheet name="PL-IL-DC2SQ-100" sheetId="7" r:id="rId7"/>
    <sheet name="PL-IL-DC3.3HEX-100" sheetId="8" r:id="rId8"/>
    <sheet name="PL-IL-DC3-100" sheetId="9" r:id="rId9"/>
    <sheet name="PL-IL-DC3.5PAR-100" sheetId="10" r:id="rId10"/>
    <sheet name="PL-IL-DC3-40" sheetId="11" r:id="rId11"/>
    <sheet name="PL-IL-DC3R-100" sheetId="12" r:id="rId12"/>
    <sheet name="PL-IL-DC3-GLD100G" sheetId="13" r:id="rId13"/>
    <sheet name="PL-IL-DC3R-50" sheetId="14" r:id="rId14"/>
    <sheet name="PL-IL-DC3-SIL100G" sheetId="15" r:id="rId15"/>
    <sheet name="PL-IL-DC3SLANT-100" sheetId="16" r:id="rId16"/>
    <sheet name="PL-IL-DC4R-100" sheetId="17" r:id="rId17"/>
    <sheet name="PL-IL-DC5-100" sheetId="18" r:id="rId18"/>
    <sheet name="PL-IL-DC5-40" sheetId="19" r:id="rId19"/>
    <sheet name="PL-IL-DC5-20" sheetId="20" r:id="rId20"/>
    <sheet name="PL-IL-DC5HEX-100" sheetId="21" r:id="rId21"/>
    <sheet name="PL-IL-DC5SQ-100" sheetId="22" r:id="rId22"/>
    <sheet name="PL-IL-DC6SCAL-100" sheetId="23" r:id="rId23"/>
    <sheet name="PL-IL-DC7-GLD100G" sheetId="24" r:id="rId24"/>
    <sheet name="PL-IL-DC7-SIL100G" sheetId="25" r:id="rId25"/>
    <sheet name="PL-IL-PCC8OZ-WH50" sheetId="26" r:id="rId26"/>
    <sheet name="PL-IL-PL10R-100" sheetId="27" r:id="rId27"/>
    <sheet name="PL-IL-PL6S-W100" sheetId="28" r:id="rId28"/>
    <sheet name="PL-IL-PL10R-50" sheetId="29" r:id="rId29"/>
    <sheet name="PL-IL-PL10S-W100" sheetId="30" r:id="rId30"/>
    <sheet name="PL-IL-PL6R-100" sheetId="31" r:id="rId31"/>
    <sheet name="PL-IL-PL7R-100" sheetId="32" r:id="rId32"/>
    <sheet name="PL-IL-PL9R-100" sheetId="33" r:id="rId33"/>
    <sheet name="PL-IL-PL9R-50" sheetId="34" r:id="rId34"/>
    <sheet name="PL-IL-PL10R-GLD100G-A" sheetId="35" r:id="rId35"/>
    <sheet name="PL-IL-PL10R-GLD50" sheetId="36" r:id="rId36"/>
    <sheet name="PL-IL-PL10R-SIL100G" sheetId="37" r:id="rId37"/>
    <sheet name="PL-IL-PL4SQ-CL100" sheetId="38" r:id="rId38"/>
    <sheet name="PL-IL-PL4SQ-CL50" sheetId="39" r:id="rId39"/>
    <sheet name="PL-IL-PL6R-GLD100G-A" sheetId="40" r:id="rId40"/>
    <sheet name="PL-IL-PL6R-SIL100G" sheetId="41" r:id="rId41"/>
    <sheet name="PL-IL-PL6R-SIL50" sheetId="42" r:id="rId42"/>
    <sheet name="PL-IL-PL6SQ-CL100" sheetId="43" r:id="rId43"/>
    <sheet name="PL-IL-PL6SQ-CL50" sheetId="44" r:id="rId44"/>
    <sheet name="PL-IL-PL7R-SIL100G" sheetId="45" r:id="rId45"/>
    <sheet name="PL-IL-PL8SQ-CL100" sheetId="46" r:id="rId46"/>
    <sheet name="PL-IL-PL8SQ-CL50" sheetId="47" r:id="rId47"/>
    <sheet name="PL-IL-SCPL10-C50" sheetId="48" r:id="rId48"/>
    <sheet name="PL-IL-PL9R-GLD50" sheetId="49" r:id="rId49"/>
    <sheet name="PL-IL-SCPL6-C100" sheetId="50" r:id="rId50"/>
    <sheet name="PL-IL-STPL6R-100" sheetId="51" r:id="rId51"/>
    <sheet name="PL-IL-STPL9R-100" sheetId="52" r:id="rId52"/>
    <sheet name="PL-IL-STPL10R-100" sheetId="53" r:id="rId53"/>
    <sheet name="PL-IL-STPL7R-100" sheetId="54" r:id="rId54"/>
  </sheets>
  <calcPr calcId="191029"/>
</workbook>
</file>

<file path=xl/calcChain.xml><?xml version="1.0" encoding="utf-8"?>
<calcChain xmlns="http://schemas.openxmlformats.org/spreadsheetml/2006/main">
  <c r="T3" i="2" l="1"/>
  <c r="T3" i="54"/>
  <c r="T3" i="53"/>
  <c r="T3" i="52"/>
  <c r="T3" i="51"/>
  <c r="T3" i="50"/>
  <c r="T3" i="49"/>
  <c r="T3" i="48"/>
  <c r="T3" i="47"/>
  <c r="T3" i="46"/>
  <c r="T3" i="45"/>
  <c r="T3" i="44"/>
  <c r="T3" i="43"/>
  <c r="T3" i="42"/>
  <c r="T3" i="41"/>
  <c r="T3" i="40"/>
  <c r="T3" i="39"/>
  <c r="T3" i="38"/>
  <c r="T3" i="37"/>
  <c r="T3" i="36"/>
  <c r="T3" i="35"/>
  <c r="T3" i="34"/>
  <c r="T3" i="33"/>
  <c r="T3" i="32"/>
  <c r="T3" i="31"/>
  <c r="T3" i="30"/>
  <c r="T3" i="29"/>
  <c r="T3" i="28"/>
  <c r="T3" i="27"/>
  <c r="T3" i="26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T3" i="6"/>
  <c r="T3" i="5"/>
  <c r="T3" i="4"/>
  <c r="T3" i="3"/>
  <c r="T3" i="1"/>
  <c r="R32" i="1"/>
  <c r="R32" i="3"/>
  <c r="R32" i="4"/>
  <c r="R32" i="5"/>
  <c r="R32" i="6"/>
  <c r="R32" i="7"/>
  <c r="R32" i="8"/>
  <c r="R32" i="9"/>
  <c r="R32" i="10"/>
  <c r="R32" i="11"/>
  <c r="R32" i="12"/>
  <c r="R32" i="13"/>
  <c r="R32" i="14"/>
  <c r="R32" i="15"/>
  <c r="R32" i="16"/>
  <c r="R32" i="17"/>
  <c r="R32" i="18"/>
  <c r="R32" i="19"/>
  <c r="R32" i="20"/>
  <c r="R32" i="21"/>
  <c r="R32" i="22"/>
  <c r="R32" i="23"/>
  <c r="R32" i="24"/>
  <c r="R32" i="25"/>
  <c r="R32" i="26"/>
  <c r="R32" i="27"/>
  <c r="R32" i="28"/>
  <c r="R32" i="29"/>
  <c r="R32" i="30"/>
  <c r="R32" i="31"/>
  <c r="R32" i="32"/>
  <c r="R32" i="33"/>
  <c r="R32" i="34"/>
  <c r="R32" i="35"/>
  <c r="R32" i="36"/>
  <c r="R32" i="37"/>
  <c r="R32" i="38"/>
  <c r="R32" i="39"/>
  <c r="R32" i="40"/>
  <c r="R32" i="41"/>
  <c r="R32" i="42"/>
  <c r="R32" i="43"/>
  <c r="R32" i="44"/>
  <c r="R32" i="45"/>
  <c r="R32" i="46"/>
  <c r="R32" i="47"/>
  <c r="R32" i="48"/>
  <c r="R32" i="49"/>
  <c r="R32" i="50"/>
  <c r="R32" i="51"/>
  <c r="R32" i="52"/>
  <c r="R32" i="53"/>
  <c r="R32" i="54"/>
  <c r="R32" i="2"/>
  <c r="AB32" i="2" l="1"/>
  <c r="AD32" i="2" s="1"/>
  <c r="Y32" i="2"/>
  <c r="X32" i="2"/>
  <c r="V32" i="2"/>
  <c r="U32" i="2"/>
  <c r="T32" i="2"/>
  <c r="O32" i="2"/>
  <c r="M32" i="2"/>
  <c r="H32" i="2"/>
  <c r="P32" i="2"/>
  <c r="Q32" i="2" s="1"/>
  <c r="C32" i="2"/>
  <c r="AB32" i="3"/>
  <c r="AD32" i="3" s="1"/>
  <c r="X32" i="3"/>
  <c r="V32" i="3"/>
  <c r="U32" i="3"/>
  <c r="T32" i="3"/>
  <c r="O32" i="3"/>
  <c r="M32" i="3"/>
  <c r="J32" i="3"/>
  <c r="P32" i="3"/>
  <c r="C32" i="3"/>
  <c r="AB32" i="4"/>
  <c r="AD32" i="4" s="1"/>
  <c r="Y32" i="4"/>
  <c r="X32" i="4"/>
  <c r="V32" i="4"/>
  <c r="U32" i="4"/>
  <c r="T32" i="4"/>
  <c r="O32" i="4"/>
  <c r="M32" i="4"/>
  <c r="H32" i="4"/>
  <c r="C32" i="4"/>
  <c r="P32" i="4"/>
  <c r="Q32" i="4" s="1"/>
  <c r="AB32" i="5"/>
  <c r="AD32" i="5" s="1"/>
  <c r="Y32" i="5"/>
  <c r="X32" i="5"/>
  <c r="V32" i="5"/>
  <c r="U32" i="5"/>
  <c r="T32" i="5"/>
  <c r="H32" i="5"/>
  <c r="J32" i="5"/>
  <c r="P32" i="5"/>
  <c r="O32" i="5"/>
  <c r="Q32" i="5" s="1"/>
  <c r="C32" i="5"/>
  <c r="AB32" i="6"/>
  <c r="AD32" i="6" s="1"/>
  <c r="J32" i="6" s="1"/>
  <c r="Y32" i="6"/>
  <c r="X32" i="6"/>
  <c r="V32" i="6"/>
  <c r="U32" i="6"/>
  <c r="T32" i="6"/>
  <c r="O32" i="6"/>
  <c r="M32" i="6"/>
  <c r="H32" i="6"/>
  <c r="P32" i="6"/>
  <c r="Q32" i="6" s="1"/>
  <c r="C32" i="6"/>
  <c r="AB32" i="7"/>
  <c r="AD32" i="7" s="1"/>
  <c r="X32" i="7"/>
  <c r="V32" i="7"/>
  <c r="U32" i="7"/>
  <c r="T32" i="7"/>
  <c r="O32" i="7"/>
  <c r="M32" i="7"/>
  <c r="J32" i="7"/>
  <c r="P32" i="7"/>
  <c r="C32" i="7"/>
  <c r="AB32" i="8"/>
  <c r="AD32" i="8" s="1"/>
  <c r="X32" i="8"/>
  <c r="V32" i="8"/>
  <c r="U32" i="8"/>
  <c r="T32" i="8"/>
  <c r="O32" i="8"/>
  <c r="M32" i="8"/>
  <c r="Y32" i="8"/>
  <c r="P32" i="8"/>
  <c r="C32" i="8"/>
  <c r="AB32" i="9"/>
  <c r="AD32" i="9" s="1"/>
  <c r="Y32" i="9"/>
  <c r="X32" i="9"/>
  <c r="V32" i="9"/>
  <c r="U32" i="9"/>
  <c r="T32" i="9"/>
  <c r="O32" i="9"/>
  <c r="M32" i="9"/>
  <c r="H32" i="9"/>
  <c r="J32" i="9"/>
  <c r="I32" i="9" s="1"/>
  <c r="P32" i="9"/>
  <c r="Q32" i="9" s="1"/>
  <c r="C32" i="9"/>
  <c r="AB32" i="10"/>
  <c r="AD32" i="10" s="1"/>
  <c r="Y32" i="10"/>
  <c r="X32" i="10"/>
  <c r="V32" i="10"/>
  <c r="U32" i="10"/>
  <c r="T32" i="10"/>
  <c r="O32" i="10"/>
  <c r="M32" i="10"/>
  <c r="H32" i="10"/>
  <c r="P32" i="10"/>
  <c r="Q32" i="10" s="1"/>
  <c r="C32" i="10"/>
  <c r="AB32" i="11"/>
  <c r="AD32" i="11" s="1"/>
  <c r="X32" i="11"/>
  <c r="V32" i="11"/>
  <c r="U32" i="11"/>
  <c r="T32" i="11"/>
  <c r="O32" i="11"/>
  <c r="M32" i="11"/>
  <c r="P32" i="11"/>
  <c r="C32" i="11"/>
  <c r="AB32" i="12"/>
  <c r="X32" i="12"/>
  <c r="V32" i="12"/>
  <c r="U32" i="12"/>
  <c r="T32" i="12"/>
  <c r="O32" i="12"/>
  <c r="M32" i="12"/>
  <c r="Y32" i="12"/>
  <c r="P32" i="12"/>
  <c r="C32" i="12"/>
  <c r="AB32" i="13"/>
  <c r="AD32" i="13" s="1"/>
  <c r="Y32" i="13"/>
  <c r="X32" i="13"/>
  <c r="V32" i="13"/>
  <c r="U32" i="13"/>
  <c r="T32" i="13"/>
  <c r="O32" i="13"/>
  <c r="M32" i="13"/>
  <c r="J32" i="13"/>
  <c r="I32" i="13" s="1"/>
  <c r="P32" i="13"/>
  <c r="Q32" i="13" s="1"/>
  <c r="C32" i="13"/>
  <c r="AB32" i="14"/>
  <c r="AD32" i="14" s="1"/>
  <c r="Y32" i="14"/>
  <c r="X32" i="14"/>
  <c r="V32" i="14"/>
  <c r="U32" i="14"/>
  <c r="T32" i="14"/>
  <c r="O32" i="14"/>
  <c r="M32" i="14"/>
  <c r="H32" i="14"/>
  <c r="P32" i="14"/>
  <c r="Q32" i="14" s="1"/>
  <c r="C32" i="14"/>
  <c r="AB32" i="15"/>
  <c r="AD32" i="15" s="1"/>
  <c r="X32" i="15"/>
  <c r="V32" i="15"/>
  <c r="U32" i="15"/>
  <c r="T32" i="15"/>
  <c r="O32" i="15"/>
  <c r="M32" i="15"/>
  <c r="P32" i="15"/>
  <c r="C32" i="15"/>
  <c r="AB32" i="16"/>
  <c r="AD32" i="16" s="1"/>
  <c r="X32" i="16"/>
  <c r="V32" i="16"/>
  <c r="U32" i="16"/>
  <c r="T32" i="16"/>
  <c r="O32" i="16"/>
  <c r="Q32" i="16" s="1"/>
  <c r="M32" i="16"/>
  <c r="Y32" i="16"/>
  <c r="P32" i="16"/>
  <c r="C32" i="16"/>
  <c r="AB32" i="17"/>
  <c r="AD32" i="17" s="1"/>
  <c r="Y32" i="17"/>
  <c r="X32" i="17"/>
  <c r="V32" i="17"/>
  <c r="U32" i="17"/>
  <c r="T32" i="17"/>
  <c r="O32" i="17"/>
  <c r="M32" i="17"/>
  <c r="K32" i="17"/>
  <c r="J32" i="17"/>
  <c r="I32" i="17" s="1"/>
  <c r="P32" i="17"/>
  <c r="Q32" i="17" s="1"/>
  <c r="C32" i="17"/>
  <c r="AB32" i="18"/>
  <c r="AD32" i="18" s="1"/>
  <c r="Y32" i="18"/>
  <c r="X32" i="18"/>
  <c r="V32" i="18"/>
  <c r="U32" i="18"/>
  <c r="T32" i="18"/>
  <c r="O32" i="18"/>
  <c r="M32" i="18"/>
  <c r="H32" i="18"/>
  <c r="P32" i="18"/>
  <c r="Q32" i="18" s="1"/>
  <c r="C32" i="18"/>
  <c r="AB32" i="19"/>
  <c r="AD32" i="19" s="1"/>
  <c r="X32" i="19"/>
  <c r="V32" i="19"/>
  <c r="U32" i="19"/>
  <c r="T32" i="19"/>
  <c r="O32" i="19"/>
  <c r="Q32" i="19" s="1"/>
  <c r="M32" i="19"/>
  <c r="P32" i="19"/>
  <c r="C32" i="19"/>
  <c r="AB32" i="20"/>
  <c r="X32" i="20"/>
  <c r="V32" i="20"/>
  <c r="U32" i="20"/>
  <c r="T32" i="20"/>
  <c r="O32" i="20"/>
  <c r="M32" i="20"/>
  <c r="Y32" i="20"/>
  <c r="P32" i="20"/>
  <c r="C32" i="20"/>
  <c r="AB32" i="21"/>
  <c r="AD32" i="21" s="1"/>
  <c r="Y32" i="21"/>
  <c r="X32" i="21"/>
  <c r="V32" i="21"/>
  <c r="U32" i="21"/>
  <c r="T32" i="21"/>
  <c r="O32" i="21"/>
  <c r="M32" i="21"/>
  <c r="H32" i="21"/>
  <c r="P32" i="21"/>
  <c r="Q32" i="21" s="1"/>
  <c r="C32" i="21"/>
  <c r="AB32" i="22"/>
  <c r="Y32" i="22"/>
  <c r="V32" i="22"/>
  <c r="U32" i="22"/>
  <c r="T32" i="22"/>
  <c r="P32" i="22"/>
  <c r="AG3" i="23"/>
  <c r="AB32" i="23"/>
  <c r="X32" i="23"/>
  <c r="V32" i="23"/>
  <c r="U32" i="23"/>
  <c r="T32" i="23"/>
  <c r="P32" i="23"/>
  <c r="AB32" i="24"/>
  <c r="AD32" i="24" s="1"/>
  <c r="V32" i="24"/>
  <c r="U32" i="24"/>
  <c r="T32" i="24"/>
  <c r="M32" i="24"/>
  <c r="P32" i="24"/>
  <c r="O32" i="24"/>
  <c r="AG3" i="25"/>
  <c r="AB32" i="25"/>
  <c r="AD32" i="25" s="1"/>
  <c r="Y32" i="25"/>
  <c r="V32" i="25"/>
  <c r="U32" i="25"/>
  <c r="T32" i="25"/>
  <c r="P32" i="25"/>
  <c r="J32" i="25"/>
  <c r="C32" i="25"/>
  <c r="AG3" i="26"/>
  <c r="AB32" i="26"/>
  <c r="AD32" i="26" s="1"/>
  <c r="Y32" i="26"/>
  <c r="X32" i="26"/>
  <c r="V32" i="26"/>
  <c r="U32" i="26"/>
  <c r="T32" i="26"/>
  <c r="P32" i="26"/>
  <c r="C32" i="26"/>
  <c r="AB32" i="27"/>
  <c r="AD32" i="27" s="1"/>
  <c r="X32" i="27"/>
  <c r="V32" i="27"/>
  <c r="U32" i="27"/>
  <c r="T32" i="27"/>
  <c r="P32" i="27"/>
  <c r="C32" i="27"/>
  <c r="M32" i="27"/>
  <c r="AB32" i="28"/>
  <c r="AD32" i="28" s="1"/>
  <c r="V32" i="28"/>
  <c r="U32" i="28"/>
  <c r="T32" i="28"/>
  <c r="M32" i="28"/>
  <c r="C32" i="28"/>
  <c r="P32" i="28"/>
  <c r="O32" i="28"/>
  <c r="AB32" i="29"/>
  <c r="AD32" i="29" s="1"/>
  <c r="Y32" i="29"/>
  <c r="V32" i="29"/>
  <c r="U32" i="29"/>
  <c r="T32" i="29"/>
  <c r="P32" i="29"/>
  <c r="C32" i="29"/>
  <c r="AB32" i="30"/>
  <c r="AD32" i="30" s="1"/>
  <c r="Y32" i="30"/>
  <c r="X32" i="30"/>
  <c r="V32" i="30"/>
  <c r="U32" i="30"/>
  <c r="T32" i="30"/>
  <c r="P32" i="30"/>
  <c r="H32" i="30"/>
  <c r="C32" i="30"/>
  <c r="AD32" i="31"/>
  <c r="AB32" i="31"/>
  <c r="X32" i="31"/>
  <c r="V32" i="31"/>
  <c r="U32" i="31"/>
  <c r="T32" i="31"/>
  <c r="P32" i="31"/>
  <c r="J32" i="31"/>
  <c r="H32" i="31"/>
  <c r="C32" i="31"/>
  <c r="M32" i="31"/>
  <c r="AG3" i="32"/>
  <c r="AD32" i="32"/>
  <c r="J32" i="32" s="1"/>
  <c r="AB32" i="32"/>
  <c r="V32" i="32"/>
  <c r="U32" i="32"/>
  <c r="T32" i="32"/>
  <c r="M32" i="32"/>
  <c r="H32" i="32"/>
  <c r="C32" i="32"/>
  <c r="P32" i="32"/>
  <c r="O32" i="32"/>
  <c r="AB32" i="33"/>
  <c r="AD32" i="33" s="1"/>
  <c r="J32" i="33" s="1"/>
  <c r="Y32" i="33"/>
  <c r="V32" i="33"/>
  <c r="U32" i="33"/>
  <c r="T32" i="33"/>
  <c r="P32" i="33"/>
  <c r="H32" i="33"/>
  <c r="C32" i="33"/>
  <c r="AB32" i="34"/>
  <c r="Y32" i="34"/>
  <c r="V32" i="34"/>
  <c r="U32" i="34"/>
  <c r="T32" i="34"/>
  <c r="P32" i="34"/>
  <c r="D3" i="34"/>
  <c r="AG3" i="35"/>
  <c r="AB32" i="35"/>
  <c r="W3" i="35"/>
  <c r="V32" i="35"/>
  <c r="U32" i="35"/>
  <c r="T32" i="35"/>
  <c r="P32" i="35"/>
  <c r="M32" i="35"/>
  <c r="AG3" i="36"/>
  <c r="AD32" i="36"/>
  <c r="AB32" i="36"/>
  <c r="V32" i="36"/>
  <c r="U32" i="36"/>
  <c r="T32" i="36"/>
  <c r="M32" i="36"/>
  <c r="Y32" i="36"/>
  <c r="P32" i="36"/>
  <c r="O32" i="36"/>
  <c r="AG3" i="37"/>
  <c r="AB32" i="37"/>
  <c r="AD32" i="37" s="1"/>
  <c r="Y32" i="37"/>
  <c r="V32" i="37"/>
  <c r="U32" i="37"/>
  <c r="T32" i="37"/>
  <c r="P32" i="37"/>
  <c r="J32" i="37"/>
  <c r="X32" i="37"/>
  <c r="C32" i="37"/>
  <c r="AB32" i="38"/>
  <c r="AD32" i="38" s="1"/>
  <c r="Y32" i="38"/>
  <c r="V32" i="38"/>
  <c r="U32" i="38"/>
  <c r="T32" i="38"/>
  <c r="P32" i="38"/>
  <c r="C32" i="38"/>
  <c r="AB32" i="39"/>
  <c r="AD32" i="39" s="1"/>
  <c r="X32" i="39"/>
  <c r="V32" i="39"/>
  <c r="U32" i="39"/>
  <c r="T32" i="39"/>
  <c r="P32" i="39"/>
  <c r="Y32" i="39"/>
  <c r="C32" i="39"/>
  <c r="M32" i="39"/>
  <c r="AB32" i="40"/>
  <c r="AD32" i="40" s="1"/>
  <c r="V32" i="40"/>
  <c r="U32" i="40"/>
  <c r="T32" i="40"/>
  <c r="M32" i="40"/>
  <c r="Y32" i="40"/>
  <c r="C32" i="40"/>
  <c r="P32" i="40"/>
  <c r="O32" i="40"/>
  <c r="AG3" i="41"/>
  <c r="AB32" i="41"/>
  <c r="AD32" i="41" s="1"/>
  <c r="Y32" i="41"/>
  <c r="V32" i="41"/>
  <c r="U32" i="41"/>
  <c r="T32" i="41"/>
  <c r="P32" i="41"/>
  <c r="F3" i="41"/>
  <c r="AB32" i="42"/>
  <c r="AD32" i="42" s="1"/>
  <c r="J32" i="42" s="1"/>
  <c r="Y32" i="42"/>
  <c r="V32" i="42"/>
  <c r="U32" i="42"/>
  <c r="T32" i="42"/>
  <c r="P32" i="42"/>
  <c r="AG3" i="43"/>
  <c r="C3" i="43"/>
  <c r="AD32" i="43"/>
  <c r="J32" i="43" s="1"/>
  <c r="AB32" i="43"/>
  <c r="V32" i="43"/>
  <c r="U32" i="43"/>
  <c r="T32" i="43"/>
  <c r="P32" i="43"/>
  <c r="AD32" i="44"/>
  <c r="AB32" i="44"/>
  <c r="V32" i="44"/>
  <c r="U32" i="44"/>
  <c r="T32" i="44"/>
  <c r="J32" i="44"/>
  <c r="Y32" i="44"/>
  <c r="F3" i="44"/>
  <c r="P32" i="44"/>
  <c r="O32" i="44"/>
  <c r="AB32" i="45"/>
  <c r="AD32" i="45" s="1"/>
  <c r="J32" i="45" s="1"/>
  <c r="Y32" i="45"/>
  <c r="V32" i="45"/>
  <c r="U32" i="45"/>
  <c r="T32" i="45"/>
  <c r="P32" i="45"/>
  <c r="H32" i="45"/>
  <c r="AB32" i="46"/>
  <c r="AD32" i="46" s="1"/>
  <c r="Y32" i="46"/>
  <c r="V32" i="46"/>
  <c r="U32" i="46"/>
  <c r="T32" i="46"/>
  <c r="P32" i="46"/>
  <c r="AB32" i="47"/>
  <c r="AD32" i="47" s="1"/>
  <c r="V32" i="47"/>
  <c r="U32" i="47"/>
  <c r="T32" i="47"/>
  <c r="P32" i="47"/>
  <c r="M32" i="47"/>
  <c r="AB32" i="48"/>
  <c r="AD32" i="48" s="1"/>
  <c r="X32" i="48"/>
  <c r="V32" i="48"/>
  <c r="U32" i="48"/>
  <c r="T32" i="48"/>
  <c r="C32" i="48"/>
  <c r="P32" i="48"/>
  <c r="O32" i="48"/>
  <c r="AB32" i="49"/>
  <c r="AD32" i="49" s="1"/>
  <c r="J32" i="49" s="1"/>
  <c r="Y32" i="49"/>
  <c r="V32" i="49"/>
  <c r="U32" i="49"/>
  <c r="T32" i="49"/>
  <c r="P32" i="49"/>
  <c r="H32" i="49"/>
  <c r="D3" i="49"/>
  <c r="AG3" i="50"/>
  <c r="C3" i="50"/>
  <c r="AB32" i="50"/>
  <c r="AD32" i="50" s="1"/>
  <c r="W3" i="50"/>
  <c r="V32" i="50"/>
  <c r="U32" i="50"/>
  <c r="T32" i="50"/>
  <c r="P32" i="50"/>
  <c r="O32" i="50"/>
  <c r="Q32" i="50" s="1"/>
  <c r="Y32" i="50"/>
  <c r="C32" i="50"/>
  <c r="AG3" i="51"/>
  <c r="C3" i="51"/>
  <c r="AB32" i="51"/>
  <c r="AD32" i="51" s="1"/>
  <c r="X32" i="51"/>
  <c r="V32" i="51"/>
  <c r="U32" i="51"/>
  <c r="T32" i="51"/>
  <c r="P32" i="51"/>
  <c r="M32" i="51"/>
  <c r="H32" i="51"/>
  <c r="C32" i="51"/>
  <c r="D3" i="51"/>
  <c r="AB32" i="52"/>
  <c r="AD32" i="52" s="1"/>
  <c r="V32" i="52"/>
  <c r="U32" i="52"/>
  <c r="T32" i="52"/>
  <c r="H32" i="52"/>
  <c r="Y32" i="52"/>
  <c r="P32" i="52"/>
  <c r="O32" i="52"/>
  <c r="AG3" i="53"/>
  <c r="AB32" i="53"/>
  <c r="AD32" i="53" s="1"/>
  <c r="Y32" i="53"/>
  <c r="V32" i="53"/>
  <c r="U32" i="53"/>
  <c r="T32" i="53"/>
  <c r="C32" i="53"/>
  <c r="P32" i="53"/>
  <c r="O32" i="53"/>
  <c r="AB32" i="54"/>
  <c r="AD32" i="54" s="1"/>
  <c r="J32" i="54" s="1"/>
  <c r="X32" i="54"/>
  <c r="V32" i="54"/>
  <c r="U32" i="54"/>
  <c r="T32" i="54"/>
  <c r="P32" i="54"/>
  <c r="Y32" i="54"/>
  <c r="C32" i="54"/>
  <c r="M32" i="54"/>
  <c r="AG3" i="1"/>
  <c r="C3" i="1"/>
  <c r="AB32" i="1"/>
  <c r="AD32" i="1" s="1"/>
  <c r="X32" i="1"/>
  <c r="V32" i="1"/>
  <c r="U32" i="1"/>
  <c r="T32" i="1"/>
  <c r="P32" i="1"/>
  <c r="O32" i="1"/>
  <c r="Q32" i="1" s="1"/>
  <c r="G3" i="1"/>
  <c r="C32" i="1"/>
  <c r="M32" i="1"/>
  <c r="C3" i="2"/>
  <c r="C3" i="3"/>
  <c r="C3" i="4"/>
  <c r="C3" i="5"/>
  <c r="C3" i="6"/>
  <c r="C3" i="7"/>
  <c r="C3" i="8"/>
  <c r="C3" i="9"/>
  <c r="C3" i="10"/>
  <c r="C3" i="11"/>
  <c r="C3" i="12"/>
  <c r="C3" i="13"/>
  <c r="C3" i="14"/>
  <c r="C3" i="15"/>
  <c r="C3" i="16"/>
  <c r="C3" i="17"/>
  <c r="C3" i="18"/>
  <c r="C3" i="19"/>
  <c r="C3" i="20"/>
  <c r="C3" i="21"/>
  <c r="C3" i="22"/>
  <c r="C3" i="23"/>
  <c r="C3" i="24"/>
  <c r="C3" i="25"/>
  <c r="C3" i="26"/>
  <c r="C3" i="27"/>
  <c r="C3" i="28"/>
  <c r="C3" i="29"/>
  <c r="C3" i="30"/>
  <c r="C3" i="31"/>
  <c r="C3" i="32"/>
  <c r="C3" i="33"/>
  <c r="C3" i="34"/>
  <c r="C3" i="35"/>
  <c r="C3" i="36"/>
  <c r="C3" i="37"/>
  <c r="C3" i="38"/>
  <c r="C3" i="39"/>
  <c r="C3" i="40"/>
  <c r="C3" i="41"/>
  <c r="C3" i="42"/>
  <c r="C3" i="44"/>
  <c r="C3" i="45"/>
  <c r="C3" i="46"/>
  <c r="C3" i="47"/>
  <c r="C3" i="48"/>
  <c r="C3" i="49"/>
  <c r="C3" i="52"/>
  <c r="C3" i="53"/>
  <c r="C3" i="54"/>
  <c r="AB31" i="54"/>
  <c r="AD31" i="54" s="1"/>
  <c r="J31" i="54" s="1"/>
  <c r="Y31" i="54"/>
  <c r="X31" i="54"/>
  <c r="P31" i="54"/>
  <c r="O31" i="54"/>
  <c r="M31" i="54"/>
  <c r="H31" i="54"/>
  <c r="C31" i="54"/>
  <c r="AB30" i="54"/>
  <c r="AD30" i="54" s="1"/>
  <c r="J30" i="54" s="1"/>
  <c r="Y30" i="54"/>
  <c r="X30" i="54"/>
  <c r="Q30" i="54"/>
  <c r="P30" i="54"/>
  <c r="O30" i="54"/>
  <c r="M30" i="54"/>
  <c r="H30" i="54"/>
  <c r="C30" i="54"/>
  <c r="AB29" i="54"/>
  <c r="AD29" i="54" s="1"/>
  <c r="J29" i="54" s="1"/>
  <c r="Y29" i="54"/>
  <c r="X29" i="54"/>
  <c r="P29" i="54"/>
  <c r="O29" i="54"/>
  <c r="M29" i="54"/>
  <c r="H29" i="54"/>
  <c r="C29" i="54"/>
  <c r="AB28" i="54"/>
  <c r="AD28" i="54" s="1"/>
  <c r="Y28" i="54"/>
  <c r="X28" i="54"/>
  <c r="P28" i="54"/>
  <c r="Q28" i="54" s="1"/>
  <c r="O28" i="54"/>
  <c r="M28" i="54"/>
  <c r="H28" i="54"/>
  <c r="C28" i="54"/>
  <c r="AB27" i="54"/>
  <c r="AD27" i="54" s="1"/>
  <c r="J27" i="54" s="1"/>
  <c r="Y27" i="54"/>
  <c r="X27" i="54"/>
  <c r="P27" i="54"/>
  <c r="Q27" i="54" s="1"/>
  <c r="O27" i="54"/>
  <c r="M27" i="54"/>
  <c r="H27" i="54"/>
  <c r="C27" i="54"/>
  <c r="AG3" i="54"/>
  <c r="AF3" i="54"/>
  <c r="W3" i="54"/>
  <c r="V3" i="54"/>
  <c r="U3" i="54"/>
  <c r="O3" i="54"/>
  <c r="F3" i="54"/>
  <c r="A2" i="54"/>
  <c r="A1" i="54"/>
  <c r="AB31" i="53"/>
  <c r="AD31" i="53" s="1"/>
  <c r="J31" i="53" s="1"/>
  <c r="K31" i="53" s="1"/>
  <c r="Y31" i="53"/>
  <c r="X31" i="53"/>
  <c r="P31" i="53"/>
  <c r="O31" i="53"/>
  <c r="Q31" i="53" s="1"/>
  <c r="M31" i="53"/>
  <c r="H31" i="53"/>
  <c r="C31" i="53"/>
  <c r="AB30" i="53"/>
  <c r="AD30" i="53" s="1"/>
  <c r="J30" i="53" s="1"/>
  <c r="Y30" i="53"/>
  <c r="X30" i="53"/>
  <c r="P30" i="53"/>
  <c r="Q30" i="53" s="1"/>
  <c r="O30" i="53"/>
  <c r="M30" i="53"/>
  <c r="H30" i="53"/>
  <c r="C30" i="53"/>
  <c r="AD29" i="53"/>
  <c r="J29" i="53" s="1"/>
  <c r="AB29" i="53"/>
  <c r="Y29" i="53"/>
  <c r="X29" i="53"/>
  <c r="P29" i="53"/>
  <c r="O29" i="53"/>
  <c r="Q29" i="53" s="1"/>
  <c r="M29" i="53"/>
  <c r="H29" i="53"/>
  <c r="C29" i="53"/>
  <c r="AB28" i="53"/>
  <c r="AD28" i="53" s="1"/>
  <c r="Y28" i="53"/>
  <c r="X28" i="53"/>
  <c r="P28" i="53"/>
  <c r="O28" i="53"/>
  <c r="Q28" i="53" s="1"/>
  <c r="M28" i="53"/>
  <c r="H28" i="53"/>
  <c r="C28" i="53"/>
  <c r="AD27" i="53"/>
  <c r="J27" i="53" s="1"/>
  <c r="AB27" i="53"/>
  <c r="Y27" i="53"/>
  <c r="X27" i="53"/>
  <c r="P27" i="53"/>
  <c r="O27" i="53"/>
  <c r="Q27" i="53" s="1"/>
  <c r="M27" i="53"/>
  <c r="H27" i="53"/>
  <c r="C27" i="53"/>
  <c r="AF3" i="53"/>
  <c r="W3" i="53"/>
  <c r="V3" i="53"/>
  <c r="U3" i="53"/>
  <c r="O3" i="53"/>
  <c r="G3" i="53"/>
  <c r="H3" i="53" s="1"/>
  <c r="F3" i="53"/>
  <c r="A2" i="53"/>
  <c r="A1" i="53"/>
  <c r="AD31" i="52"/>
  <c r="AB31" i="52"/>
  <c r="Y31" i="52"/>
  <c r="X31" i="52"/>
  <c r="Q31" i="52"/>
  <c r="P31" i="52"/>
  <c r="O31" i="52"/>
  <c r="M31" i="52"/>
  <c r="J31" i="52"/>
  <c r="K31" i="52" s="1"/>
  <c r="I31" i="52"/>
  <c r="H31" i="52"/>
  <c r="C31" i="52"/>
  <c r="AD30" i="52"/>
  <c r="J30" i="52" s="1"/>
  <c r="AB30" i="52"/>
  <c r="Y30" i="52"/>
  <c r="X30" i="52"/>
  <c r="P30" i="52"/>
  <c r="O30" i="52"/>
  <c r="Q30" i="52" s="1"/>
  <c r="M30" i="52"/>
  <c r="H30" i="52"/>
  <c r="C30" i="52"/>
  <c r="AB29" i="52"/>
  <c r="AD29" i="52" s="1"/>
  <c r="Y29" i="52"/>
  <c r="X29" i="52"/>
  <c r="P29" i="52"/>
  <c r="O29" i="52"/>
  <c r="Q29" i="52" s="1"/>
  <c r="M29" i="52"/>
  <c r="J29" i="52"/>
  <c r="H29" i="52"/>
  <c r="C29" i="52"/>
  <c r="AB28" i="52"/>
  <c r="AD28" i="52" s="1"/>
  <c r="J28" i="52" s="1"/>
  <c r="Y28" i="52"/>
  <c r="X28" i="52"/>
  <c r="P28" i="52"/>
  <c r="O28" i="52"/>
  <c r="Q28" i="52" s="1"/>
  <c r="M28" i="52"/>
  <c r="H28" i="52"/>
  <c r="C28" i="52"/>
  <c r="AD27" i="52"/>
  <c r="J27" i="52" s="1"/>
  <c r="AB27" i="52"/>
  <c r="Y27" i="52"/>
  <c r="X27" i="52"/>
  <c r="P27" i="52"/>
  <c r="O27" i="52"/>
  <c r="M27" i="52"/>
  <c r="H27" i="52"/>
  <c r="C27" i="52"/>
  <c r="AB26" i="52"/>
  <c r="AD26" i="52" s="1"/>
  <c r="J26" i="52" s="1"/>
  <c r="K26" i="52" s="1"/>
  <c r="Y26" i="52"/>
  <c r="X26" i="52"/>
  <c r="Q26" i="52"/>
  <c r="P26" i="52"/>
  <c r="O26" i="52"/>
  <c r="M26" i="52"/>
  <c r="H26" i="52"/>
  <c r="C26" i="52"/>
  <c r="AB25" i="52"/>
  <c r="AD25" i="52" s="1"/>
  <c r="Y25" i="52"/>
  <c r="X25" i="52"/>
  <c r="P25" i="52"/>
  <c r="O25" i="52"/>
  <c r="M25" i="52"/>
  <c r="H25" i="52"/>
  <c r="C25" i="52"/>
  <c r="AG3" i="52"/>
  <c r="AF3" i="52"/>
  <c r="W3" i="52"/>
  <c r="V3" i="52"/>
  <c r="U3" i="52"/>
  <c r="O3" i="52"/>
  <c r="G3" i="52"/>
  <c r="F3" i="52"/>
  <c r="A2" i="52"/>
  <c r="A1" i="52"/>
  <c r="AB31" i="51"/>
  <c r="AD31" i="51" s="1"/>
  <c r="J31" i="51" s="1"/>
  <c r="K31" i="51" s="1"/>
  <c r="Y31" i="51"/>
  <c r="X31" i="51"/>
  <c r="Q31" i="51"/>
  <c r="P31" i="51"/>
  <c r="O31" i="51"/>
  <c r="M31" i="51"/>
  <c r="I31" i="51"/>
  <c r="H31" i="51"/>
  <c r="C31" i="51"/>
  <c r="AB30" i="51"/>
  <c r="AD30" i="51" s="1"/>
  <c r="J30" i="51" s="1"/>
  <c r="Y30" i="51"/>
  <c r="X30" i="51"/>
  <c r="P30" i="51"/>
  <c r="O30" i="51"/>
  <c r="Q30" i="51" s="1"/>
  <c r="M30" i="51"/>
  <c r="H30" i="51"/>
  <c r="C30" i="51"/>
  <c r="AD29" i="51"/>
  <c r="J29" i="51" s="1"/>
  <c r="I29" i="51" s="1"/>
  <c r="AB29" i="51"/>
  <c r="Y29" i="51"/>
  <c r="X29" i="51"/>
  <c r="P29" i="51"/>
  <c r="O29" i="51"/>
  <c r="M29" i="51"/>
  <c r="H29" i="51"/>
  <c r="C29" i="51"/>
  <c r="AD28" i="51"/>
  <c r="J28" i="51" s="1"/>
  <c r="AB28" i="51"/>
  <c r="Y28" i="51"/>
  <c r="X28" i="51"/>
  <c r="P28" i="51"/>
  <c r="O28" i="51"/>
  <c r="M28" i="51"/>
  <c r="H28" i="51"/>
  <c r="C28" i="51"/>
  <c r="AD27" i="51"/>
  <c r="J27" i="51" s="1"/>
  <c r="AB27" i="51"/>
  <c r="Y27" i="51"/>
  <c r="X27" i="51"/>
  <c r="P27" i="51"/>
  <c r="O27" i="51"/>
  <c r="Q27" i="51" s="1"/>
  <c r="M27" i="51"/>
  <c r="H27" i="51"/>
  <c r="C27" i="51"/>
  <c r="AB26" i="51"/>
  <c r="AD26" i="51" s="1"/>
  <c r="J26" i="51" s="1"/>
  <c r="Y26" i="51"/>
  <c r="X26" i="51"/>
  <c r="P26" i="51"/>
  <c r="O26" i="51"/>
  <c r="Q26" i="51" s="1"/>
  <c r="M26" i="51"/>
  <c r="H26" i="51"/>
  <c r="C26" i="51"/>
  <c r="AB25" i="51"/>
  <c r="AD25" i="51" s="1"/>
  <c r="Y25" i="51"/>
  <c r="X25" i="51"/>
  <c r="P25" i="51"/>
  <c r="O25" i="51"/>
  <c r="M25" i="51"/>
  <c r="H25" i="51"/>
  <c r="C25" i="51"/>
  <c r="AF3" i="51"/>
  <c r="W3" i="51"/>
  <c r="X3" i="51" s="1"/>
  <c r="V3" i="51"/>
  <c r="U3" i="51"/>
  <c r="O3" i="51"/>
  <c r="G3" i="51"/>
  <c r="A2" i="51"/>
  <c r="A1" i="51"/>
  <c r="AB31" i="50"/>
  <c r="AD31" i="50" s="1"/>
  <c r="J31" i="50" s="1"/>
  <c r="Y31" i="50"/>
  <c r="X31" i="50"/>
  <c r="P31" i="50"/>
  <c r="O31" i="50"/>
  <c r="M31" i="50"/>
  <c r="H31" i="50"/>
  <c r="C31" i="50"/>
  <c r="AB30" i="50"/>
  <c r="AD30" i="50" s="1"/>
  <c r="J30" i="50" s="1"/>
  <c r="Y30" i="50"/>
  <c r="X30" i="50"/>
  <c r="Q30" i="50"/>
  <c r="P30" i="50"/>
  <c r="O30" i="50"/>
  <c r="M30" i="50"/>
  <c r="H30" i="50"/>
  <c r="C30" i="50"/>
  <c r="AB29" i="50"/>
  <c r="AD29" i="50" s="1"/>
  <c r="J29" i="50" s="1"/>
  <c r="Y29" i="50"/>
  <c r="X29" i="50"/>
  <c r="P29" i="50"/>
  <c r="O29" i="50"/>
  <c r="M29" i="50"/>
  <c r="H29" i="50"/>
  <c r="C29" i="50"/>
  <c r="AB28" i="50"/>
  <c r="AD28" i="50" s="1"/>
  <c r="J28" i="50" s="1"/>
  <c r="Y28" i="50"/>
  <c r="X28" i="50"/>
  <c r="P28" i="50"/>
  <c r="O28" i="50"/>
  <c r="Q28" i="50" s="1"/>
  <c r="M28" i="50"/>
  <c r="H28" i="50"/>
  <c r="C28" i="50"/>
  <c r="AB27" i="50"/>
  <c r="AD27" i="50" s="1"/>
  <c r="J27" i="50" s="1"/>
  <c r="Y27" i="50"/>
  <c r="X27" i="50"/>
  <c r="P27" i="50"/>
  <c r="O27" i="50"/>
  <c r="M27" i="50"/>
  <c r="H27" i="50"/>
  <c r="C27" i="50"/>
  <c r="AD26" i="50"/>
  <c r="J26" i="50" s="1"/>
  <c r="K26" i="50" s="1"/>
  <c r="AB26" i="50"/>
  <c r="Y26" i="50"/>
  <c r="X26" i="50"/>
  <c r="P26" i="50"/>
  <c r="O26" i="50"/>
  <c r="Q26" i="50" s="1"/>
  <c r="M26" i="50"/>
  <c r="H26" i="50"/>
  <c r="C26" i="50"/>
  <c r="AB25" i="50"/>
  <c r="AD25" i="50" s="1"/>
  <c r="J25" i="50" s="1"/>
  <c r="Y25" i="50"/>
  <c r="X25" i="50"/>
  <c r="P25" i="50"/>
  <c r="O25" i="50"/>
  <c r="M25" i="50"/>
  <c r="H25" i="50"/>
  <c r="C25" i="50"/>
  <c r="AB24" i="50"/>
  <c r="AD24" i="50" s="1"/>
  <c r="J24" i="50" s="1"/>
  <c r="Y24" i="50"/>
  <c r="X24" i="50"/>
  <c r="P24" i="50"/>
  <c r="O24" i="50"/>
  <c r="M24" i="50"/>
  <c r="H24" i="50"/>
  <c r="C24" i="50"/>
  <c r="AB23" i="50"/>
  <c r="AD23" i="50" s="1"/>
  <c r="J23" i="50" s="1"/>
  <c r="Y23" i="50"/>
  <c r="X23" i="50"/>
  <c r="P23" i="50"/>
  <c r="O23" i="50"/>
  <c r="M23" i="50"/>
  <c r="H23" i="50"/>
  <c r="C23" i="50"/>
  <c r="AB22" i="50"/>
  <c r="AD22" i="50" s="1"/>
  <c r="J22" i="50" s="1"/>
  <c r="Y22" i="50"/>
  <c r="X22" i="50"/>
  <c r="P22" i="50"/>
  <c r="O22" i="50"/>
  <c r="M22" i="50"/>
  <c r="H22" i="50"/>
  <c r="C22" i="50"/>
  <c r="AB21" i="50"/>
  <c r="AD21" i="50" s="1"/>
  <c r="J21" i="50" s="1"/>
  <c r="Y21" i="50"/>
  <c r="X21" i="50"/>
  <c r="P21" i="50"/>
  <c r="O21" i="50"/>
  <c r="M21" i="50"/>
  <c r="H21" i="50"/>
  <c r="C21" i="50"/>
  <c r="AB20" i="50"/>
  <c r="AD20" i="50" s="1"/>
  <c r="J20" i="50" s="1"/>
  <c r="K20" i="50" s="1"/>
  <c r="Y20" i="50"/>
  <c r="X20" i="50"/>
  <c r="Q20" i="50"/>
  <c r="P20" i="50"/>
  <c r="O20" i="50"/>
  <c r="M20" i="50"/>
  <c r="H20" i="50"/>
  <c r="C20" i="50"/>
  <c r="AB19" i="50"/>
  <c r="AD19" i="50" s="1"/>
  <c r="J19" i="50" s="1"/>
  <c r="Y19" i="50"/>
  <c r="X19" i="50"/>
  <c r="P19" i="50"/>
  <c r="O19" i="50"/>
  <c r="M19" i="50"/>
  <c r="H19" i="50"/>
  <c r="C19" i="50"/>
  <c r="AD18" i="50"/>
  <c r="J18" i="50" s="1"/>
  <c r="AB18" i="50"/>
  <c r="Y18" i="50"/>
  <c r="X18" i="50"/>
  <c r="P18" i="50"/>
  <c r="O18" i="50"/>
  <c r="Q18" i="50" s="1"/>
  <c r="M18" i="50"/>
  <c r="H18" i="50"/>
  <c r="C18" i="50"/>
  <c r="AD17" i="50"/>
  <c r="J17" i="50" s="1"/>
  <c r="AB17" i="50"/>
  <c r="Y17" i="50"/>
  <c r="X17" i="50"/>
  <c r="P17" i="50"/>
  <c r="O17" i="50"/>
  <c r="M17" i="50"/>
  <c r="H17" i="50"/>
  <c r="C17" i="50"/>
  <c r="AB16" i="50"/>
  <c r="AD16" i="50" s="1"/>
  <c r="J16" i="50" s="1"/>
  <c r="I16" i="50" s="1"/>
  <c r="Y16" i="50"/>
  <c r="X16" i="50"/>
  <c r="P16" i="50"/>
  <c r="O16" i="50"/>
  <c r="Q16" i="50" s="1"/>
  <c r="M16" i="50"/>
  <c r="K16" i="50"/>
  <c r="H16" i="50"/>
  <c r="C16" i="50"/>
  <c r="AB15" i="50"/>
  <c r="AD15" i="50" s="1"/>
  <c r="J15" i="50" s="1"/>
  <c r="Y15" i="50"/>
  <c r="X15" i="50"/>
  <c r="P15" i="50"/>
  <c r="O15" i="50"/>
  <c r="Q15" i="50" s="1"/>
  <c r="M15" i="50"/>
  <c r="H15" i="50"/>
  <c r="C15" i="50"/>
  <c r="AB14" i="50"/>
  <c r="AD14" i="50" s="1"/>
  <c r="J14" i="50" s="1"/>
  <c r="Y14" i="50"/>
  <c r="X14" i="50"/>
  <c r="P14" i="50"/>
  <c r="O14" i="50"/>
  <c r="Q14" i="50" s="1"/>
  <c r="M14" i="50"/>
  <c r="H14" i="50"/>
  <c r="C14" i="50"/>
  <c r="AB13" i="50"/>
  <c r="AD13" i="50" s="1"/>
  <c r="J13" i="50" s="1"/>
  <c r="Y13" i="50"/>
  <c r="X13" i="50"/>
  <c r="P13" i="50"/>
  <c r="O13" i="50"/>
  <c r="Q13" i="50" s="1"/>
  <c r="M13" i="50"/>
  <c r="H13" i="50"/>
  <c r="C13" i="50"/>
  <c r="AB12" i="50"/>
  <c r="AD12" i="50" s="1"/>
  <c r="J12" i="50" s="1"/>
  <c r="Y12" i="50"/>
  <c r="X12" i="50"/>
  <c r="P12" i="50"/>
  <c r="O12" i="50"/>
  <c r="Q12" i="50" s="1"/>
  <c r="M12" i="50"/>
  <c r="H12" i="50"/>
  <c r="C12" i="50"/>
  <c r="AB11" i="50"/>
  <c r="AD11" i="50" s="1"/>
  <c r="J11" i="50" s="1"/>
  <c r="Y11" i="50"/>
  <c r="X11" i="50"/>
  <c r="P11" i="50"/>
  <c r="O11" i="50"/>
  <c r="Q11" i="50" s="1"/>
  <c r="M11" i="50"/>
  <c r="H11" i="50"/>
  <c r="C11" i="50"/>
  <c r="AB10" i="50"/>
  <c r="AD10" i="50" s="1"/>
  <c r="J10" i="50" s="1"/>
  <c r="Y10" i="50"/>
  <c r="X10" i="50"/>
  <c r="P10" i="50"/>
  <c r="O10" i="50"/>
  <c r="M10" i="50"/>
  <c r="H10" i="50"/>
  <c r="C10" i="50"/>
  <c r="AB9" i="50"/>
  <c r="AD9" i="50" s="1"/>
  <c r="J9" i="50" s="1"/>
  <c r="Y9" i="50"/>
  <c r="X9" i="50"/>
  <c r="P9" i="50"/>
  <c r="O9" i="50"/>
  <c r="M9" i="50"/>
  <c r="H9" i="50"/>
  <c r="C9" i="50"/>
  <c r="AB8" i="50"/>
  <c r="AD8" i="50" s="1"/>
  <c r="J8" i="50" s="1"/>
  <c r="I8" i="50" s="1"/>
  <c r="Y8" i="50"/>
  <c r="X8" i="50"/>
  <c r="P8" i="50"/>
  <c r="O8" i="50"/>
  <c r="M8" i="50"/>
  <c r="H8" i="50"/>
  <c r="C8" i="50"/>
  <c r="AB7" i="50"/>
  <c r="AD7" i="50" s="1"/>
  <c r="J7" i="50" s="1"/>
  <c r="Y7" i="50"/>
  <c r="X7" i="50"/>
  <c r="P7" i="50"/>
  <c r="O7" i="50"/>
  <c r="M7" i="50"/>
  <c r="H7" i="50"/>
  <c r="C7" i="50"/>
  <c r="AB6" i="50"/>
  <c r="AD6" i="50" s="1"/>
  <c r="J6" i="50" s="1"/>
  <c r="Y6" i="50"/>
  <c r="X6" i="50"/>
  <c r="P6" i="50"/>
  <c r="O6" i="50"/>
  <c r="M6" i="50"/>
  <c r="H6" i="50"/>
  <c r="C6" i="50"/>
  <c r="AB5" i="50"/>
  <c r="AD5" i="50" s="1"/>
  <c r="J5" i="50" s="1"/>
  <c r="Y5" i="50"/>
  <c r="X5" i="50"/>
  <c r="P5" i="50"/>
  <c r="O5" i="50"/>
  <c r="M5" i="50"/>
  <c r="H5" i="50"/>
  <c r="C5" i="50"/>
  <c r="AB4" i="50"/>
  <c r="AD4" i="50" s="1"/>
  <c r="Y4" i="50"/>
  <c r="X4" i="50"/>
  <c r="P4" i="50"/>
  <c r="O4" i="50"/>
  <c r="Q4" i="50" s="1"/>
  <c r="M4" i="50"/>
  <c r="H4" i="50"/>
  <c r="C4" i="50"/>
  <c r="AF3" i="50"/>
  <c r="V3" i="50"/>
  <c r="U3" i="50"/>
  <c r="O3" i="50"/>
  <c r="G3" i="50"/>
  <c r="D3" i="50"/>
  <c r="A2" i="50"/>
  <c r="A1" i="50"/>
  <c r="AB31" i="49"/>
  <c r="AD31" i="49" s="1"/>
  <c r="J31" i="49" s="1"/>
  <c r="Y31" i="49"/>
  <c r="X31" i="49"/>
  <c r="P31" i="49"/>
  <c r="O31" i="49"/>
  <c r="Q31" i="49" s="1"/>
  <c r="M31" i="49"/>
  <c r="H31" i="49"/>
  <c r="C31" i="49"/>
  <c r="AB30" i="49"/>
  <c r="AD30" i="49" s="1"/>
  <c r="J30" i="49" s="1"/>
  <c r="K30" i="49" s="1"/>
  <c r="Y30" i="49"/>
  <c r="X30" i="49"/>
  <c r="P30" i="49"/>
  <c r="O30" i="49"/>
  <c r="M30" i="49"/>
  <c r="H30" i="49"/>
  <c r="C30" i="49"/>
  <c r="AB29" i="49"/>
  <c r="AD29" i="49" s="1"/>
  <c r="J29" i="49" s="1"/>
  <c r="Y29" i="49"/>
  <c r="X29" i="49"/>
  <c r="P29" i="49"/>
  <c r="O29" i="49"/>
  <c r="M29" i="49"/>
  <c r="H29" i="49"/>
  <c r="C29" i="49"/>
  <c r="AD28" i="49"/>
  <c r="J28" i="49" s="1"/>
  <c r="K28" i="49" s="1"/>
  <c r="AB28" i="49"/>
  <c r="Y28" i="49"/>
  <c r="X28" i="49"/>
  <c r="P28" i="49"/>
  <c r="O28" i="49"/>
  <c r="Q28" i="49" s="1"/>
  <c r="M28" i="49"/>
  <c r="H28" i="49"/>
  <c r="C28" i="49"/>
  <c r="AB27" i="49"/>
  <c r="AD27" i="49" s="1"/>
  <c r="J27" i="49" s="1"/>
  <c r="Y27" i="49"/>
  <c r="X27" i="49"/>
  <c r="P27" i="49"/>
  <c r="Q27" i="49" s="1"/>
  <c r="O27" i="49"/>
  <c r="M27" i="49"/>
  <c r="H27" i="49"/>
  <c r="C27" i="49"/>
  <c r="AB26" i="49"/>
  <c r="AD26" i="49" s="1"/>
  <c r="J26" i="49" s="1"/>
  <c r="I26" i="49" s="1"/>
  <c r="Y26" i="49"/>
  <c r="X26" i="49"/>
  <c r="P26" i="49"/>
  <c r="O26" i="49"/>
  <c r="Q26" i="49" s="1"/>
  <c r="M26" i="49"/>
  <c r="H26" i="49"/>
  <c r="C26" i="49"/>
  <c r="AB25" i="49"/>
  <c r="AD25" i="49" s="1"/>
  <c r="J25" i="49" s="1"/>
  <c r="Y25" i="49"/>
  <c r="X25" i="49"/>
  <c r="P25" i="49"/>
  <c r="O25" i="49"/>
  <c r="Q25" i="49" s="1"/>
  <c r="M25" i="49"/>
  <c r="H25" i="49"/>
  <c r="C25" i="49"/>
  <c r="AB24" i="49"/>
  <c r="AD24" i="49" s="1"/>
  <c r="J24" i="49" s="1"/>
  <c r="Y24" i="49"/>
  <c r="X24" i="49"/>
  <c r="P24" i="49"/>
  <c r="O24" i="49"/>
  <c r="Q24" i="49" s="1"/>
  <c r="M24" i="49"/>
  <c r="H24" i="49"/>
  <c r="C24" i="49"/>
  <c r="AB23" i="49"/>
  <c r="AD23" i="49" s="1"/>
  <c r="Y23" i="49"/>
  <c r="X23" i="49"/>
  <c r="P23" i="49"/>
  <c r="O23" i="49"/>
  <c r="Q23" i="49" s="1"/>
  <c r="M23" i="49"/>
  <c r="H23" i="49"/>
  <c r="C23" i="49"/>
  <c r="AB22" i="49"/>
  <c r="AD22" i="49" s="1"/>
  <c r="J22" i="49" s="1"/>
  <c r="K22" i="49" s="1"/>
  <c r="Y22" i="49"/>
  <c r="X22" i="49"/>
  <c r="P22" i="49"/>
  <c r="O22" i="49"/>
  <c r="Q22" i="49" s="1"/>
  <c r="M22" i="49"/>
  <c r="H22" i="49"/>
  <c r="C22" i="49"/>
  <c r="AB21" i="49"/>
  <c r="AD21" i="49" s="1"/>
  <c r="J21" i="49" s="1"/>
  <c r="Y21" i="49"/>
  <c r="X21" i="49"/>
  <c r="P21" i="49"/>
  <c r="O21" i="49"/>
  <c r="Q21" i="49" s="1"/>
  <c r="M21" i="49"/>
  <c r="H21" i="49"/>
  <c r="C21" i="49"/>
  <c r="AG3" i="49"/>
  <c r="AF3" i="49"/>
  <c r="W3" i="49"/>
  <c r="V3" i="49"/>
  <c r="U3" i="49"/>
  <c r="O3" i="49"/>
  <c r="G3" i="49"/>
  <c r="F3" i="49"/>
  <c r="A2" i="49"/>
  <c r="A1" i="49"/>
  <c r="AB31" i="48"/>
  <c r="AD31" i="48" s="1"/>
  <c r="Y31" i="48"/>
  <c r="X31" i="48"/>
  <c r="P31" i="48"/>
  <c r="O31" i="48"/>
  <c r="Q31" i="48" s="1"/>
  <c r="M31" i="48"/>
  <c r="J31" i="48"/>
  <c r="H31" i="48"/>
  <c r="C31" i="48"/>
  <c r="AB30" i="48"/>
  <c r="AD30" i="48" s="1"/>
  <c r="J30" i="48" s="1"/>
  <c r="Y30" i="48"/>
  <c r="X30" i="48"/>
  <c r="P30" i="48"/>
  <c r="O30" i="48"/>
  <c r="Q30" i="48" s="1"/>
  <c r="M30" i="48"/>
  <c r="H30" i="48"/>
  <c r="C30" i="48"/>
  <c r="AB29" i="48"/>
  <c r="AD29" i="48" s="1"/>
  <c r="J29" i="48" s="1"/>
  <c r="K29" i="48" s="1"/>
  <c r="Y29" i="48"/>
  <c r="X29" i="48"/>
  <c r="P29" i="48"/>
  <c r="O29" i="48"/>
  <c r="M29" i="48"/>
  <c r="H29" i="48"/>
  <c r="C29" i="48"/>
  <c r="AB28" i="48"/>
  <c r="AD28" i="48" s="1"/>
  <c r="J28" i="48" s="1"/>
  <c r="K28" i="48" s="1"/>
  <c r="Y28" i="48"/>
  <c r="X28" i="48"/>
  <c r="P28" i="48"/>
  <c r="O28" i="48"/>
  <c r="M28" i="48"/>
  <c r="H28" i="48"/>
  <c r="C28" i="48"/>
  <c r="AD27" i="48"/>
  <c r="J27" i="48" s="1"/>
  <c r="AB27" i="48"/>
  <c r="Y27" i="48"/>
  <c r="X27" i="48"/>
  <c r="P27" i="48"/>
  <c r="O27" i="48"/>
  <c r="M27" i="48"/>
  <c r="H27" i="48"/>
  <c r="C27" i="48"/>
  <c r="AB26" i="48"/>
  <c r="AD26" i="48" s="1"/>
  <c r="J26" i="48" s="1"/>
  <c r="K26" i="48" s="1"/>
  <c r="Y26" i="48"/>
  <c r="X26" i="48"/>
  <c r="P26" i="48"/>
  <c r="O26" i="48"/>
  <c r="M26" i="48"/>
  <c r="H26" i="48"/>
  <c r="C26" i="48"/>
  <c r="AB25" i="48"/>
  <c r="AD25" i="48" s="1"/>
  <c r="J25" i="48" s="1"/>
  <c r="Y25" i="48"/>
  <c r="X25" i="48"/>
  <c r="P25" i="48"/>
  <c r="O25" i="48"/>
  <c r="Q25" i="48" s="1"/>
  <c r="M25" i="48"/>
  <c r="H25" i="48"/>
  <c r="C25" i="48"/>
  <c r="AB24" i="48"/>
  <c r="AD24" i="48" s="1"/>
  <c r="J24" i="48" s="1"/>
  <c r="Y24" i="48"/>
  <c r="X24" i="48"/>
  <c r="P24" i="48"/>
  <c r="O24" i="48"/>
  <c r="Q24" i="48" s="1"/>
  <c r="M24" i="48"/>
  <c r="H24" i="48"/>
  <c r="C24" i="48"/>
  <c r="AB23" i="48"/>
  <c r="AD23" i="48" s="1"/>
  <c r="J23" i="48" s="1"/>
  <c r="Y23" i="48"/>
  <c r="X23" i="48"/>
  <c r="P23" i="48"/>
  <c r="O23" i="48"/>
  <c r="Q23" i="48" s="1"/>
  <c r="M23" i="48"/>
  <c r="H23" i="48"/>
  <c r="C23" i="48"/>
  <c r="AB22" i="48"/>
  <c r="AD22" i="48" s="1"/>
  <c r="J22" i="48" s="1"/>
  <c r="Y22" i="48"/>
  <c r="X22" i="48"/>
  <c r="P22" i="48"/>
  <c r="O22" i="48"/>
  <c r="M22" i="48"/>
  <c r="H22" i="48"/>
  <c r="C22" i="48"/>
  <c r="AB21" i="48"/>
  <c r="AD21" i="48" s="1"/>
  <c r="J21" i="48" s="1"/>
  <c r="Y21" i="48"/>
  <c r="X21" i="48"/>
  <c r="P21" i="48"/>
  <c r="O21" i="48"/>
  <c r="M21" i="48"/>
  <c r="H21" i="48"/>
  <c r="C21" i="48"/>
  <c r="AB20" i="48"/>
  <c r="AD20" i="48" s="1"/>
  <c r="J20" i="48" s="1"/>
  <c r="K20" i="48" s="1"/>
  <c r="Y20" i="48"/>
  <c r="X20" i="48"/>
  <c r="P20" i="48"/>
  <c r="Q20" i="48" s="1"/>
  <c r="O20" i="48"/>
  <c r="M20" i="48"/>
  <c r="H20" i="48"/>
  <c r="C20" i="48"/>
  <c r="AD19" i="48"/>
  <c r="J19" i="48" s="1"/>
  <c r="I19" i="48" s="1"/>
  <c r="AB19" i="48"/>
  <c r="Y19" i="48"/>
  <c r="X19" i="48"/>
  <c r="P19" i="48"/>
  <c r="O19" i="48"/>
  <c r="M19" i="48"/>
  <c r="H19" i="48"/>
  <c r="C19" i="48"/>
  <c r="AB18" i="48"/>
  <c r="AD18" i="48" s="1"/>
  <c r="J18" i="48" s="1"/>
  <c r="Y18" i="48"/>
  <c r="X18" i="48"/>
  <c r="P18" i="48"/>
  <c r="O18" i="48"/>
  <c r="M18" i="48"/>
  <c r="H18" i="48"/>
  <c r="C18" i="48"/>
  <c r="AB17" i="48"/>
  <c r="AD17" i="48" s="1"/>
  <c r="J17" i="48" s="1"/>
  <c r="Y17" i="48"/>
  <c r="X17" i="48"/>
  <c r="P17" i="48"/>
  <c r="O17" i="48"/>
  <c r="M17" i="48"/>
  <c r="H17" i="48"/>
  <c r="C17" i="48"/>
  <c r="AB16" i="48"/>
  <c r="AD16" i="48" s="1"/>
  <c r="J16" i="48" s="1"/>
  <c r="Y16" i="48"/>
  <c r="X16" i="48"/>
  <c r="P16" i="48"/>
  <c r="O16" i="48"/>
  <c r="M16" i="48"/>
  <c r="H16" i="48"/>
  <c r="C16" i="48"/>
  <c r="AB15" i="48"/>
  <c r="AD15" i="48" s="1"/>
  <c r="J15" i="48" s="1"/>
  <c r="Y15" i="48"/>
  <c r="X15" i="48"/>
  <c r="Q15" i="48"/>
  <c r="P15" i="48"/>
  <c r="O15" i="48"/>
  <c r="M15" i="48"/>
  <c r="H15" i="48"/>
  <c r="C15" i="48"/>
  <c r="AB14" i="48"/>
  <c r="AD14" i="48" s="1"/>
  <c r="J14" i="48" s="1"/>
  <c r="Y14" i="48"/>
  <c r="X14" i="48"/>
  <c r="P14" i="48"/>
  <c r="O14" i="48"/>
  <c r="M14" i="48"/>
  <c r="H14" i="48"/>
  <c r="C14" i="48"/>
  <c r="AB13" i="48"/>
  <c r="AD13" i="48" s="1"/>
  <c r="J13" i="48" s="1"/>
  <c r="K13" i="48" s="1"/>
  <c r="Y13" i="48"/>
  <c r="X13" i="48"/>
  <c r="P13" i="48"/>
  <c r="O13" i="48"/>
  <c r="Q13" i="48" s="1"/>
  <c r="M13" i="48"/>
  <c r="H13" i="48"/>
  <c r="C13" i="48"/>
  <c r="AB12" i="48"/>
  <c r="AD12" i="48" s="1"/>
  <c r="J12" i="48" s="1"/>
  <c r="Y12" i="48"/>
  <c r="X12" i="48"/>
  <c r="P12" i="48"/>
  <c r="O12" i="48"/>
  <c r="M12" i="48"/>
  <c r="H12" i="48"/>
  <c r="C12" i="48"/>
  <c r="AB11" i="48"/>
  <c r="AD11" i="48" s="1"/>
  <c r="J11" i="48" s="1"/>
  <c r="Y11" i="48"/>
  <c r="X11" i="48"/>
  <c r="P11" i="48"/>
  <c r="O11" i="48"/>
  <c r="M11" i="48"/>
  <c r="H11" i="48"/>
  <c r="C11" i="48"/>
  <c r="AB10" i="48"/>
  <c r="AD10" i="48" s="1"/>
  <c r="Y10" i="48"/>
  <c r="X10" i="48"/>
  <c r="P10" i="48"/>
  <c r="O10" i="48"/>
  <c r="Q10" i="48" s="1"/>
  <c r="M10" i="48"/>
  <c r="J10" i="48"/>
  <c r="K10" i="48" s="1"/>
  <c r="H10" i="48"/>
  <c r="C10" i="48"/>
  <c r="AB9" i="48"/>
  <c r="AD9" i="48" s="1"/>
  <c r="J9" i="48" s="1"/>
  <c r="Y9" i="48"/>
  <c r="X9" i="48"/>
  <c r="P9" i="48"/>
  <c r="O9" i="48"/>
  <c r="Q9" i="48" s="1"/>
  <c r="M9" i="48"/>
  <c r="H9" i="48"/>
  <c r="C9" i="48"/>
  <c r="AD8" i="48"/>
  <c r="J8" i="48" s="1"/>
  <c r="I8" i="48" s="1"/>
  <c r="AB8" i="48"/>
  <c r="Y8" i="48"/>
  <c r="X8" i="48"/>
  <c r="P8" i="48"/>
  <c r="O8" i="48"/>
  <c r="Q8" i="48" s="1"/>
  <c r="M8" i="48"/>
  <c r="H8" i="48"/>
  <c r="C8" i="48"/>
  <c r="AB7" i="48"/>
  <c r="AD7" i="48" s="1"/>
  <c r="J7" i="48" s="1"/>
  <c r="Y7" i="48"/>
  <c r="X7" i="48"/>
  <c r="Q7" i="48"/>
  <c r="P7" i="48"/>
  <c r="O7" i="48"/>
  <c r="M7" i="48"/>
  <c r="H7" i="48"/>
  <c r="C7" i="48"/>
  <c r="AB6" i="48"/>
  <c r="AD6" i="48" s="1"/>
  <c r="J6" i="48" s="1"/>
  <c r="Y6" i="48"/>
  <c r="X6" i="48"/>
  <c r="P6" i="48"/>
  <c r="O6" i="48"/>
  <c r="Q6" i="48" s="1"/>
  <c r="M6" i="48"/>
  <c r="H6" i="48"/>
  <c r="C6" i="48"/>
  <c r="AB5" i="48"/>
  <c r="AD5" i="48" s="1"/>
  <c r="J5" i="48" s="1"/>
  <c r="Y5" i="48"/>
  <c r="X5" i="48"/>
  <c r="P5" i="48"/>
  <c r="O5" i="48"/>
  <c r="Q5" i="48" s="1"/>
  <c r="M5" i="48"/>
  <c r="H5" i="48"/>
  <c r="C5" i="48"/>
  <c r="AB4" i="48"/>
  <c r="AD4" i="48" s="1"/>
  <c r="J4" i="48" s="1"/>
  <c r="Y4" i="48"/>
  <c r="X4" i="48"/>
  <c r="P4" i="48"/>
  <c r="O4" i="48"/>
  <c r="M4" i="48"/>
  <c r="H4" i="48"/>
  <c r="C4" i="48"/>
  <c r="AG3" i="48"/>
  <c r="AF3" i="48"/>
  <c r="W3" i="48"/>
  <c r="V3" i="48"/>
  <c r="U3" i="48"/>
  <c r="O3" i="48"/>
  <c r="G3" i="48"/>
  <c r="D3" i="48"/>
  <c r="A2" i="48"/>
  <c r="A1" i="48"/>
  <c r="AB31" i="47"/>
  <c r="AD31" i="47" s="1"/>
  <c r="J31" i="47" s="1"/>
  <c r="Y31" i="47"/>
  <c r="X31" i="47"/>
  <c r="P31" i="47"/>
  <c r="O31" i="47"/>
  <c r="M31" i="47"/>
  <c r="H31" i="47"/>
  <c r="C31" i="47"/>
  <c r="AB30" i="47"/>
  <c r="AD30" i="47" s="1"/>
  <c r="J30" i="47" s="1"/>
  <c r="Y30" i="47"/>
  <c r="X30" i="47"/>
  <c r="P30" i="47"/>
  <c r="O30" i="47"/>
  <c r="M30" i="47"/>
  <c r="H30" i="47"/>
  <c r="C30" i="47"/>
  <c r="AB29" i="47"/>
  <c r="AD29" i="47" s="1"/>
  <c r="J29" i="47" s="1"/>
  <c r="Y29" i="47"/>
  <c r="X29" i="47"/>
  <c r="P29" i="47"/>
  <c r="O29" i="47"/>
  <c r="M29" i="47"/>
  <c r="H29" i="47"/>
  <c r="C29" i="47"/>
  <c r="AB28" i="47"/>
  <c r="AD28" i="47" s="1"/>
  <c r="J28" i="47" s="1"/>
  <c r="Y28" i="47"/>
  <c r="X28" i="47"/>
  <c r="P28" i="47"/>
  <c r="O28" i="47"/>
  <c r="M28" i="47"/>
  <c r="H28" i="47"/>
  <c r="C28" i="47"/>
  <c r="AB27" i="47"/>
  <c r="AD27" i="47" s="1"/>
  <c r="J27" i="47" s="1"/>
  <c r="Y27" i="47"/>
  <c r="X27" i="47"/>
  <c r="Q27" i="47"/>
  <c r="P27" i="47"/>
  <c r="O27" i="47"/>
  <c r="M27" i="47"/>
  <c r="H27" i="47"/>
  <c r="C27" i="47"/>
  <c r="AB26" i="47"/>
  <c r="AD26" i="47" s="1"/>
  <c r="J26" i="47" s="1"/>
  <c r="Y26" i="47"/>
  <c r="X26" i="47"/>
  <c r="P26" i="47"/>
  <c r="O26" i="47"/>
  <c r="M26" i="47"/>
  <c r="H26" i="47"/>
  <c r="C26" i="47"/>
  <c r="AB25" i="47"/>
  <c r="AD25" i="47" s="1"/>
  <c r="J25" i="47" s="1"/>
  <c r="K25" i="47" s="1"/>
  <c r="Y25" i="47"/>
  <c r="X25" i="47"/>
  <c r="P25" i="47"/>
  <c r="O25" i="47"/>
  <c r="Q25" i="47" s="1"/>
  <c r="M25" i="47"/>
  <c r="H25" i="47"/>
  <c r="C25" i="47"/>
  <c r="AB24" i="47"/>
  <c r="AD24" i="47" s="1"/>
  <c r="J24" i="47" s="1"/>
  <c r="Y24" i="47"/>
  <c r="X24" i="47"/>
  <c r="P24" i="47"/>
  <c r="O24" i="47"/>
  <c r="Q24" i="47" s="1"/>
  <c r="M24" i="47"/>
  <c r="H24" i="47"/>
  <c r="C24" i="47"/>
  <c r="AD23" i="47"/>
  <c r="AB23" i="47"/>
  <c r="Y23" i="47"/>
  <c r="X23" i="47"/>
  <c r="P23" i="47"/>
  <c r="O23" i="47"/>
  <c r="Q23" i="47" s="1"/>
  <c r="M23" i="47"/>
  <c r="J23" i="47"/>
  <c r="K23" i="47" s="1"/>
  <c r="H23" i="47"/>
  <c r="C23" i="47"/>
  <c r="AB22" i="47"/>
  <c r="AD22" i="47" s="1"/>
  <c r="J22" i="47" s="1"/>
  <c r="Y22" i="47"/>
  <c r="X22" i="47"/>
  <c r="P22" i="47"/>
  <c r="O22" i="47"/>
  <c r="M22" i="47"/>
  <c r="H22" i="47"/>
  <c r="C22" i="47"/>
  <c r="AD21" i="47"/>
  <c r="J21" i="47" s="1"/>
  <c r="I21" i="47" s="1"/>
  <c r="AB21" i="47"/>
  <c r="Y21" i="47"/>
  <c r="X21" i="47"/>
  <c r="P21" i="47"/>
  <c r="Q21" i="47" s="1"/>
  <c r="O21" i="47"/>
  <c r="M21" i="47"/>
  <c r="K21" i="47"/>
  <c r="H21" i="47"/>
  <c r="C21" i="47"/>
  <c r="AB20" i="47"/>
  <c r="AD20" i="47" s="1"/>
  <c r="J20" i="47" s="1"/>
  <c r="Y20" i="47"/>
  <c r="X20" i="47"/>
  <c r="P20" i="47"/>
  <c r="O20" i="47"/>
  <c r="M20" i="47"/>
  <c r="H20" i="47"/>
  <c r="C20" i="47"/>
  <c r="AB19" i="47"/>
  <c r="AD19" i="47" s="1"/>
  <c r="J19" i="47" s="1"/>
  <c r="Y19" i="47"/>
  <c r="X19" i="47"/>
  <c r="P19" i="47"/>
  <c r="O19" i="47"/>
  <c r="Q19" i="47" s="1"/>
  <c r="M19" i="47"/>
  <c r="H19" i="47"/>
  <c r="C19" i="47"/>
  <c r="AD18" i="47"/>
  <c r="J18" i="47" s="1"/>
  <c r="AB18" i="47"/>
  <c r="Y18" i="47"/>
  <c r="X18" i="47"/>
  <c r="P18" i="47"/>
  <c r="O18" i="47"/>
  <c r="M18" i="47"/>
  <c r="H18" i="47"/>
  <c r="C18" i="47"/>
  <c r="AB17" i="47"/>
  <c r="AD17" i="47" s="1"/>
  <c r="J17" i="47" s="1"/>
  <c r="Y17" i="47"/>
  <c r="X17" i="47"/>
  <c r="P17" i="47"/>
  <c r="O17" i="47"/>
  <c r="Q17" i="47" s="1"/>
  <c r="M17" i="47"/>
  <c r="H17" i="47"/>
  <c r="C17" i="47"/>
  <c r="AB16" i="47"/>
  <c r="AD16" i="47" s="1"/>
  <c r="J16" i="47" s="1"/>
  <c r="K16" i="47" s="1"/>
  <c r="Y16" i="47"/>
  <c r="X16" i="47"/>
  <c r="P16" i="47"/>
  <c r="O16" i="47"/>
  <c r="Q16" i="47" s="1"/>
  <c r="M16" i="47"/>
  <c r="I16" i="47"/>
  <c r="H16" i="47"/>
  <c r="C16" i="47"/>
  <c r="AB15" i="47"/>
  <c r="AD15" i="47" s="1"/>
  <c r="J15" i="47" s="1"/>
  <c r="Y15" i="47"/>
  <c r="X15" i="47"/>
  <c r="P15" i="47"/>
  <c r="O15" i="47"/>
  <c r="M15" i="47"/>
  <c r="H15" i="47"/>
  <c r="C15" i="47"/>
  <c r="AB14" i="47"/>
  <c r="AD14" i="47" s="1"/>
  <c r="J14" i="47" s="1"/>
  <c r="Y14" i="47"/>
  <c r="X14" i="47"/>
  <c r="P14" i="47"/>
  <c r="Q14" i="47" s="1"/>
  <c r="O14" i="47"/>
  <c r="M14" i="47"/>
  <c r="H14" i="47"/>
  <c r="C14" i="47"/>
  <c r="AB13" i="47"/>
  <c r="AD13" i="47" s="1"/>
  <c r="J13" i="47" s="1"/>
  <c r="Y13" i="47"/>
  <c r="X13" i="47"/>
  <c r="Q13" i="47"/>
  <c r="P13" i="47"/>
  <c r="O13" i="47"/>
  <c r="M13" i="47"/>
  <c r="H13" i="47"/>
  <c r="C13" i="47"/>
  <c r="AB12" i="47"/>
  <c r="AD12" i="47" s="1"/>
  <c r="J12" i="47" s="1"/>
  <c r="Y12" i="47"/>
  <c r="X12" i="47"/>
  <c r="P12" i="47"/>
  <c r="O12" i="47"/>
  <c r="Q12" i="47" s="1"/>
  <c r="M12" i="47"/>
  <c r="H12" i="47"/>
  <c r="C12" i="47"/>
  <c r="AB11" i="47"/>
  <c r="AD11" i="47" s="1"/>
  <c r="Y11" i="47"/>
  <c r="X11" i="47"/>
  <c r="P11" i="47"/>
  <c r="O11" i="47"/>
  <c r="M11" i="47"/>
  <c r="J11" i="47"/>
  <c r="K11" i="47" s="1"/>
  <c r="H11" i="47"/>
  <c r="C11" i="47"/>
  <c r="AB10" i="47"/>
  <c r="AD10" i="47" s="1"/>
  <c r="J10" i="47" s="1"/>
  <c r="Y10" i="47"/>
  <c r="X10" i="47"/>
  <c r="P10" i="47"/>
  <c r="O10" i="47"/>
  <c r="Q10" i="47" s="1"/>
  <c r="M10" i="47"/>
  <c r="H10" i="47"/>
  <c r="C10" i="47"/>
  <c r="AB9" i="47"/>
  <c r="AD9" i="47" s="1"/>
  <c r="J9" i="47" s="1"/>
  <c r="Y9" i="47"/>
  <c r="X9" i="47"/>
  <c r="P9" i="47"/>
  <c r="Q9" i="47" s="1"/>
  <c r="O9" i="47"/>
  <c r="M9" i="47"/>
  <c r="H9" i="47"/>
  <c r="C9" i="47"/>
  <c r="AB8" i="47"/>
  <c r="AD8" i="47" s="1"/>
  <c r="J8" i="47" s="1"/>
  <c r="Y8" i="47"/>
  <c r="X8" i="47"/>
  <c r="Q8" i="47"/>
  <c r="P8" i="47"/>
  <c r="O8" i="47"/>
  <c r="M8" i="47"/>
  <c r="H8" i="47"/>
  <c r="C8" i="47"/>
  <c r="AB7" i="47"/>
  <c r="AD7" i="47" s="1"/>
  <c r="J7" i="47" s="1"/>
  <c r="Y7" i="47"/>
  <c r="X7" i="47"/>
  <c r="P7" i="47"/>
  <c r="O7" i="47"/>
  <c r="M7" i="47"/>
  <c r="H7" i="47"/>
  <c r="C7" i="47"/>
  <c r="AB6" i="47"/>
  <c r="AD6" i="47" s="1"/>
  <c r="J6" i="47" s="1"/>
  <c r="Y6" i="47"/>
  <c r="X6" i="47"/>
  <c r="P6" i="47"/>
  <c r="O6" i="47"/>
  <c r="M6" i="47"/>
  <c r="H6" i="47"/>
  <c r="C6" i="47"/>
  <c r="AB5" i="47"/>
  <c r="AD5" i="47" s="1"/>
  <c r="J5" i="47" s="1"/>
  <c r="Y5" i="47"/>
  <c r="X5" i="47"/>
  <c r="P5" i="47"/>
  <c r="O5" i="47"/>
  <c r="Q5" i="47" s="1"/>
  <c r="M5" i="47"/>
  <c r="H5" i="47"/>
  <c r="C5" i="47"/>
  <c r="AB4" i="47"/>
  <c r="AD4" i="47" s="1"/>
  <c r="J4" i="47" s="1"/>
  <c r="Y4" i="47"/>
  <c r="X4" i="47"/>
  <c r="P4" i="47"/>
  <c r="O4" i="47"/>
  <c r="Q4" i="47" s="1"/>
  <c r="M4" i="47"/>
  <c r="H4" i="47"/>
  <c r="C4" i="47"/>
  <c r="AG3" i="47"/>
  <c r="AF3" i="47"/>
  <c r="W3" i="47"/>
  <c r="V3" i="47"/>
  <c r="U3" i="47"/>
  <c r="O3" i="47"/>
  <c r="G3" i="47"/>
  <c r="H3" i="47" s="1"/>
  <c r="F3" i="47"/>
  <c r="A2" i="47"/>
  <c r="A1" i="47"/>
  <c r="AB31" i="46"/>
  <c r="AD31" i="46" s="1"/>
  <c r="J31" i="46" s="1"/>
  <c r="Y31" i="46"/>
  <c r="X31" i="46"/>
  <c r="P31" i="46"/>
  <c r="O31" i="46"/>
  <c r="Q31" i="46" s="1"/>
  <c r="M31" i="46"/>
  <c r="H31" i="46"/>
  <c r="C31" i="46"/>
  <c r="AB30" i="46"/>
  <c r="AD30" i="46" s="1"/>
  <c r="J30" i="46" s="1"/>
  <c r="Y30" i="46"/>
  <c r="X30" i="46"/>
  <c r="P30" i="46"/>
  <c r="O30" i="46"/>
  <c r="Q30" i="46" s="1"/>
  <c r="M30" i="46"/>
  <c r="H30" i="46"/>
  <c r="C30" i="46"/>
  <c r="AB29" i="46"/>
  <c r="AD29" i="46" s="1"/>
  <c r="J29" i="46" s="1"/>
  <c r="Y29" i="46"/>
  <c r="X29" i="46"/>
  <c r="P29" i="46"/>
  <c r="Q29" i="46" s="1"/>
  <c r="O29" i="46"/>
  <c r="M29" i="46"/>
  <c r="H29" i="46"/>
  <c r="C29" i="46"/>
  <c r="AB28" i="46"/>
  <c r="AD28" i="46" s="1"/>
  <c r="J28" i="46" s="1"/>
  <c r="Y28" i="46"/>
  <c r="X28" i="46"/>
  <c r="P28" i="46"/>
  <c r="Q28" i="46" s="1"/>
  <c r="O28" i="46"/>
  <c r="M28" i="46"/>
  <c r="H28" i="46"/>
  <c r="C28" i="46"/>
  <c r="AB27" i="46"/>
  <c r="AD27" i="46" s="1"/>
  <c r="J27" i="46" s="1"/>
  <c r="Y27" i="46"/>
  <c r="X27" i="46"/>
  <c r="P27" i="46"/>
  <c r="O27" i="46"/>
  <c r="M27" i="46"/>
  <c r="H27" i="46"/>
  <c r="C27" i="46"/>
  <c r="AD26" i="46"/>
  <c r="J26" i="46" s="1"/>
  <c r="AB26" i="46"/>
  <c r="Y26" i="46"/>
  <c r="X26" i="46"/>
  <c r="P26" i="46"/>
  <c r="O26" i="46"/>
  <c r="M26" i="46"/>
  <c r="H26" i="46"/>
  <c r="C26" i="46"/>
  <c r="AD25" i="46"/>
  <c r="J25" i="46" s="1"/>
  <c r="AB25" i="46"/>
  <c r="Y25" i="46"/>
  <c r="X25" i="46"/>
  <c r="P25" i="46"/>
  <c r="O25" i="46"/>
  <c r="Q25" i="46" s="1"/>
  <c r="M25" i="46"/>
  <c r="H25" i="46"/>
  <c r="C25" i="46"/>
  <c r="AB24" i="46"/>
  <c r="AD24" i="46" s="1"/>
  <c r="Y24" i="46"/>
  <c r="X24" i="46"/>
  <c r="P24" i="46"/>
  <c r="O24" i="46"/>
  <c r="Q24" i="46" s="1"/>
  <c r="M24" i="46"/>
  <c r="J24" i="46"/>
  <c r="H24" i="46"/>
  <c r="C24" i="46"/>
  <c r="AB23" i="46"/>
  <c r="AD23" i="46" s="1"/>
  <c r="J23" i="46" s="1"/>
  <c r="Y23" i="46"/>
  <c r="X23" i="46"/>
  <c r="P23" i="46"/>
  <c r="O23" i="46"/>
  <c r="Q23" i="46" s="1"/>
  <c r="M23" i="46"/>
  <c r="H23" i="46"/>
  <c r="C23" i="46"/>
  <c r="AB22" i="46"/>
  <c r="AD22" i="46" s="1"/>
  <c r="J22" i="46" s="1"/>
  <c r="Y22" i="46"/>
  <c r="X22" i="46"/>
  <c r="P22" i="46"/>
  <c r="O22" i="46"/>
  <c r="Q22" i="46" s="1"/>
  <c r="M22" i="46"/>
  <c r="H22" i="46"/>
  <c r="C22" i="46"/>
  <c r="AB21" i="46"/>
  <c r="AD21" i="46" s="1"/>
  <c r="J21" i="46" s="1"/>
  <c r="K21" i="46" s="1"/>
  <c r="Y21" i="46"/>
  <c r="X21" i="46"/>
  <c r="P21" i="46"/>
  <c r="Q21" i="46" s="1"/>
  <c r="O21" i="46"/>
  <c r="M21" i="46"/>
  <c r="H21" i="46"/>
  <c r="C21" i="46"/>
  <c r="AB20" i="46"/>
  <c r="AD20" i="46" s="1"/>
  <c r="J20" i="46" s="1"/>
  <c r="Y20" i="46"/>
  <c r="X20" i="46"/>
  <c r="P20" i="46"/>
  <c r="Q20" i="46" s="1"/>
  <c r="O20" i="46"/>
  <c r="M20" i="46"/>
  <c r="H20" i="46"/>
  <c r="C20" i="46"/>
  <c r="AB19" i="46"/>
  <c r="AD19" i="46" s="1"/>
  <c r="J19" i="46" s="1"/>
  <c r="Y19" i="46"/>
  <c r="X19" i="46"/>
  <c r="P19" i="46"/>
  <c r="O19" i="46"/>
  <c r="M19" i="46"/>
  <c r="H19" i="46"/>
  <c r="C19" i="46"/>
  <c r="AB18" i="46"/>
  <c r="AD18" i="46" s="1"/>
  <c r="J18" i="46" s="1"/>
  <c r="Y18" i="46"/>
  <c r="X18" i="46"/>
  <c r="P18" i="46"/>
  <c r="O18" i="46"/>
  <c r="M18" i="46"/>
  <c r="H18" i="46"/>
  <c r="C18" i="46"/>
  <c r="AD17" i="46"/>
  <c r="J17" i="46" s="1"/>
  <c r="AB17" i="46"/>
  <c r="Y17" i="46"/>
  <c r="X17" i="46"/>
  <c r="P17" i="46"/>
  <c r="O17" i="46"/>
  <c r="Q17" i="46" s="1"/>
  <c r="M17" i="46"/>
  <c r="H17" i="46"/>
  <c r="C17" i="46"/>
  <c r="AB16" i="46"/>
  <c r="AD16" i="46" s="1"/>
  <c r="J16" i="46" s="1"/>
  <c r="Y16" i="46"/>
  <c r="X16" i="46"/>
  <c r="P16" i="46"/>
  <c r="O16" i="46"/>
  <c r="Q16" i="46" s="1"/>
  <c r="M16" i="46"/>
  <c r="H16" i="46"/>
  <c r="C16" i="46"/>
  <c r="AB15" i="46"/>
  <c r="AD15" i="46" s="1"/>
  <c r="J15" i="46" s="1"/>
  <c r="Y15" i="46"/>
  <c r="X15" i="46"/>
  <c r="P15" i="46"/>
  <c r="O15" i="46"/>
  <c r="Q15" i="46" s="1"/>
  <c r="M15" i="46"/>
  <c r="H15" i="46"/>
  <c r="C15" i="46"/>
  <c r="AB14" i="46"/>
  <c r="AD14" i="46" s="1"/>
  <c r="J14" i="46" s="1"/>
  <c r="Y14" i="46"/>
  <c r="X14" i="46"/>
  <c r="P14" i="46"/>
  <c r="O14" i="46"/>
  <c r="Q14" i="46" s="1"/>
  <c r="M14" i="46"/>
  <c r="H14" i="46"/>
  <c r="C14" i="46"/>
  <c r="AB13" i="46"/>
  <c r="AD13" i="46" s="1"/>
  <c r="J13" i="46" s="1"/>
  <c r="K13" i="46" s="1"/>
  <c r="Y13" i="46"/>
  <c r="X13" i="46"/>
  <c r="P13" i="46"/>
  <c r="Q13" i="46" s="1"/>
  <c r="O13" i="46"/>
  <c r="M13" i="46"/>
  <c r="H13" i="46"/>
  <c r="C13" i="46"/>
  <c r="AB12" i="46"/>
  <c r="AD12" i="46" s="1"/>
  <c r="J12" i="46" s="1"/>
  <c r="Y12" i="46"/>
  <c r="X12" i="46"/>
  <c r="P12" i="46"/>
  <c r="Q12" i="46" s="1"/>
  <c r="O12" i="46"/>
  <c r="M12" i="46"/>
  <c r="H12" i="46"/>
  <c r="C12" i="46"/>
  <c r="AB11" i="46"/>
  <c r="AD11" i="46" s="1"/>
  <c r="J11" i="46" s="1"/>
  <c r="Y11" i="46"/>
  <c r="X11" i="46"/>
  <c r="P11" i="46"/>
  <c r="O11" i="46"/>
  <c r="M11" i="46"/>
  <c r="H11" i="46"/>
  <c r="C11" i="46"/>
  <c r="AB10" i="46"/>
  <c r="AD10" i="46" s="1"/>
  <c r="J10" i="46" s="1"/>
  <c r="Y10" i="46"/>
  <c r="X10" i="46"/>
  <c r="P10" i="46"/>
  <c r="O10" i="46"/>
  <c r="Q10" i="46" s="1"/>
  <c r="M10" i="46"/>
  <c r="H10" i="46"/>
  <c r="C10" i="46"/>
  <c r="AB9" i="46"/>
  <c r="AD9" i="46" s="1"/>
  <c r="J9" i="46" s="1"/>
  <c r="Y9" i="46"/>
  <c r="X9" i="46"/>
  <c r="P9" i="46"/>
  <c r="O9" i="46"/>
  <c r="M9" i="46"/>
  <c r="H9" i="46"/>
  <c r="C9" i="46"/>
  <c r="AB8" i="46"/>
  <c r="AD8" i="46" s="1"/>
  <c r="J8" i="46" s="1"/>
  <c r="Y8" i="46"/>
  <c r="X8" i="46"/>
  <c r="P8" i="46"/>
  <c r="O8" i="46"/>
  <c r="M8" i="46"/>
  <c r="H8" i="46"/>
  <c r="C8" i="46"/>
  <c r="AB7" i="46"/>
  <c r="AD7" i="46" s="1"/>
  <c r="J7" i="46" s="1"/>
  <c r="Y7" i="46"/>
  <c r="X7" i="46"/>
  <c r="Q7" i="46"/>
  <c r="P7" i="46"/>
  <c r="O7" i="46"/>
  <c r="M7" i="46"/>
  <c r="H7" i="46"/>
  <c r="C7" i="46"/>
  <c r="AB6" i="46"/>
  <c r="AD6" i="46" s="1"/>
  <c r="J6" i="46" s="1"/>
  <c r="Y6" i="46"/>
  <c r="X6" i="46"/>
  <c r="P6" i="46"/>
  <c r="O6" i="46"/>
  <c r="Q6" i="46" s="1"/>
  <c r="M6" i="46"/>
  <c r="H6" i="46"/>
  <c r="C6" i="46"/>
  <c r="AB5" i="46"/>
  <c r="AD5" i="46" s="1"/>
  <c r="J5" i="46" s="1"/>
  <c r="K5" i="46" s="1"/>
  <c r="Y5" i="46"/>
  <c r="X5" i="46"/>
  <c r="P5" i="46"/>
  <c r="O5" i="46"/>
  <c r="Q5" i="46" s="1"/>
  <c r="M5" i="46"/>
  <c r="H5" i="46"/>
  <c r="C5" i="46"/>
  <c r="AB4" i="46"/>
  <c r="AD4" i="46" s="1"/>
  <c r="Y4" i="46"/>
  <c r="X4" i="46"/>
  <c r="P4" i="46"/>
  <c r="O4" i="46"/>
  <c r="M4" i="46"/>
  <c r="H4" i="46"/>
  <c r="C4" i="46"/>
  <c r="AG3" i="46"/>
  <c r="AF3" i="46"/>
  <c r="W3" i="46"/>
  <c r="V3" i="46"/>
  <c r="U3" i="46"/>
  <c r="O3" i="46"/>
  <c r="G3" i="46"/>
  <c r="F3" i="46"/>
  <c r="A2" i="46"/>
  <c r="A1" i="46"/>
  <c r="AB31" i="45"/>
  <c r="AD31" i="45" s="1"/>
  <c r="J31" i="45" s="1"/>
  <c r="K31" i="45" s="1"/>
  <c r="Y31" i="45"/>
  <c r="X31" i="45"/>
  <c r="P31" i="45"/>
  <c r="O31" i="45"/>
  <c r="Q31" i="45" s="1"/>
  <c r="M31" i="45"/>
  <c r="H31" i="45"/>
  <c r="C31" i="45"/>
  <c r="AB30" i="45"/>
  <c r="AD30" i="45" s="1"/>
  <c r="J30" i="45" s="1"/>
  <c r="Y30" i="45"/>
  <c r="X30" i="45"/>
  <c r="P30" i="45"/>
  <c r="O30" i="45"/>
  <c r="M30" i="45"/>
  <c r="H30" i="45"/>
  <c r="C30" i="45"/>
  <c r="AB29" i="45"/>
  <c r="AD29" i="45" s="1"/>
  <c r="J29" i="45" s="1"/>
  <c r="Y29" i="45"/>
  <c r="X29" i="45"/>
  <c r="P29" i="45"/>
  <c r="O29" i="45"/>
  <c r="M29" i="45"/>
  <c r="H29" i="45"/>
  <c r="C29" i="45"/>
  <c r="AB28" i="45"/>
  <c r="AD28" i="45" s="1"/>
  <c r="J28" i="45" s="1"/>
  <c r="Y28" i="45"/>
  <c r="X28" i="45"/>
  <c r="P28" i="45"/>
  <c r="O28" i="45"/>
  <c r="M28" i="45"/>
  <c r="H28" i="45"/>
  <c r="C28" i="45"/>
  <c r="AB27" i="45"/>
  <c r="AD27" i="45" s="1"/>
  <c r="J27" i="45" s="1"/>
  <c r="Y27" i="45"/>
  <c r="X27" i="45"/>
  <c r="P27" i="45"/>
  <c r="O27" i="45"/>
  <c r="Q27" i="45" s="1"/>
  <c r="M27" i="45"/>
  <c r="H27" i="45"/>
  <c r="C27" i="45"/>
  <c r="AB26" i="45"/>
  <c r="AD26" i="45" s="1"/>
  <c r="J26" i="45" s="1"/>
  <c r="Y26" i="45"/>
  <c r="X26" i="45"/>
  <c r="P26" i="45"/>
  <c r="O26" i="45"/>
  <c r="Q26" i="45" s="1"/>
  <c r="M26" i="45"/>
  <c r="H26" i="45"/>
  <c r="C26" i="45"/>
  <c r="AB25" i="45"/>
  <c r="AD25" i="45" s="1"/>
  <c r="J25" i="45" s="1"/>
  <c r="Y25" i="45"/>
  <c r="X25" i="45"/>
  <c r="P25" i="45"/>
  <c r="Q25" i="45" s="1"/>
  <c r="O25" i="45"/>
  <c r="M25" i="45"/>
  <c r="H25" i="45"/>
  <c r="C25" i="45"/>
  <c r="AB24" i="45"/>
  <c r="AD24" i="45" s="1"/>
  <c r="J24" i="45" s="1"/>
  <c r="Y24" i="45"/>
  <c r="X24" i="45"/>
  <c r="Q24" i="45"/>
  <c r="P24" i="45"/>
  <c r="O24" i="45"/>
  <c r="M24" i="45"/>
  <c r="H24" i="45"/>
  <c r="C24" i="45"/>
  <c r="AB23" i="45"/>
  <c r="AD23" i="45" s="1"/>
  <c r="J23" i="45" s="1"/>
  <c r="K23" i="45" s="1"/>
  <c r="Y23" i="45"/>
  <c r="X23" i="45"/>
  <c r="P23" i="45"/>
  <c r="O23" i="45"/>
  <c r="Q23" i="45" s="1"/>
  <c r="M23" i="45"/>
  <c r="H23" i="45"/>
  <c r="C23" i="45"/>
  <c r="AB22" i="45"/>
  <c r="AD22" i="45" s="1"/>
  <c r="J22" i="45" s="1"/>
  <c r="Y22" i="45"/>
  <c r="X22" i="45"/>
  <c r="P22" i="45"/>
  <c r="O22" i="45"/>
  <c r="M22" i="45"/>
  <c r="H22" i="45"/>
  <c r="C22" i="45"/>
  <c r="AB21" i="45"/>
  <c r="AD21" i="45" s="1"/>
  <c r="J21" i="45" s="1"/>
  <c r="Y21" i="45"/>
  <c r="X21" i="45"/>
  <c r="P21" i="45"/>
  <c r="O21" i="45"/>
  <c r="Q21" i="45" s="1"/>
  <c r="M21" i="45"/>
  <c r="H21" i="45"/>
  <c r="C21" i="45"/>
  <c r="AB20" i="45"/>
  <c r="AD20" i="45" s="1"/>
  <c r="J20" i="45" s="1"/>
  <c r="Y20" i="45"/>
  <c r="X20" i="45"/>
  <c r="P20" i="45"/>
  <c r="O20" i="45"/>
  <c r="M20" i="45"/>
  <c r="H20" i="45"/>
  <c r="C20" i="45"/>
  <c r="AB19" i="45"/>
  <c r="AD19" i="45" s="1"/>
  <c r="J19" i="45" s="1"/>
  <c r="Y19" i="45"/>
  <c r="X19" i="45"/>
  <c r="P19" i="45"/>
  <c r="O19" i="45"/>
  <c r="M19" i="45"/>
  <c r="H19" i="45"/>
  <c r="C19" i="45"/>
  <c r="AB18" i="45"/>
  <c r="AD18" i="45" s="1"/>
  <c r="J18" i="45" s="1"/>
  <c r="Y18" i="45"/>
  <c r="X18" i="45"/>
  <c r="P18" i="45"/>
  <c r="O18" i="45"/>
  <c r="M18" i="45"/>
  <c r="H18" i="45"/>
  <c r="C18" i="45"/>
  <c r="AB17" i="45"/>
  <c r="AD17" i="45" s="1"/>
  <c r="J17" i="45" s="1"/>
  <c r="Y17" i="45"/>
  <c r="X17" i="45"/>
  <c r="P17" i="45"/>
  <c r="Q17" i="45" s="1"/>
  <c r="O17" i="45"/>
  <c r="M17" i="45"/>
  <c r="H17" i="45"/>
  <c r="C17" i="45"/>
  <c r="AB16" i="45"/>
  <c r="AD16" i="45" s="1"/>
  <c r="J16" i="45" s="1"/>
  <c r="Y16" i="45"/>
  <c r="X16" i="45"/>
  <c r="Q16" i="45"/>
  <c r="P16" i="45"/>
  <c r="O16" i="45"/>
  <c r="M16" i="45"/>
  <c r="H16" i="45"/>
  <c r="C16" i="45"/>
  <c r="AB15" i="45"/>
  <c r="AD15" i="45" s="1"/>
  <c r="J15" i="45" s="1"/>
  <c r="Y15" i="45"/>
  <c r="X15" i="45"/>
  <c r="P15" i="45"/>
  <c r="O15" i="45"/>
  <c r="Q15" i="45" s="1"/>
  <c r="M15" i="45"/>
  <c r="H15" i="45"/>
  <c r="C15" i="45"/>
  <c r="AB14" i="45"/>
  <c r="AD14" i="45" s="1"/>
  <c r="J14" i="45" s="1"/>
  <c r="Y14" i="45"/>
  <c r="X14" i="45"/>
  <c r="P14" i="45"/>
  <c r="O14" i="45"/>
  <c r="M14" i="45"/>
  <c r="H14" i="45"/>
  <c r="C14" i="45"/>
  <c r="AB13" i="45"/>
  <c r="AD13" i="45" s="1"/>
  <c r="J13" i="45" s="1"/>
  <c r="Y13" i="45"/>
  <c r="X13" i="45"/>
  <c r="P13" i="45"/>
  <c r="O13" i="45"/>
  <c r="M13" i="45"/>
  <c r="H13" i="45"/>
  <c r="C13" i="45"/>
  <c r="AB12" i="45"/>
  <c r="AD12" i="45" s="1"/>
  <c r="J12" i="45" s="1"/>
  <c r="Y12" i="45"/>
  <c r="X12" i="45"/>
  <c r="P12" i="45"/>
  <c r="O12" i="45"/>
  <c r="M12" i="45"/>
  <c r="H12" i="45"/>
  <c r="C12" i="45"/>
  <c r="AB11" i="45"/>
  <c r="AD11" i="45" s="1"/>
  <c r="J11" i="45" s="1"/>
  <c r="Y11" i="45"/>
  <c r="X11" i="45"/>
  <c r="P11" i="45"/>
  <c r="O11" i="45"/>
  <c r="M11" i="45"/>
  <c r="H11" i="45"/>
  <c r="C11" i="45"/>
  <c r="AB10" i="45"/>
  <c r="AD10" i="45" s="1"/>
  <c r="J10" i="45" s="1"/>
  <c r="Y10" i="45"/>
  <c r="X10" i="45"/>
  <c r="P10" i="45"/>
  <c r="O10" i="45"/>
  <c r="M10" i="45"/>
  <c r="H10" i="45"/>
  <c r="C10" i="45"/>
  <c r="AB9" i="45"/>
  <c r="AD9" i="45" s="1"/>
  <c r="J9" i="45" s="1"/>
  <c r="Y9" i="45"/>
  <c r="X9" i="45"/>
  <c r="P9" i="45"/>
  <c r="Q9" i="45" s="1"/>
  <c r="O9" i="45"/>
  <c r="M9" i="45"/>
  <c r="H9" i="45"/>
  <c r="C9" i="45"/>
  <c r="AB8" i="45"/>
  <c r="AD8" i="45" s="1"/>
  <c r="J8" i="45" s="1"/>
  <c r="Y8" i="45"/>
  <c r="X8" i="45"/>
  <c r="Q8" i="45"/>
  <c r="P8" i="45"/>
  <c r="O8" i="45"/>
  <c r="M8" i="45"/>
  <c r="H8" i="45"/>
  <c r="C8" i="45"/>
  <c r="AB7" i="45"/>
  <c r="AD7" i="45" s="1"/>
  <c r="J7" i="45" s="1"/>
  <c r="K7" i="45" s="1"/>
  <c r="Y7" i="45"/>
  <c r="X7" i="45"/>
  <c r="P7" i="45"/>
  <c r="O7" i="45"/>
  <c r="Q7" i="45" s="1"/>
  <c r="M7" i="45"/>
  <c r="I7" i="45"/>
  <c r="H7" i="45"/>
  <c r="C7" i="45"/>
  <c r="AB6" i="45"/>
  <c r="AD6" i="45" s="1"/>
  <c r="J6" i="45" s="1"/>
  <c r="K6" i="45" s="1"/>
  <c r="Y6" i="45"/>
  <c r="X6" i="45"/>
  <c r="P6" i="45"/>
  <c r="O6" i="45"/>
  <c r="M6" i="45"/>
  <c r="H6" i="45"/>
  <c r="C6" i="45"/>
  <c r="AB5" i="45"/>
  <c r="AD5" i="45" s="1"/>
  <c r="J5" i="45" s="1"/>
  <c r="I5" i="45" s="1"/>
  <c r="Y5" i="45"/>
  <c r="X5" i="45"/>
  <c r="P5" i="45"/>
  <c r="O5" i="45"/>
  <c r="M5" i="45"/>
  <c r="H5" i="45"/>
  <c r="C5" i="45"/>
  <c r="AB4" i="45"/>
  <c r="AD4" i="45" s="1"/>
  <c r="Y4" i="45"/>
  <c r="X4" i="45"/>
  <c r="P4" i="45"/>
  <c r="O4" i="45"/>
  <c r="M4" i="45"/>
  <c r="H4" i="45"/>
  <c r="C4" i="45"/>
  <c r="AG3" i="45"/>
  <c r="AF3" i="45"/>
  <c r="W3" i="45"/>
  <c r="V3" i="45"/>
  <c r="U3" i="45"/>
  <c r="O3" i="45"/>
  <c r="G3" i="45"/>
  <c r="D3" i="45"/>
  <c r="A2" i="45"/>
  <c r="A1" i="45"/>
  <c r="AB31" i="44"/>
  <c r="AD31" i="44" s="1"/>
  <c r="J31" i="44" s="1"/>
  <c r="I31" i="44" s="1"/>
  <c r="Y31" i="44"/>
  <c r="X31" i="44"/>
  <c r="P31" i="44"/>
  <c r="O31" i="44"/>
  <c r="M31" i="44"/>
  <c r="H31" i="44"/>
  <c r="C31" i="44"/>
  <c r="AB30" i="44"/>
  <c r="AD30" i="44" s="1"/>
  <c r="J30" i="44" s="1"/>
  <c r="Y30" i="44"/>
  <c r="X30" i="44"/>
  <c r="P30" i="44"/>
  <c r="O30" i="44"/>
  <c r="M30" i="44"/>
  <c r="H30" i="44"/>
  <c r="C30" i="44"/>
  <c r="AB29" i="44"/>
  <c r="AD29" i="44" s="1"/>
  <c r="J29" i="44" s="1"/>
  <c r="I29" i="44" s="1"/>
  <c r="Y29" i="44"/>
  <c r="X29" i="44"/>
  <c r="P29" i="44"/>
  <c r="O29" i="44"/>
  <c r="M29" i="44"/>
  <c r="H29" i="44"/>
  <c r="C29" i="44"/>
  <c r="AB28" i="44"/>
  <c r="AD28" i="44" s="1"/>
  <c r="J28" i="44" s="1"/>
  <c r="Y28" i="44"/>
  <c r="X28" i="44"/>
  <c r="P28" i="44"/>
  <c r="O28" i="44"/>
  <c r="M28" i="44"/>
  <c r="H28" i="44"/>
  <c r="C28" i="44"/>
  <c r="AB27" i="44"/>
  <c r="AD27" i="44" s="1"/>
  <c r="J27" i="44" s="1"/>
  <c r="Y27" i="44"/>
  <c r="X27" i="44"/>
  <c r="Q27" i="44"/>
  <c r="P27" i="44"/>
  <c r="O27" i="44"/>
  <c r="M27" i="44"/>
  <c r="H27" i="44"/>
  <c r="C27" i="44"/>
  <c r="AB26" i="44"/>
  <c r="AD26" i="44" s="1"/>
  <c r="J26" i="44" s="1"/>
  <c r="Y26" i="44"/>
  <c r="X26" i="44"/>
  <c r="P26" i="44"/>
  <c r="Q26" i="44" s="1"/>
  <c r="O26" i="44"/>
  <c r="M26" i="44"/>
  <c r="H26" i="44"/>
  <c r="C26" i="44"/>
  <c r="AB25" i="44"/>
  <c r="AD25" i="44" s="1"/>
  <c r="J25" i="44" s="1"/>
  <c r="K25" i="44" s="1"/>
  <c r="Y25" i="44"/>
  <c r="X25" i="44"/>
  <c r="Q25" i="44"/>
  <c r="P25" i="44"/>
  <c r="O25" i="44"/>
  <c r="M25" i="44"/>
  <c r="H25" i="44"/>
  <c r="C25" i="44"/>
  <c r="AB24" i="44"/>
  <c r="AD24" i="44" s="1"/>
  <c r="J24" i="44" s="1"/>
  <c r="Y24" i="44"/>
  <c r="X24" i="44"/>
  <c r="P24" i="44"/>
  <c r="O24" i="44"/>
  <c r="M24" i="44"/>
  <c r="H24" i="44"/>
  <c r="C24" i="44"/>
  <c r="AB23" i="44"/>
  <c r="AD23" i="44" s="1"/>
  <c r="J23" i="44" s="1"/>
  <c r="I23" i="44" s="1"/>
  <c r="Y23" i="44"/>
  <c r="X23" i="44"/>
  <c r="P23" i="44"/>
  <c r="O23" i="44"/>
  <c r="M23" i="44"/>
  <c r="K23" i="44"/>
  <c r="H23" i="44"/>
  <c r="C23" i="44"/>
  <c r="AB22" i="44"/>
  <c r="AD22" i="44" s="1"/>
  <c r="J22" i="44" s="1"/>
  <c r="Y22" i="44"/>
  <c r="X22" i="44"/>
  <c r="P22" i="44"/>
  <c r="O22" i="44"/>
  <c r="M22" i="44"/>
  <c r="H22" i="44"/>
  <c r="C22" i="44"/>
  <c r="AD21" i="44"/>
  <c r="J21" i="44" s="1"/>
  <c r="I21" i="44" s="1"/>
  <c r="AB21" i="44"/>
  <c r="Y21" i="44"/>
  <c r="X21" i="44"/>
  <c r="P21" i="44"/>
  <c r="O21" i="44"/>
  <c r="M21" i="44"/>
  <c r="H21" i="44"/>
  <c r="C21" i="44"/>
  <c r="AB20" i="44"/>
  <c r="AD20" i="44" s="1"/>
  <c r="J20" i="44" s="1"/>
  <c r="Y20" i="44"/>
  <c r="X20" i="44"/>
  <c r="P20" i="44"/>
  <c r="O20" i="44"/>
  <c r="Q20" i="44" s="1"/>
  <c r="M20" i="44"/>
  <c r="H20" i="44"/>
  <c r="C20" i="44"/>
  <c r="AB19" i="44"/>
  <c r="AD19" i="44" s="1"/>
  <c r="J19" i="44" s="1"/>
  <c r="Y19" i="44"/>
  <c r="X19" i="44"/>
  <c r="P19" i="44"/>
  <c r="O19" i="44"/>
  <c r="M19" i="44"/>
  <c r="H19" i="44"/>
  <c r="C19" i="44"/>
  <c r="AB18" i="44"/>
  <c r="AD18" i="44" s="1"/>
  <c r="J18" i="44" s="1"/>
  <c r="Y18" i="44"/>
  <c r="X18" i="44"/>
  <c r="Q18" i="44"/>
  <c r="P18" i="44"/>
  <c r="O18" i="44"/>
  <c r="M18" i="44"/>
  <c r="H18" i="44"/>
  <c r="C18" i="44"/>
  <c r="AB17" i="44"/>
  <c r="AD17" i="44" s="1"/>
  <c r="J17" i="44" s="1"/>
  <c r="Y17" i="44"/>
  <c r="X17" i="44"/>
  <c r="Q17" i="44"/>
  <c r="P17" i="44"/>
  <c r="O17" i="44"/>
  <c r="M17" i="44"/>
  <c r="H17" i="44"/>
  <c r="C17" i="44"/>
  <c r="AB16" i="44"/>
  <c r="AD16" i="44" s="1"/>
  <c r="J16" i="44" s="1"/>
  <c r="Y16" i="44"/>
  <c r="X16" i="44"/>
  <c r="Q16" i="44"/>
  <c r="P16" i="44"/>
  <c r="O16" i="44"/>
  <c r="M16" i="44"/>
  <c r="H16" i="44"/>
  <c r="C16" i="44"/>
  <c r="AB15" i="44"/>
  <c r="AD15" i="44" s="1"/>
  <c r="J15" i="44" s="1"/>
  <c r="K15" i="44" s="1"/>
  <c r="Y15" i="44"/>
  <c r="X15" i="44"/>
  <c r="P15" i="44"/>
  <c r="O15" i="44"/>
  <c r="Q15" i="44" s="1"/>
  <c r="M15" i="44"/>
  <c r="I15" i="44"/>
  <c r="H15" i="44"/>
  <c r="C15" i="44"/>
  <c r="AB14" i="44"/>
  <c r="AD14" i="44" s="1"/>
  <c r="J14" i="44" s="1"/>
  <c r="I14" i="44" s="1"/>
  <c r="Y14" i="44"/>
  <c r="X14" i="44"/>
  <c r="P14" i="44"/>
  <c r="O14" i="44"/>
  <c r="Q14" i="44" s="1"/>
  <c r="M14" i="44"/>
  <c r="K14" i="44"/>
  <c r="H14" i="44"/>
  <c r="C14" i="44"/>
  <c r="AB13" i="44"/>
  <c r="AD13" i="44" s="1"/>
  <c r="J13" i="44" s="1"/>
  <c r="Y13" i="44"/>
  <c r="X13" i="44"/>
  <c r="P13" i="44"/>
  <c r="O13" i="44"/>
  <c r="M13" i="44"/>
  <c r="H13" i="44"/>
  <c r="C13" i="44"/>
  <c r="AD12" i="44"/>
  <c r="AB12" i="44"/>
  <c r="Y12" i="44"/>
  <c r="X12" i="44"/>
  <c r="P12" i="44"/>
  <c r="O12" i="44"/>
  <c r="Q12" i="44" s="1"/>
  <c r="M12" i="44"/>
  <c r="J12" i="44"/>
  <c r="I12" i="44" s="1"/>
  <c r="H12" i="44"/>
  <c r="C12" i="44"/>
  <c r="AB11" i="44"/>
  <c r="AD11" i="44" s="1"/>
  <c r="Y11" i="44"/>
  <c r="X11" i="44"/>
  <c r="P11" i="44"/>
  <c r="O11" i="44"/>
  <c r="Q11" i="44" s="1"/>
  <c r="M11" i="44"/>
  <c r="J11" i="44"/>
  <c r="K11" i="44" s="1"/>
  <c r="H11" i="44"/>
  <c r="C11" i="44"/>
  <c r="AB10" i="44"/>
  <c r="AD10" i="44" s="1"/>
  <c r="J10" i="44" s="1"/>
  <c r="Y10" i="44"/>
  <c r="X10" i="44"/>
  <c r="P10" i="44"/>
  <c r="O10" i="44"/>
  <c r="Q10" i="44" s="1"/>
  <c r="M10" i="44"/>
  <c r="H10" i="44"/>
  <c r="C10" i="44"/>
  <c r="AB9" i="44"/>
  <c r="AD9" i="44" s="1"/>
  <c r="J9" i="44" s="1"/>
  <c r="Y9" i="44"/>
  <c r="X9" i="44"/>
  <c r="P9" i="44"/>
  <c r="O9" i="44"/>
  <c r="M9" i="44"/>
  <c r="H9" i="44"/>
  <c r="C9" i="44"/>
  <c r="AB8" i="44"/>
  <c r="AD8" i="44" s="1"/>
  <c r="J8" i="44" s="1"/>
  <c r="Y8" i="44"/>
  <c r="X8" i="44"/>
  <c r="P8" i="44"/>
  <c r="Q8" i="44" s="1"/>
  <c r="O8" i="44"/>
  <c r="M8" i="44"/>
  <c r="H8" i="44"/>
  <c r="C8" i="44"/>
  <c r="AD7" i="44"/>
  <c r="J7" i="44" s="1"/>
  <c r="I7" i="44" s="1"/>
  <c r="AB7" i="44"/>
  <c r="Y7" i="44"/>
  <c r="X7" i="44"/>
  <c r="P7" i="44"/>
  <c r="Q7" i="44" s="1"/>
  <c r="O7" i="44"/>
  <c r="M7" i="44"/>
  <c r="K7" i="44"/>
  <c r="H7" i="44"/>
  <c r="C7" i="44"/>
  <c r="AD6" i="44"/>
  <c r="J6" i="44" s="1"/>
  <c r="AB6" i="44"/>
  <c r="Y6" i="44"/>
  <c r="X6" i="44"/>
  <c r="P6" i="44"/>
  <c r="O6" i="44"/>
  <c r="M6" i="44"/>
  <c r="H6" i="44"/>
  <c r="C6" i="44"/>
  <c r="AD5" i="44"/>
  <c r="J5" i="44" s="1"/>
  <c r="AB5" i="44"/>
  <c r="Y5" i="44"/>
  <c r="X5" i="44"/>
  <c r="Q5" i="44"/>
  <c r="P5" i="44"/>
  <c r="O5" i="44"/>
  <c r="M5" i="44"/>
  <c r="H5" i="44"/>
  <c r="C5" i="44"/>
  <c r="AB4" i="44"/>
  <c r="AD4" i="44" s="1"/>
  <c r="J4" i="44" s="1"/>
  <c r="Y4" i="44"/>
  <c r="X4" i="44"/>
  <c r="P4" i="44"/>
  <c r="O4" i="44"/>
  <c r="Q4" i="44" s="1"/>
  <c r="M4" i="44"/>
  <c r="H4" i="44"/>
  <c r="C4" i="44"/>
  <c r="AG3" i="44"/>
  <c r="AF3" i="44"/>
  <c r="W3" i="44"/>
  <c r="X3" i="44" s="1"/>
  <c r="V3" i="44"/>
  <c r="U3" i="44"/>
  <c r="O3" i="44"/>
  <c r="G3" i="44"/>
  <c r="D3" i="44"/>
  <c r="A2" i="44"/>
  <c r="A1" i="44"/>
  <c r="AD31" i="43"/>
  <c r="J31" i="43" s="1"/>
  <c r="AB31" i="43"/>
  <c r="Y31" i="43"/>
  <c r="X31" i="43"/>
  <c r="P31" i="43"/>
  <c r="O31" i="43"/>
  <c r="M31" i="43"/>
  <c r="H31" i="43"/>
  <c r="C31" i="43"/>
  <c r="AB30" i="43"/>
  <c r="AD30" i="43" s="1"/>
  <c r="J30" i="43" s="1"/>
  <c r="Y30" i="43"/>
  <c r="X30" i="43"/>
  <c r="P30" i="43"/>
  <c r="Q30" i="43" s="1"/>
  <c r="O30" i="43"/>
  <c r="M30" i="43"/>
  <c r="H30" i="43"/>
  <c r="C30" i="43"/>
  <c r="AB29" i="43"/>
  <c r="AD29" i="43" s="1"/>
  <c r="J29" i="43" s="1"/>
  <c r="Y29" i="43"/>
  <c r="X29" i="43"/>
  <c r="Q29" i="43"/>
  <c r="P29" i="43"/>
  <c r="O29" i="43"/>
  <c r="M29" i="43"/>
  <c r="H29" i="43"/>
  <c r="C29" i="43"/>
  <c r="AB28" i="43"/>
  <c r="AD28" i="43" s="1"/>
  <c r="J28" i="43" s="1"/>
  <c r="Y28" i="43"/>
  <c r="X28" i="43"/>
  <c r="P28" i="43"/>
  <c r="Q28" i="43" s="1"/>
  <c r="O28" i="43"/>
  <c r="M28" i="43"/>
  <c r="H28" i="43"/>
  <c r="C28" i="43"/>
  <c r="AD27" i="43"/>
  <c r="J27" i="43" s="1"/>
  <c r="AB27" i="43"/>
  <c r="Y27" i="43"/>
  <c r="X27" i="43"/>
  <c r="P27" i="43"/>
  <c r="O27" i="43"/>
  <c r="Q27" i="43" s="1"/>
  <c r="M27" i="43"/>
  <c r="H27" i="43"/>
  <c r="C27" i="43"/>
  <c r="AD26" i="43"/>
  <c r="J26" i="43" s="1"/>
  <c r="AB26" i="43"/>
  <c r="Y26" i="43"/>
  <c r="X26" i="43"/>
  <c r="P26" i="43"/>
  <c r="O26" i="43"/>
  <c r="Q26" i="43" s="1"/>
  <c r="M26" i="43"/>
  <c r="H26" i="43"/>
  <c r="C26" i="43"/>
  <c r="AB25" i="43"/>
  <c r="AD25" i="43" s="1"/>
  <c r="J25" i="43" s="1"/>
  <c r="Y25" i="43"/>
  <c r="X25" i="43"/>
  <c r="P25" i="43"/>
  <c r="O25" i="43"/>
  <c r="Q25" i="43" s="1"/>
  <c r="M25" i="43"/>
  <c r="H25" i="43"/>
  <c r="C25" i="43"/>
  <c r="AB24" i="43"/>
  <c r="AD24" i="43" s="1"/>
  <c r="J24" i="43" s="1"/>
  <c r="Y24" i="43"/>
  <c r="X24" i="43"/>
  <c r="P24" i="43"/>
  <c r="O24" i="43"/>
  <c r="Q24" i="43" s="1"/>
  <c r="M24" i="43"/>
  <c r="H24" i="43"/>
  <c r="C24" i="43"/>
  <c r="AB23" i="43"/>
  <c r="AD23" i="43" s="1"/>
  <c r="J23" i="43" s="1"/>
  <c r="Y23" i="43"/>
  <c r="X23" i="43"/>
  <c r="P23" i="43"/>
  <c r="O23" i="43"/>
  <c r="Q23" i="43" s="1"/>
  <c r="M23" i="43"/>
  <c r="H23" i="43"/>
  <c r="C23" i="43"/>
  <c r="AB22" i="43"/>
  <c r="AD22" i="43" s="1"/>
  <c r="J22" i="43" s="1"/>
  <c r="Y22" i="43"/>
  <c r="X22" i="43"/>
  <c r="P22" i="43"/>
  <c r="O22" i="43"/>
  <c r="Q22" i="43" s="1"/>
  <c r="M22" i="43"/>
  <c r="H22" i="43"/>
  <c r="C22" i="43"/>
  <c r="AB21" i="43"/>
  <c r="AD21" i="43" s="1"/>
  <c r="J21" i="43" s="1"/>
  <c r="Y21" i="43"/>
  <c r="X21" i="43"/>
  <c r="P21" i="43"/>
  <c r="O21" i="43"/>
  <c r="Q21" i="43" s="1"/>
  <c r="M21" i="43"/>
  <c r="H21" i="43"/>
  <c r="C21" i="43"/>
  <c r="AB20" i="43"/>
  <c r="AD20" i="43" s="1"/>
  <c r="J20" i="43" s="1"/>
  <c r="Y20" i="43"/>
  <c r="X20" i="43"/>
  <c r="P20" i="43"/>
  <c r="O20" i="43"/>
  <c r="Q20" i="43" s="1"/>
  <c r="M20" i="43"/>
  <c r="H20" i="43"/>
  <c r="C20" i="43"/>
  <c r="AD19" i="43"/>
  <c r="J19" i="43" s="1"/>
  <c r="AB19" i="43"/>
  <c r="Y19" i="43"/>
  <c r="X19" i="43"/>
  <c r="Q19" i="43"/>
  <c r="P19" i="43"/>
  <c r="O19" i="43"/>
  <c r="M19" i="43"/>
  <c r="H19" i="43"/>
  <c r="C19" i="43"/>
  <c r="AB18" i="43"/>
  <c r="AD18" i="43" s="1"/>
  <c r="J18" i="43" s="1"/>
  <c r="Y18" i="43"/>
  <c r="X18" i="43"/>
  <c r="Q18" i="43"/>
  <c r="P18" i="43"/>
  <c r="O18" i="43"/>
  <c r="M18" i="43"/>
  <c r="H18" i="43"/>
  <c r="C18" i="43"/>
  <c r="AB17" i="43"/>
  <c r="AD17" i="43" s="1"/>
  <c r="J17" i="43" s="1"/>
  <c r="Y17" i="43"/>
  <c r="X17" i="43"/>
  <c r="P17" i="43"/>
  <c r="O17" i="43"/>
  <c r="M17" i="43"/>
  <c r="H17" i="43"/>
  <c r="C17" i="43"/>
  <c r="AB16" i="43"/>
  <c r="AD16" i="43" s="1"/>
  <c r="J16" i="43" s="1"/>
  <c r="Y16" i="43"/>
  <c r="X16" i="43"/>
  <c r="P16" i="43"/>
  <c r="O16" i="43"/>
  <c r="M16" i="43"/>
  <c r="H16" i="43"/>
  <c r="C16" i="43"/>
  <c r="AD15" i="43"/>
  <c r="J15" i="43" s="1"/>
  <c r="AB15" i="43"/>
  <c r="Y15" i="43"/>
  <c r="X15" i="43"/>
  <c r="P15" i="43"/>
  <c r="O15" i="43"/>
  <c r="Q15" i="43" s="1"/>
  <c r="M15" i="43"/>
  <c r="H15" i="43"/>
  <c r="C15" i="43"/>
  <c r="AB14" i="43"/>
  <c r="AD14" i="43" s="1"/>
  <c r="J14" i="43" s="1"/>
  <c r="Y14" i="43"/>
  <c r="X14" i="43"/>
  <c r="P14" i="43"/>
  <c r="Q14" i="43" s="1"/>
  <c r="O14" i="43"/>
  <c r="M14" i="43"/>
  <c r="H14" i="43"/>
  <c r="C14" i="43"/>
  <c r="AB13" i="43"/>
  <c r="AD13" i="43" s="1"/>
  <c r="J13" i="43" s="1"/>
  <c r="Y13" i="43"/>
  <c r="X13" i="43"/>
  <c r="P13" i="43"/>
  <c r="O13" i="43"/>
  <c r="Q13" i="43" s="1"/>
  <c r="M13" i="43"/>
  <c r="H13" i="43"/>
  <c r="C13" i="43"/>
  <c r="AB12" i="43"/>
  <c r="AD12" i="43" s="1"/>
  <c r="J12" i="43" s="1"/>
  <c r="Y12" i="43"/>
  <c r="X12" i="43"/>
  <c r="P12" i="43"/>
  <c r="O12" i="43"/>
  <c r="Q12" i="43" s="1"/>
  <c r="M12" i="43"/>
  <c r="H12" i="43"/>
  <c r="C12" i="43"/>
  <c r="AD11" i="43"/>
  <c r="J11" i="43" s="1"/>
  <c r="AB11" i="43"/>
  <c r="Y11" i="43"/>
  <c r="X11" i="43"/>
  <c r="P11" i="43"/>
  <c r="O11" i="43"/>
  <c r="Q11" i="43" s="1"/>
  <c r="M11" i="43"/>
  <c r="H11" i="43"/>
  <c r="C11" i="43"/>
  <c r="AB10" i="43"/>
  <c r="AD10" i="43" s="1"/>
  <c r="J10" i="43" s="1"/>
  <c r="Y10" i="43"/>
  <c r="X10" i="43"/>
  <c r="Q10" i="43"/>
  <c r="P10" i="43"/>
  <c r="O10" i="43"/>
  <c r="M10" i="43"/>
  <c r="H10" i="43"/>
  <c r="C10" i="43"/>
  <c r="AB9" i="43"/>
  <c r="AD9" i="43" s="1"/>
  <c r="J9" i="43" s="1"/>
  <c r="K9" i="43" s="1"/>
  <c r="Y9" i="43"/>
  <c r="X9" i="43"/>
  <c r="P9" i="43"/>
  <c r="O9" i="43"/>
  <c r="M9" i="43"/>
  <c r="I9" i="43"/>
  <c r="H9" i="43"/>
  <c r="C9" i="43"/>
  <c r="AB8" i="43"/>
  <c r="AD8" i="43" s="1"/>
  <c r="J8" i="43" s="1"/>
  <c r="Y8" i="43"/>
  <c r="X8" i="43"/>
  <c r="P8" i="43"/>
  <c r="O8" i="43"/>
  <c r="M8" i="43"/>
  <c r="H8" i="43"/>
  <c r="C8" i="43"/>
  <c r="AB7" i="43"/>
  <c r="AD7" i="43" s="1"/>
  <c r="J7" i="43" s="1"/>
  <c r="Y7" i="43"/>
  <c r="X7" i="43"/>
  <c r="P7" i="43"/>
  <c r="Q7" i="43" s="1"/>
  <c r="O7" i="43"/>
  <c r="M7" i="43"/>
  <c r="H7" i="43"/>
  <c r="C7" i="43"/>
  <c r="AD6" i="43"/>
  <c r="J6" i="43" s="1"/>
  <c r="AB6" i="43"/>
  <c r="Y6" i="43"/>
  <c r="X6" i="43"/>
  <c r="P6" i="43"/>
  <c r="O6" i="43"/>
  <c r="Q6" i="43" s="1"/>
  <c r="M6" i="43"/>
  <c r="H6" i="43"/>
  <c r="C6" i="43"/>
  <c r="AD5" i="43"/>
  <c r="J5" i="43" s="1"/>
  <c r="AB5" i="43"/>
  <c r="Y5" i="43"/>
  <c r="X5" i="43"/>
  <c r="P5" i="43"/>
  <c r="O5" i="43"/>
  <c r="Q5" i="43" s="1"/>
  <c r="M5" i="43"/>
  <c r="H5" i="43"/>
  <c r="C5" i="43"/>
  <c r="AB4" i="43"/>
  <c r="AD4" i="43" s="1"/>
  <c r="Y4" i="43"/>
  <c r="X4" i="43"/>
  <c r="P4" i="43"/>
  <c r="O4" i="43"/>
  <c r="Q4" i="43" s="1"/>
  <c r="M4" i="43"/>
  <c r="J4" i="43"/>
  <c r="H4" i="43"/>
  <c r="C4" i="43"/>
  <c r="AF3" i="43"/>
  <c r="W3" i="43"/>
  <c r="V3" i="43"/>
  <c r="U3" i="43"/>
  <c r="O3" i="43"/>
  <c r="F3" i="43"/>
  <c r="A2" i="43"/>
  <c r="A1" i="43"/>
  <c r="AB31" i="42"/>
  <c r="AD31" i="42" s="1"/>
  <c r="Y31" i="42"/>
  <c r="X31" i="42"/>
  <c r="P31" i="42"/>
  <c r="O31" i="42"/>
  <c r="M31" i="42"/>
  <c r="H31" i="42"/>
  <c r="C31" i="42"/>
  <c r="AB30" i="42"/>
  <c r="AD30" i="42" s="1"/>
  <c r="J30" i="42" s="1"/>
  <c r="Y30" i="42"/>
  <c r="X30" i="42"/>
  <c r="P30" i="42"/>
  <c r="O30" i="42"/>
  <c r="M30" i="42"/>
  <c r="H30" i="42"/>
  <c r="C30" i="42"/>
  <c r="AB29" i="42"/>
  <c r="AD29" i="42" s="1"/>
  <c r="J29" i="42" s="1"/>
  <c r="Y29" i="42"/>
  <c r="X29" i="42"/>
  <c r="P29" i="42"/>
  <c r="Q29" i="42" s="1"/>
  <c r="O29" i="42"/>
  <c r="M29" i="42"/>
  <c r="H29" i="42"/>
  <c r="C29" i="42"/>
  <c r="AD28" i="42"/>
  <c r="J28" i="42" s="1"/>
  <c r="AB28" i="42"/>
  <c r="Y28" i="42"/>
  <c r="X28" i="42"/>
  <c r="P28" i="42"/>
  <c r="O28" i="42"/>
  <c r="Q28" i="42" s="1"/>
  <c r="M28" i="42"/>
  <c r="H28" i="42"/>
  <c r="C28" i="42"/>
  <c r="AG3" i="42"/>
  <c r="AF3" i="42"/>
  <c r="W3" i="42"/>
  <c r="V3" i="42"/>
  <c r="U3" i="42"/>
  <c r="O3" i="42"/>
  <c r="G3" i="42"/>
  <c r="F3" i="42"/>
  <c r="A2" i="42"/>
  <c r="A1" i="42"/>
  <c r="AB31" i="41"/>
  <c r="AD31" i="41" s="1"/>
  <c r="J31" i="41" s="1"/>
  <c r="K31" i="41" s="1"/>
  <c r="Y31" i="41"/>
  <c r="X31" i="41"/>
  <c r="Q31" i="41"/>
  <c r="P31" i="41"/>
  <c r="O31" i="41"/>
  <c r="M31" i="41"/>
  <c r="H31" i="41"/>
  <c r="C31" i="41"/>
  <c r="AB30" i="41"/>
  <c r="AD30" i="41" s="1"/>
  <c r="J30" i="41" s="1"/>
  <c r="Y30" i="41"/>
  <c r="X30" i="41"/>
  <c r="P30" i="41"/>
  <c r="O30" i="41"/>
  <c r="Q30" i="41" s="1"/>
  <c r="M30" i="41"/>
  <c r="H30" i="41"/>
  <c r="C30" i="41"/>
  <c r="AD29" i="41"/>
  <c r="J29" i="41" s="1"/>
  <c r="K29" i="41" s="1"/>
  <c r="AB29" i="41"/>
  <c r="Y29" i="41"/>
  <c r="X29" i="41"/>
  <c r="P29" i="41"/>
  <c r="O29" i="41"/>
  <c r="M29" i="41"/>
  <c r="H29" i="41"/>
  <c r="C29" i="41"/>
  <c r="AB28" i="41"/>
  <c r="AD28" i="41" s="1"/>
  <c r="J28" i="41" s="1"/>
  <c r="Y28" i="41"/>
  <c r="X28" i="41"/>
  <c r="P28" i="41"/>
  <c r="O28" i="41"/>
  <c r="M28" i="41"/>
  <c r="H28" i="41"/>
  <c r="C28" i="41"/>
  <c r="AD27" i="41"/>
  <c r="J27" i="41" s="1"/>
  <c r="AB27" i="41"/>
  <c r="Y27" i="41"/>
  <c r="X27" i="41"/>
  <c r="P27" i="41"/>
  <c r="O27" i="41"/>
  <c r="M27" i="41"/>
  <c r="H27" i="41"/>
  <c r="C27" i="41"/>
  <c r="AD26" i="41"/>
  <c r="J26" i="41" s="1"/>
  <c r="AB26" i="41"/>
  <c r="Y26" i="41"/>
  <c r="X26" i="41"/>
  <c r="P26" i="41"/>
  <c r="O26" i="41"/>
  <c r="M26" i="41"/>
  <c r="H26" i="41"/>
  <c r="C26" i="41"/>
  <c r="AD25" i="41"/>
  <c r="J25" i="41" s="1"/>
  <c r="AB25" i="41"/>
  <c r="Y25" i="41"/>
  <c r="X25" i="41"/>
  <c r="P25" i="41"/>
  <c r="O25" i="41"/>
  <c r="Q25" i="41" s="1"/>
  <c r="M25" i="41"/>
  <c r="H25" i="41"/>
  <c r="C25" i="41"/>
  <c r="AB24" i="41"/>
  <c r="AD24" i="41" s="1"/>
  <c r="Y24" i="41"/>
  <c r="X24" i="41"/>
  <c r="P24" i="41"/>
  <c r="O24" i="41"/>
  <c r="Q24" i="41" s="1"/>
  <c r="M24" i="41"/>
  <c r="J24" i="41"/>
  <c r="H24" i="41"/>
  <c r="C24" i="41"/>
  <c r="AB23" i="41"/>
  <c r="AD23" i="41" s="1"/>
  <c r="J23" i="41" s="1"/>
  <c r="Y23" i="41"/>
  <c r="X23" i="41"/>
  <c r="Q23" i="41"/>
  <c r="P23" i="41"/>
  <c r="O23" i="41"/>
  <c r="M23" i="41"/>
  <c r="H23" i="41"/>
  <c r="C23" i="41"/>
  <c r="AB22" i="41"/>
  <c r="AD22" i="41" s="1"/>
  <c r="J22" i="41" s="1"/>
  <c r="Y22" i="41"/>
  <c r="X22" i="41"/>
  <c r="Q22" i="41"/>
  <c r="P22" i="41"/>
  <c r="O22" i="41"/>
  <c r="M22" i="41"/>
  <c r="H22" i="41"/>
  <c r="C22" i="41"/>
  <c r="AB21" i="41"/>
  <c r="AD21" i="41" s="1"/>
  <c r="J21" i="41" s="1"/>
  <c r="Y21" i="41"/>
  <c r="X21" i="41"/>
  <c r="P21" i="41"/>
  <c r="O21" i="41"/>
  <c r="M21" i="41"/>
  <c r="H21" i="41"/>
  <c r="C21" i="41"/>
  <c r="AB20" i="41"/>
  <c r="AD20" i="41" s="1"/>
  <c r="J20" i="41" s="1"/>
  <c r="Y20" i="41"/>
  <c r="X20" i="41"/>
  <c r="P20" i="41"/>
  <c r="O20" i="41"/>
  <c r="M20" i="41"/>
  <c r="H20" i="41"/>
  <c r="C20" i="41"/>
  <c r="AD19" i="41"/>
  <c r="J19" i="41" s="1"/>
  <c r="I19" i="41" s="1"/>
  <c r="AB19" i="41"/>
  <c r="Y19" i="41"/>
  <c r="X19" i="41"/>
  <c r="P19" i="41"/>
  <c r="O19" i="41"/>
  <c r="M19" i="41"/>
  <c r="H19" i="41"/>
  <c r="C19" i="41"/>
  <c r="AB18" i="41"/>
  <c r="AD18" i="41" s="1"/>
  <c r="J18" i="41" s="1"/>
  <c r="Y18" i="41"/>
  <c r="X18" i="41"/>
  <c r="P18" i="41"/>
  <c r="Q18" i="41" s="1"/>
  <c r="O18" i="41"/>
  <c r="M18" i="41"/>
  <c r="H18" i="41"/>
  <c r="C18" i="41"/>
  <c r="AD17" i="41"/>
  <c r="J17" i="41" s="1"/>
  <c r="AB17" i="41"/>
  <c r="Y17" i="41"/>
  <c r="X17" i="41"/>
  <c r="P17" i="41"/>
  <c r="O17" i="41"/>
  <c r="M17" i="41"/>
  <c r="H17" i="41"/>
  <c r="C17" i="41"/>
  <c r="AB16" i="41"/>
  <c r="AD16" i="41" s="1"/>
  <c r="J16" i="41" s="1"/>
  <c r="Y16" i="41"/>
  <c r="X16" i="41"/>
  <c r="P16" i="41"/>
  <c r="O16" i="41"/>
  <c r="M16" i="41"/>
  <c r="H16" i="41"/>
  <c r="C16" i="41"/>
  <c r="AB15" i="41"/>
  <c r="AD15" i="41" s="1"/>
  <c r="J15" i="41" s="1"/>
  <c r="Y15" i="41"/>
  <c r="X15" i="41"/>
  <c r="Q15" i="41"/>
  <c r="P15" i="41"/>
  <c r="O15" i="41"/>
  <c r="M15" i="41"/>
  <c r="H15" i="41"/>
  <c r="C15" i="41"/>
  <c r="AB14" i="41"/>
  <c r="AD14" i="41" s="1"/>
  <c r="J14" i="41" s="1"/>
  <c r="Y14" i="41"/>
  <c r="X14" i="41"/>
  <c r="P14" i="41"/>
  <c r="Q14" i="41" s="1"/>
  <c r="O14" i="41"/>
  <c r="M14" i="41"/>
  <c r="H14" i="41"/>
  <c r="C14" i="41"/>
  <c r="AD13" i="41"/>
  <c r="J13" i="41" s="1"/>
  <c r="AB13" i="41"/>
  <c r="Y13" i="41"/>
  <c r="X13" i="41"/>
  <c r="P13" i="41"/>
  <c r="O13" i="41"/>
  <c r="Q13" i="41" s="1"/>
  <c r="M13" i="41"/>
  <c r="H13" i="41"/>
  <c r="C13" i="41"/>
  <c r="AB12" i="41"/>
  <c r="AD12" i="41" s="1"/>
  <c r="J12" i="41" s="1"/>
  <c r="Y12" i="41"/>
  <c r="X12" i="41"/>
  <c r="P12" i="41"/>
  <c r="O12" i="41"/>
  <c r="M12" i="41"/>
  <c r="H12" i="41"/>
  <c r="C12" i="41"/>
  <c r="AD11" i="41"/>
  <c r="J11" i="41" s="1"/>
  <c r="I11" i="41" s="1"/>
  <c r="AB11" i="41"/>
  <c r="Y11" i="41"/>
  <c r="X11" i="41"/>
  <c r="P11" i="41"/>
  <c r="O11" i="41"/>
  <c r="M11" i="41"/>
  <c r="K11" i="41"/>
  <c r="H11" i="41"/>
  <c r="C11" i="41"/>
  <c r="AB10" i="41"/>
  <c r="AD10" i="41" s="1"/>
  <c r="J10" i="41" s="1"/>
  <c r="Y10" i="41"/>
  <c r="X10" i="41"/>
  <c r="P10" i="41"/>
  <c r="O10" i="41"/>
  <c r="M10" i="41"/>
  <c r="H10" i="41"/>
  <c r="C10" i="41"/>
  <c r="AD9" i="41"/>
  <c r="J9" i="41" s="1"/>
  <c r="AB9" i="41"/>
  <c r="Y9" i="41"/>
  <c r="X9" i="41"/>
  <c r="P9" i="41"/>
  <c r="O9" i="41"/>
  <c r="Q9" i="41" s="1"/>
  <c r="M9" i="41"/>
  <c r="H9" i="41"/>
  <c r="C9" i="41"/>
  <c r="AB8" i="41"/>
  <c r="AD8" i="41" s="1"/>
  <c r="J8" i="41" s="1"/>
  <c r="Y8" i="41"/>
  <c r="X8" i="41"/>
  <c r="P8" i="41"/>
  <c r="O8" i="41"/>
  <c r="Q8" i="41" s="1"/>
  <c r="M8" i="41"/>
  <c r="H8" i="41"/>
  <c r="C8" i="41"/>
  <c r="AB7" i="41"/>
  <c r="AD7" i="41" s="1"/>
  <c r="J7" i="41" s="1"/>
  <c r="Y7" i="41"/>
  <c r="X7" i="41"/>
  <c r="P7" i="41"/>
  <c r="O7" i="41"/>
  <c r="Q7" i="41" s="1"/>
  <c r="M7" i="41"/>
  <c r="H7" i="41"/>
  <c r="C7" i="41"/>
  <c r="AB6" i="41"/>
  <c r="AD6" i="41" s="1"/>
  <c r="J6" i="41" s="1"/>
  <c r="Y6" i="41"/>
  <c r="X6" i="41"/>
  <c r="Q6" i="41"/>
  <c r="P6" i="41"/>
  <c r="O6" i="41"/>
  <c r="M6" i="41"/>
  <c r="H6" i="41"/>
  <c r="C6" i="41"/>
  <c r="AB5" i="41"/>
  <c r="AD5" i="41" s="1"/>
  <c r="J5" i="41" s="1"/>
  <c r="Y5" i="41"/>
  <c r="X5" i="41"/>
  <c r="P5" i="41"/>
  <c r="O5" i="41"/>
  <c r="Q5" i="41" s="1"/>
  <c r="M5" i="41"/>
  <c r="H5" i="41"/>
  <c r="C5" i="41"/>
  <c r="AB4" i="41"/>
  <c r="AD4" i="41" s="1"/>
  <c r="Y4" i="41"/>
  <c r="X4" i="41"/>
  <c r="P4" i="41"/>
  <c r="O4" i="41"/>
  <c r="M4" i="41"/>
  <c r="H4" i="41"/>
  <c r="C4" i="41"/>
  <c r="AF3" i="41"/>
  <c r="W3" i="41"/>
  <c r="V3" i="41"/>
  <c r="U3" i="41"/>
  <c r="O3" i="41"/>
  <c r="G3" i="41"/>
  <c r="D3" i="41"/>
  <c r="A2" i="41"/>
  <c r="A1" i="41"/>
  <c r="AB31" i="40"/>
  <c r="AD31" i="40" s="1"/>
  <c r="J31" i="40" s="1"/>
  <c r="K31" i="40" s="1"/>
  <c r="Y31" i="40"/>
  <c r="X31" i="40"/>
  <c r="P31" i="40"/>
  <c r="O31" i="40"/>
  <c r="M31" i="40"/>
  <c r="H31" i="40"/>
  <c r="C31" i="40"/>
  <c r="AB30" i="40"/>
  <c r="AD30" i="40" s="1"/>
  <c r="J30" i="40" s="1"/>
  <c r="Y30" i="40"/>
  <c r="X30" i="40"/>
  <c r="P30" i="40"/>
  <c r="O30" i="40"/>
  <c r="M30" i="40"/>
  <c r="H30" i="40"/>
  <c r="C30" i="40"/>
  <c r="AD29" i="40"/>
  <c r="J29" i="40" s="1"/>
  <c r="AB29" i="40"/>
  <c r="Y29" i="40"/>
  <c r="X29" i="40"/>
  <c r="P29" i="40"/>
  <c r="O29" i="40"/>
  <c r="Q29" i="40" s="1"/>
  <c r="M29" i="40"/>
  <c r="H29" i="40"/>
  <c r="C29" i="40"/>
  <c r="AD28" i="40"/>
  <c r="J28" i="40" s="1"/>
  <c r="I28" i="40" s="1"/>
  <c r="AB28" i="40"/>
  <c r="Y28" i="40"/>
  <c r="X28" i="40"/>
  <c r="P28" i="40"/>
  <c r="O28" i="40"/>
  <c r="Q28" i="40" s="1"/>
  <c r="M28" i="40"/>
  <c r="K28" i="40"/>
  <c r="H28" i="40"/>
  <c r="C28" i="40"/>
  <c r="AD27" i="40"/>
  <c r="J27" i="40" s="1"/>
  <c r="K27" i="40" s="1"/>
  <c r="AB27" i="40"/>
  <c r="Y27" i="40"/>
  <c r="X27" i="40"/>
  <c r="P27" i="40"/>
  <c r="O27" i="40"/>
  <c r="Q27" i="40" s="1"/>
  <c r="M27" i="40"/>
  <c r="H27" i="40"/>
  <c r="C27" i="40"/>
  <c r="AB26" i="40"/>
  <c r="AD26" i="40" s="1"/>
  <c r="J26" i="40" s="1"/>
  <c r="Y26" i="40"/>
  <c r="X26" i="40"/>
  <c r="P26" i="40"/>
  <c r="O26" i="40"/>
  <c r="M26" i="40"/>
  <c r="H26" i="40"/>
  <c r="C26" i="40"/>
  <c r="AB25" i="40"/>
  <c r="AD25" i="40" s="1"/>
  <c r="J25" i="40" s="1"/>
  <c r="Y25" i="40"/>
  <c r="X25" i="40"/>
  <c r="Q25" i="40"/>
  <c r="P25" i="40"/>
  <c r="O25" i="40"/>
  <c r="M25" i="40"/>
  <c r="H25" i="40"/>
  <c r="C25" i="40"/>
  <c r="AD24" i="40"/>
  <c r="J24" i="40" s="1"/>
  <c r="AB24" i="40"/>
  <c r="Y24" i="40"/>
  <c r="X24" i="40"/>
  <c r="P24" i="40"/>
  <c r="O24" i="40"/>
  <c r="M24" i="40"/>
  <c r="H24" i="40"/>
  <c r="C24" i="40"/>
  <c r="AB23" i="40"/>
  <c r="AD23" i="40" s="1"/>
  <c r="J23" i="40" s="1"/>
  <c r="K23" i="40" s="1"/>
  <c r="Y23" i="40"/>
  <c r="X23" i="40"/>
  <c r="P23" i="40"/>
  <c r="O23" i="40"/>
  <c r="M23" i="40"/>
  <c r="H23" i="40"/>
  <c r="C23" i="40"/>
  <c r="AB22" i="40"/>
  <c r="AD22" i="40" s="1"/>
  <c r="J22" i="40" s="1"/>
  <c r="Y22" i="40"/>
  <c r="X22" i="40"/>
  <c r="P22" i="40"/>
  <c r="O22" i="40"/>
  <c r="M22" i="40"/>
  <c r="H22" i="40"/>
  <c r="C22" i="40"/>
  <c r="AD21" i="40"/>
  <c r="J21" i="40" s="1"/>
  <c r="AB21" i="40"/>
  <c r="Y21" i="40"/>
  <c r="X21" i="40"/>
  <c r="P21" i="40"/>
  <c r="Q21" i="40" s="1"/>
  <c r="O21" i="40"/>
  <c r="M21" i="40"/>
  <c r="H21" i="40"/>
  <c r="C21" i="40"/>
  <c r="AB20" i="40"/>
  <c r="AD20" i="40" s="1"/>
  <c r="J20" i="40" s="1"/>
  <c r="Y20" i="40"/>
  <c r="X20" i="40"/>
  <c r="Q20" i="40"/>
  <c r="P20" i="40"/>
  <c r="O20" i="40"/>
  <c r="M20" i="40"/>
  <c r="H20" i="40"/>
  <c r="C20" i="40"/>
  <c r="AD19" i="40"/>
  <c r="J19" i="40" s="1"/>
  <c r="AB19" i="40"/>
  <c r="Y19" i="40"/>
  <c r="X19" i="40"/>
  <c r="P19" i="40"/>
  <c r="O19" i="40"/>
  <c r="Q19" i="40" s="1"/>
  <c r="M19" i="40"/>
  <c r="H19" i="40"/>
  <c r="C19" i="40"/>
  <c r="AB18" i="40"/>
  <c r="AD18" i="40" s="1"/>
  <c r="Y18" i="40"/>
  <c r="X18" i="40"/>
  <c r="P18" i="40"/>
  <c r="O18" i="40"/>
  <c r="Q18" i="40" s="1"/>
  <c r="M18" i="40"/>
  <c r="J18" i="40"/>
  <c r="H18" i="40"/>
  <c r="C18" i="40"/>
  <c r="AB17" i="40"/>
  <c r="AD17" i="40" s="1"/>
  <c r="J17" i="40" s="1"/>
  <c r="Y17" i="40"/>
  <c r="X17" i="40"/>
  <c r="P17" i="40"/>
  <c r="O17" i="40"/>
  <c r="Q17" i="40" s="1"/>
  <c r="M17" i="40"/>
  <c r="H17" i="40"/>
  <c r="C17" i="40"/>
  <c r="AB16" i="40"/>
  <c r="AD16" i="40" s="1"/>
  <c r="J16" i="40" s="1"/>
  <c r="Y16" i="40"/>
  <c r="X16" i="40"/>
  <c r="P16" i="40"/>
  <c r="Q16" i="40" s="1"/>
  <c r="O16" i="40"/>
  <c r="M16" i="40"/>
  <c r="H16" i="40"/>
  <c r="C16" i="40"/>
  <c r="AB15" i="40"/>
  <c r="AD15" i="40" s="1"/>
  <c r="J15" i="40" s="1"/>
  <c r="K15" i="40" s="1"/>
  <c r="Y15" i="40"/>
  <c r="X15" i="40"/>
  <c r="P15" i="40"/>
  <c r="Q15" i="40" s="1"/>
  <c r="O15" i="40"/>
  <c r="M15" i="40"/>
  <c r="I15" i="40"/>
  <c r="H15" i="40"/>
  <c r="C15" i="40"/>
  <c r="AB14" i="40"/>
  <c r="AD14" i="40" s="1"/>
  <c r="J14" i="40" s="1"/>
  <c r="Y14" i="40"/>
  <c r="X14" i="40"/>
  <c r="P14" i="40"/>
  <c r="O14" i="40"/>
  <c r="M14" i="40"/>
  <c r="H14" i="40"/>
  <c r="C14" i="40"/>
  <c r="AD13" i="40"/>
  <c r="J13" i="40" s="1"/>
  <c r="AB13" i="40"/>
  <c r="Y13" i="40"/>
  <c r="X13" i="40"/>
  <c r="P13" i="40"/>
  <c r="O13" i="40"/>
  <c r="M13" i="40"/>
  <c r="H13" i="40"/>
  <c r="C13" i="40"/>
  <c r="AB12" i="40"/>
  <c r="AD12" i="40" s="1"/>
  <c r="J12" i="40" s="1"/>
  <c r="Y12" i="40"/>
  <c r="X12" i="40"/>
  <c r="Q12" i="40"/>
  <c r="P12" i="40"/>
  <c r="O12" i="40"/>
  <c r="M12" i="40"/>
  <c r="H12" i="40"/>
  <c r="C12" i="40"/>
  <c r="AB11" i="40"/>
  <c r="AD11" i="40" s="1"/>
  <c r="J11" i="40" s="1"/>
  <c r="Y11" i="40"/>
  <c r="X11" i="40"/>
  <c r="P11" i="40"/>
  <c r="O11" i="40"/>
  <c r="M11" i="40"/>
  <c r="H11" i="40"/>
  <c r="C11" i="40"/>
  <c r="AB10" i="40"/>
  <c r="AD10" i="40" s="1"/>
  <c r="Y10" i="40"/>
  <c r="X10" i="40"/>
  <c r="P10" i="40"/>
  <c r="O10" i="40"/>
  <c r="Q10" i="40" s="1"/>
  <c r="M10" i="40"/>
  <c r="J10" i="40"/>
  <c r="K10" i="40" s="1"/>
  <c r="H10" i="40"/>
  <c r="C10" i="40"/>
  <c r="AB9" i="40"/>
  <c r="AD9" i="40" s="1"/>
  <c r="J9" i="40" s="1"/>
  <c r="Y9" i="40"/>
  <c r="X9" i="40"/>
  <c r="P9" i="40"/>
  <c r="O9" i="40"/>
  <c r="Q9" i="40" s="1"/>
  <c r="M9" i="40"/>
  <c r="H9" i="40"/>
  <c r="C9" i="40"/>
  <c r="AD8" i="40"/>
  <c r="J8" i="40" s="1"/>
  <c r="AB8" i="40"/>
  <c r="Y8" i="40"/>
  <c r="X8" i="40"/>
  <c r="P8" i="40"/>
  <c r="O8" i="40"/>
  <c r="Q8" i="40" s="1"/>
  <c r="M8" i="40"/>
  <c r="H8" i="40"/>
  <c r="C8" i="40"/>
  <c r="AB7" i="40"/>
  <c r="AD7" i="40" s="1"/>
  <c r="J7" i="40" s="1"/>
  <c r="K7" i="40" s="1"/>
  <c r="Y7" i="40"/>
  <c r="X7" i="40"/>
  <c r="P7" i="40"/>
  <c r="Q7" i="40" s="1"/>
  <c r="O7" i="40"/>
  <c r="M7" i="40"/>
  <c r="H7" i="40"/>
  <c r="C7" i="40"/>
  <c r="AB6" i="40"/>
  <c r="AD6" i="40" s="1"/>
  <c r="J6" i="40" s="1"/>
  <c r="Y6" i="40"/>
  <c r="X6" i="40"/>
  <c r="P6" i="40"/>
  <c r="O6" i="40"/>
  <c r="M6" i="40"/>
  <c r="H6" i="40"/>
  <c r="C6" i="40"/>
  <c r="AB5" i="40"/>
  <c r="AD5" i="40" s="1"/>
  <c r="J5" i="40" s="1"/>
  <c r="Y5" i="40"/>
  <c r="X5" i="40"/>
  <c r="P5" i="40"/>
  <c r="O5" i="40"/>
  <c r="Q5" i="40" s="1"/>
  <c r="M5" i="40"/>
  <c r="H5" i="40"/>
  <c r="C5" i="40"/>
  <c r="AB4" i="40"/>
  <c r="AD4" i="40" s="1"/>
  <c r="J4" i="40" s="1"/>
  <c r="Y4" i="40"/>
  <c r="X4" i="40"/>
  <c r="P4" i="40"/>
  <c r="O4" i="40"/>
  <c r="Q4" i="40" s="1"/>
  <c r="M4" i="40"/>
  <c r="H4" i="40"/>
  <c r="C4" i="40"/>
  <c r="AG3" i="40"/>
  <c r="AF3" i="40"/>
  <c r="W3" i="40"/>
  <c r="V3" i="40"/>
  <c r="U3" i="40"/>
  <c r="O3" i="40"/>
  <c r="G3" i="40"/>
  <c r="D3" i="40"/>
  <c r="A2" i="40"/>
  <c r="A1" i="40"/>
  <c r="AB31" i="39"/>
  <c r="AD31" i="39" s="1"/>
  <c r="J31" i="39" s="1"/>
  <c r="Y31" i="39"/>
  <c r="X31" i="39"/>
  <c r="P31" i="39"/>
  <c r="Q31" i="39" s="1"/>
  <c r="O31" i="39"/>
  <c r="M31" i="39"/>
  <c r="H31" i="39"/>
  <c r="C31" i="39"/>
  <c r="AD30" i="39"/>
  <c r="J30" i="39" s="1"/>
  <c r="I30" i="39" s="1"/>
  <c r="AB30" i="39"/>
  <c r="Y30" i="39"/>
  <c r="X30" i="39"/>
  <c r="P30" i="39"/>
  <c r="Q30" i="39" s="1"/>
  <c r="O30" i="39"/>
  <c r="M30" i="39"/>
  <c r="K30" i="39"/>
  <c r="H30" i="39"/>
  <c r="C30" i="39"/>
  <c r="AD29" i="39"/>
  <c r="AB29" i="39"/>
  <c r="Y29" i="39"/>
  <c r="X29" i="39"/>
  <c r="P29" i="39"/>
  <c r="O29" i="39"/>
  <c r="Q29" i="39" s="1"/>
  <c r="M29" i="39"/>
  <c r="J29" i="39"/>
  <c r="I29" i="39" s="1"/>
  <c r="H29" i="39"/>
  <c r="C29" i="39"/>
  <c r="AB28" i="39"/>
  <c r="AD28" i="39" s="1"/>
  <c r="Y28" i="39"/>
  <c r="X28" i="39"/>
  <c r="Q28" i="39"/>
  <c r="P28" i="39"/>
  <c r="O28" i="39"/>
  <c r="M28" i="39"/>
  <c r="J28" i="39"/>
  <c r="K28" i="39" s="1"/>
  <c r="H28" i="39"/>
  <c r="C28" i="39"/>
  <c r="AD27" i="39"/>
  <c r="J27" i="39" s="1"/>
  <c r="I27" i="39" s="1"/>
  <c r="AB27" i="39"/>
  <c r="Y27" i="39"/>
  <c r="X27" i="39"/>
  <c r="P27" i="39"/>
  <c r="O27" i="39"/>
  <c r="Q27" i="39" s="1"/>
  <c r="M27" i="39"/>
  <c r="H27" i="39"/>
  <c r="C27" i="39"/>
  <c r="AD26" i="39"/>
  <c r="J26" i="39" s="1"/>
  <c r="AB26" i="39"/>
  <c r="Y26" i="39"/>
  <c r="X26" i="39"/>
  <c r="Q26" i="39"/>
  <c r="P26" i="39"/>
  <c r="O26" i="39"/>
  <c r="M26" i="39"/>
  <c r="H26" i="39"/>
  <c r="C26" i="39"/>
  <c r="AB25" i="39"/>
  <c r="AD25" i="39" s="1"/>
  <c r="J25" i="39" s="1"/>
  <c r="K25" i="39" s="1"/>
  <c r="Y25" i="39"/>
  <c r="X25" i="39"/>
  <c r="P25" i="39"/>
  <c r="O25" i="39"/>
  <c r="M25" i="39"/>
  <c r="I25" i="39"/>
  <c r="H25" i="39"/>
  <c r="C25" i="39"/>
  <c r="AB24" i="39"/>
  <c r="AD24" i="39" s="1"/>
  <c r="J24" i="39" s="1"/>
  <c r="Y24" i="39"/>
  <c r="X24" i="39"/>
  <c r="P24" i="39"/>
  <c r="O24" i="39"/>
  <c r="Q24" i="39" s="1"/>
  <c r="M24" i="39"/>
  <c r="H24" i="39"/>
  <c r="C24" i="39"/>
  <c r="AB23" i="39"/>
  <c r="AD23" i="39" s="1"/>
  <c r="J23" i="39" s="1"/>
  <c r="Y23" i="39"/>
  <c r="X23" i="39"/>
  <c r="Q23" i="39"/>
  <c r="P23" i="39"/>
  <c r="O23" i="39"/>
  <c r="M23" i="39"/>
  <c r="H23" i="39"/>
  <c r="C23" i="39"/>
  <c r="AD22" i="39"/>
  <c r="J22" i="39" s="1"/>
  <c r="I22" i="39" s="1"/>
  <c r="AB22" i="39"/>
  <c r="Y22" i="39"/>
  <c r="X22" i="39"/>
  <c r="P22" i="39"/>
  <c r="Q22" i="39" s="1"/>
  <c r="O22" i="39"/>
  <c r="M22" i="39"/>
  <c r="K22" i="39"/>
  <c r="H22" i="39"/>
  <c r="C22" i="39"/>
  <c r="AB21" i="39"/>
  <c r="AD21" i="39" s="1"/>
  <c r="J21" i="39" s="1"/>
  <c r="K21" i="39" s="1"/>
  <c r="Y21" i="39"/>
  <c r="X21" i="39"/>
  <c r="P21" i="39"/>
  <c r="O21" i="39"/>
  <c r="M21" i="39"/>
  <c r="I21" i="39"/>
  <c r="H21" i="39"/>
  <c r="C21" i="39"/>
  <c r="AB20" i="39"/>
  <c r="AD20" i="39" s="1"/>
  <c r="Y20" i="39"/>
  <c r="X20" i="39"/>
  <c r="P20" i="39"/>
  <c r="O20" i="39"/>
  <c r="Q20" i="39" s="1"/>
  <c r="M20" i="39"/>
  <c r="J20" i="39"/>
  <c r="K20" i="39" s="1"/>
  <c r="H20" i="39"/>
  <c r="C20" i="39"/>
  <c r="AB19" i="39"/>
  <c r="AD19" i="39" s="1"/>
  <c r="J19" i="39" s="1"/>
  <c r="Y19" i="39"/>
  <c r="X19" i="39"/>
  <c r="Q19" i="39"/>
  <c r="P19" i="39"/>
  <c r="O19" i="39"/>
  <c r="M19" i="39"/>
  <c r="H19" i="39"/>
  <c r="C19" i="39"/>
  <c r="AD18" i="39"/>
  <c r="J18" i="39" s="1"/>
  <c r="AB18" i="39"/>
  <c r="Y18" i="39"/>
  <c r="X18" i="39"/>
  <c r="P18" i="39"/>
  <c r="Q18" i="39" s="1"/>
  <c r="O18" i="39"/>
  <c r="M18" i="39"/>
  <c r="H18" i="39"/>
  <c r="C18" i="39"/>
  <c r="AB17" i="39"/>
  <c r="AD17" i="39" s="1"/>
  <c r="J17" i="39" s="1"/>
  <c r="K17" i="39" s="1"/>
  <c r="Y17" i="39"/>
  <c r="X17" i="39"/>
  <c r="Q17" i="39"/>
  <c r="P17" i="39"/>
  <c r="O17" i="39"/>
  <c r="M17" i="39"/>
  <c r="H17" i="39"/>
  <c r="C17" i="39"/>
  <c r="AD16" i="39"/>
  <c r="AB16" i="39"/>
  <c r="Y16" i="39"/>
  <c r="X16" i="39"/>
  <c r="P16" i="39"/>
  <c r="O16" i="39"/>
  <c r="M16" i="39"/>
  <c r="K16" i="39"/>
  <c r="J16" i="39"/>
  <c r="I16" i="39" s="1"/>
  <c r="H16" i="39"/>
  <c r="C16" i="39"/>
  <c r="AB15" i="39"/>
  <c r="AD15" i="39" s="1"/>
  <c r="J15" i="39" s="1"/>
  <c r="Y15" i="39"/>
  <c r="X15" i="39"/>
  <c r="P15" i="39"/>
  <c r="O15" i="39"/>
  <c r="Q15" i="39" s="1"/>
  <c r="M15" i="39"/>
  <c r="H15" i="39"/>
  <c r="C15" i="39"/>
  <c r="AD14" i="39"/>
  <c r="J14" i="39" s="1"/>
  <c r="AB14" i="39"/>
  <c r="Y14" i="39"/>
  <c r="X14" i="39"/>
  <c r="P14" i="39"/>
  <c r="O14" i="39"/>
  <c r="M14" i="39"/>
  <c r="H14" i="39"/>
  <c r="C14" i="39"/>
  <c r="AB13" i="39"/>
  <c r="AD13" i="39" s="1"/>
  <c r="J13" i="39" s="1"/>
  <c r="Y13" i="39"/>
  <c r="X13" i="39"/>
  <c r="Q13" i="39"/>
  <c r="P13" i="39"/>
  <c r="O13" i="39"/>
  <c r="M13" i="39"/>
  <c r="H13" i="39"/>
  <c r="C13" i="39"/>
  <c r="AB12" i="39"/>
  <c r="AD12" i="39" s="1"/>
  <c r="J12" i="39" s="1"/>
  <c r="Y12" i="39"/>
  <c r="X12" i="39"/>
  <c r="Q12" i="39"/>
  <c r="P12" i="39"/>
  <c r="O12" i="39"/>
  <c r="M12" i="39"/>
  <c r="H12" i="39"/>
  <c r="C12" i="39"/>
  <c r="AB11" i="39"/>
  <c r="AD11" i="39" s="1"/>
  <c r="J11" i="39" s="1"/>
  <c r="Y11" i="39"/>
  <c r="X11" i="39"/>
  <c r="P11" i="39"/>
  <c r="O11" i="39"/>
  <c r="M11" i="39"/>
  <c r="H11" i="39"/>
  <c r="C11" i="39"/>
  <c r="AB10" i="39"/>
  <c r="AD10" i="39" s="1"/>
  <c r="J10" i="39" s="1"/>
  <c r="K10" i="39" s="1"/>
  <c r="Y10" i="39"/>
  <c r="X10" i="39"/>
  <c r="Q10" i="39"/>
  <c r="P10" i="39"/>
  <c r="O10" i="39"/>
  <c r="M10" i="39"/>
  <c r="H10" i="39"/>
  <c r="C10" i="39"/>
  <c r="AD9" i="39"/>
  <c r="J9" i="39" s="1"/>
  <c r="AB9" i="39"/>
  <c r="Y9" i="39"/>
  <c r="X9" i="39"/>
  <c r="P9" i="39"/>
  <c r="O9" i="39"/>
  <c r="M9" i="39"/>
  <c r="H9" i="39"/>
  <c r="C9" i="39"/>
  <c r="AB8" i="39"/>
  <c r="AD8" i="39" s="1"/>
  <c r="J8" i="39" s="1"/>
  <c r="I8" i="39" s="1"/>
  <c r="Y8" i="39"/>
  <c r="X8" i="39"/>
  <c r="P8" i="39"/>
  <c r="O8" i="39"/>
  <c r="Q8" i="39" s="1"/>
  <c r="M8" i="39"/>
  <c r="H8" i="39"/>
  <c r="C8" i="39"/>
  <c r="AB7" i="39"/>
  <c r="AD7" i="39" s="1"/>
  <c r="J7" i="39" s="1"/>
  <c r="Y7" i="39"/>
  <c r="X7" i="39"/>
  <c r="P7" i="39"/>
  <c r="O7" i="39"/>
  <c r="Q7" i="39" s="1"/>
  <c r="M7" i="39"/>
  <c r="H7" i="39"/>
  <c r="C7" i="39"/>
  <c r="AD6" i="39"/>
  <c r="J6" i="39" s="1"/>
  <c r="AB6" i="39"/>
  <c r="Y6" i="39"/>
  <c r="X6" i="39"/>
  <c r="P6" i="39"/>
  <c r="O6" i="39"/>
  <c r="M6" i="39"/>
  <c r="H6" i="39"/>
  <c r="C6" i="39"/>
  <c r="AB5" i="39"/>
  <c r="AD5" i="39" s="1"/>
  <c r="Y5" i="39"/>
  <c r="X5" i="39"/>
  <c r="Q5" i="39"/>
  <c r="P5" i="39"/>
  <c r="O5" i="39"/>
  <c r="M5" i="39"/>
  <c r="J5" i="39"/>
  <c r="H5" i="39"/>
  <c r="C5" i="39"/>
  <c r="AB4" i="39"/>
  <c r="AD4" i="39" s="1"/>
  <c r="J4" i="39" s="1"/>
  <c r="Y4" i="39"/>
  <c r="X4" i="39"/>
  <c r="Q4" i="39"/>
  <c r="P4" i="39"/>
  <c r="O4" i="39"/>
  <c r="M4" i="39"/>
  <c r="H4" i="39"/>
  <c r="C4" i="39"/>
  <c r="AG3" i="39"/>
  <c r="AF3" i="39"/>
  <c r="W3" i="39"/>
  <c r="V3" i="39"/>
  <c r="U3" i="39"/>
  <c r="O3" i="39"/>
  <c r="G3" i="39"/>
  <c r="F3" i="39"/>
  <c r="A2" i="39"/>
  <c r="A1" i="39"/>
  <c r="AB31" i="38"/>
  <c r="AD31" i="38" s="1"/>
  <c r="Y31" i="38"/>
  <c r="X31" i="38"/>
  <c r="P31" i="38"/>
  <c r="O31" i="38"/>
  <c r="M31" i="38"/>
  <c r="J31" i="38"/>
  <c r="H31" i="38"/>
  <c r="C31" i="38"/>
  <c r="AD30" i="38"/>
  <c r="J30" i="38" s="1"/>
  <c r="AB30" i="38"/>
  <c r="Y30" i="38"/>
  <c r="X30" i="38"/>
  <c r="P30" i="38"/>
  <c r="Q30" i="38" s="1"/>
  <c r="O30" i="38"/>
  <c r="M30" i="38"/>
  <c r="H30" i="38"/>
  <c r="C30" i="38"/>
  <c r="AD29" i="38"/>
  <c r="J29" i="38" s="1"/>
  <c r="AB29" i="38"/>
  <c r="Y29" i="38"/>
  <c r="X29" i="38"/>
  <c r="P29" i="38"/>
  <c r="O29" i="38"/>
  <c r="Q29" i="38" s="1"/>
  <c r="M29" i="38"/>
  <c r="H29" i="38"/>
  <c r="C29" i="38"/>
  <c r="AB28" i="38"/>
  <c r="AD28" i="38" s="1"/>
  <c r="J28" i="38" s="1"/>
  <c r="K28" i="38" s="1"/>
  <c r="Y28" i="38"/>
  <c r="X28" i="38"/>
  <c r="P28" i="38"/>
  <c r="Q28" i="38" s="1"/>
  <c r="O28" i="38"/>
  <c r="M28" i="38"/>
  <c r="I28" i="38"/>
  <c r="H28" i="38"/>
  <c r="C28" i="38"/>
  <c r="AD27" i="38"/>
  <c r="J27" i="38" s="1"/>
  <c r="AB27" i="38"/>
  <c r="Y27" i="38"/>
  <c r="X27" i="38"/>
  <c r="P27" i="38"/>
  <c r="O27" i="38"/>
  <c r="Q27" i="38" s="1"/>
  <c r="M27" i="38"/>
  <c r="H27" i="38"/>
  <c r="C27" i="38"/>
  <c r="AB26" i="38"/>
  <c r="AD26" i="38" s="1"/>
  <c r="J26" i="38" s="1"/>
  <c r="I26" i="38" s="1"/>
  <c r="Y26" i="38"/>
  <c r="X26" i="38"/>
  <c r="P26" i="38"/>
  <c r="O26" i="38"/>
  <c r="M26" i="38"/>
  <c r="H26" i="38"/>
  <c r="C26" i="38"/>
  <c r="AB25" i="38"/>
  <c r="AD25" i="38" s="1"/>
  <c r="J25" i="38" s="1"/>
  <c r="Y25" i="38"/>
  <c r="X25" i="38"/>
  <c r="Q25" i="38"/>
  <c r="P25" i="38"/>
  <c r="O25" i="38"/>
  <c r="M25" i="38"/>
  <c r="H25" i="38"/>
  <c r="C25" i="38"/>
  <c r="AD24" i="38"/>
  <c r="J24" i="38" s="1"/>
  <c r="AB24" i="38"/>
  <c r="Y24" i="38"/>
  <c r="X24" i="38"/>
  <c r="P24" i="38"/>
  <c r="O24" i="38"/>
  <c r="M24" i="38"/>
  <c r="H24" i="38"/>
  <c r="C24" i="38"/>
  <c r="AB23" i="38"/>
  <c r="AD23" i="38" s="1"/>
  <c r="J23" i="38" s="1"/>
  <c r="Y23" i="38"/>
  <c r="X23" i="38"/>
  <c r="Q23" i="38"/>
  <c r="P23" i="38"/>
  <c r="O23" i="38"/>
  <c r="M23" i="38"/>
  <c r="H23" i="38"/>
  <c r="C23" i="38"/>
  <c r="AD22" i="38"/>
  <c r="J22" i="38" s="1"/>
  <c r="AB22" i="38"/>
  <c r="Y22" i="38"/>
  <c r="X22" i="38"/>
  <c r="P22" i="38"/>
  <c r="Q22" i="38" s="1"/>
  <c r="O22" i="38"/>
  <c r="M22" i="38"/>
  <c r="H22" i="38"/>
  <c r="C22" i="38"/>
  <c r="AD21" i="38"/>
  <c r="J21" i="38" s="1"/>
  <c r="AB21" i="38"/>
  <c r="Y21" i="38"/>
  <c r="X21" i="38"/>
  <c r="P21" i="38"/>
  <c r="O21" i="38"/>
  <c r="M21" i="38"/>
  <c r="H21" i="38"/>
  <c r="C21" i="38"/>
  <c r="AB20" i="38"/>
  <c r="AD20" i="38" s="1"/>
  <c r="J20" i="38" s="1"/>
  <c r="K20" i="38" s="1"/>
  <c r="Y20" i="38"/>
  <c r="X20" i="38"/>
  <c r="P20" i="38"/>
  <c r="O20" i="38"/>
  <c r="Q20" i="38" s="1"/>
  <c r="M20" i="38"/>
  <c r="H20" i="38"/>
  <c r="C20" i="38"/>
  <c r="AB19" i="38"/>
  <c r="AD19" i="38" s="1"/>
  <c r="J19" i="38" s="1"/>
  <c r="Y19" i="38"/>
  <c r="X19" i="38"/>
  <c r="P19" i="38"/>
  <c r="O19" i="38"/>
  <c r="Q19" i="38" s="1"/>
  <c r="M19" i="38"/>
  <c r="H19" i="38"/>
  <c r="C19" i="38"/>
  <c r="AD18" i="38"/>
  <c r="J18" i="38" s="1"/>
  <c r="I18" i="38" s="1"/>
  <c r="AB18" i="38"/>
  <c r="Y18" i="38"/>
  <c r="X18" i="38"/>
  <c r="P18" i="38"/>
  <c r="O18" i="38"/>
  <c r="Q18" i="38" s="1"/>
  <c r="M18" i="38"/>
  <c r="H18" i="38"/>
  <c r="C18" i="38"/>
  <c r="AB17" i="38"/>
  <c r="AD17" i="38" s="1"/>
  <c r="J17" i="38" s="1"/>
  <c r="Y17" i="38"/>
  <c r="X17" i="38"/>
  <c r="P17" i="38"/>
  <c r="O17" i="38"/>
  <c r="Q17" i="38" s="1"/>
  <c r="M17" i="38"/>
  <c r="H17" i="38"/>
  <c r="C17" i="38"/>
  <c r="AB16" i="38"/>
  <c r="AD16" i="38" s="1"/>
  <c r="J16" i="38" s="1"/>
  <c r="Y16" i="38"/>
  <c r="X16" i="38"/>
  <c r="P16" i="38"/>
  <c r="O16" i="38"/>
  <c r="M16" i="38"/>
  <c r="H16" i="38"/>
  <c r="C16" i="38"/>
  <c r="AB15" i="38"/>
  <c r="AD15" i="38" s="1"/>
  <c r="J15" i="38" s="1"/>
  <c r="Y15" i="38"/>
  <c r="X15" i="38"/>
  <c r="Q15" i="38"/>
  <c r="P15" i="38"/>
  <c r="O15" i="38"/>
  <c r="M15" i="38"/>
  <c r="H15" i="38"/>
  <c r="C15" i="38"/>
  <c r="AB14" i="38"/>
  <c r="AD14" i="38" s="1"/>
  <c r="J14" i="38" s="1"/>
  <c r="Y14" i="38"/>
  <c r="X14" i="38"/>
  <c r="Q14" i="38"/>
  <c r="P14" i="38"/>
  <c r="O14" i="38"/>
  <c r="M14" i="38"/>
  <c r="H14" i="38"/>
  <c r="C14" i="38"/>
  <c r="AD13" i="38"/>
  <c r="J13" i="38" s="1"/>
  <c r="AB13" i="38"/>
  <c r="Y13" i="38"/>
  <c r="X13" i="38"/>
  <c r="P13" i="38"/>
  <c r="O13" i="38"/>
  <c r="Q13" i="38" s="1"/>
  <c r="M13" i="38"/>
  <c r="H13" i="38"/>
  <c r="C13" i="38"/>
  <c r="AB12" i="38"/>
  <c r="AD12" i="38" s="1"/>
  <c r="J12" i="38" s="1"/>
  <c r="K12" i="38" s="1"/>
  <c r="Y12" i="38"/>
  <c r="X12" i="38"/>
  <c r="P12" i="38"/>
  <c r="O12" i="38"/>
  <c r="Q12" i="38" s="1"/>
  <c r="M12" i="38"/>
  <c r="I12" i="38"/>
  <c r="H12" i="38"/>
  <c r="C12" i="38"/>
  <c r="AD11" i="38"/>
  <c r="J11" i="38" s="1"/>
  <c r="AB11" i="38"/>
  <c r="Y11" i="38"/>
  <c r="X11" i="38"/>
  <c r="P11" i="38"/>
  <c r="O11" i="38"/>
  <c r="Q11" i="38" s="1"/>
  <c r="M11" i="38"/>
  <c r="H11" i="38"/>
  <c r="C11" i="38"/>
  <c r="AB10" i="38"/>
  <c r="AD10" i="38" s="1"/>
  <c r="J10" i="38" s="1"/>
  <c r="I10" i="38" s="1"/>
  <c r="Y10" i="38"/>
  <c r="X10" i="38"/>
  <c r="P10" i="38"/>
  <c r="O10" i="38"/>
  <c r="M10" i="38"/>
  <c r="H10" i="38"/>
  <c r="C10" i="38"/>
  <c r="AB9" i="38"/>
  <c r="AD9" i="38" s="1"/>
  <c r="J9" i="38" s="1"/>
  <c r="Y9" i="38"/>
  <c r="X9" i="38"/>
  <c r="P9" i="38"/>
  <c r="O9" i="38"/>
  <c r="Q9" i="38" s="1"/>
  <c r="M9" i="38"/>
  <c r="H9" i="38"/>
  <c r="C9" i="38"/>
  <c r="AB8" i="38"/>
  <c r="AD8" i="38" s="1"/>
  <c r="J8" i="38" s="1"/>
  <c r="Y8" i="38"/>
  <c r="X8" i="38"/>
  <c r="P8" i="38"/>
  <c r="O8" i="38"/>
  <c r="M8" i="38"/>
  <c r="H8" i="38"/>
  <c r="C8" i="38"/>
  <c r="AB7" i="38"/>
  <c r="AD7" i="38" s="1"/>
  <c r="J7" i="38" s="1"/>
  <c r="Y7" i="38"/>
  <c r="X7" i="38"/>
  <c r="Q7" i="38"/>
  <c r="P7" i="38"/>
  <c r="O7" i="38"/>
  <c r="M7" i="38"/>
  <c r="H7" i="38"/>
  <c r="C7" i="38"/>
  <c r="AD6" i="38"/>
  <c r="J6" i="38" s="1"/>
  <c r="AB6" i="38"/>
  <c r="Y6" i="38"/>
  <c r="X6" i="38"/>
  <c r="P6" i="38"/>
  <c r="O6" i="38"/>
  <c r="M6" i="38"/>
  <c r="H6" i="38"/>
  <c r="C6" i="38"/>
  <c r="AD5" i="38"/>
  <c r="J5" i="38" s="1"/>
  <c r="AB5" i="38"/>
  <c r="Y5" i="38"/>
  <c r="X5" i="38"/>
  <c r="P5" i="38"/>
  <c r="O5" i="38"/>
  <c r="M5" i="38"/>
  <c r="H5" i="38"/>
  <c r="C5" i="38"/>
  <c r="AB4" i="38"/>
  <c r="AD4" i="38" s="1"/>
  <c r="Y4" i="38"/>
  <c r="X4" i="38"/>
  <c r="Q4" i="38"/>
  <c r="P4" i="38"/>
  <c r="O4" i="38"/>
  <c r="M4" i="38"/>
  <c r="H4" i="38"/>
  <c r="C4" i="38"/>
  <c r="AG3" i="38"/>
  <c r="AF3" i="38"/>
  <c r="W3" i="38"/>
  <c r="V3" i="38"/>
  <c r="U3" i="38"/>
  <c r="O3" i="38"/>
  <c r="G3" i="38"/>
  <c r="D3" i="38"/>
  <c r="A2" i="38"/>
  <c r="A1" i="38"/>
  <c r="AB31" i="37"/>
  <c r="AD31" i="37" s="1"/>
  <c r="J31" i="37" s="1"/>
  <c r="I31" i="37" s="1"/>
  <c r="Y31" i="37"/>
  <c r="X31" i="37"/>
  <c r="P31" i="37"/>
  <c r="O31" i="37"/>
  <c r="Q31" i="37" s="1"/>
  <c r="M31" i="37"/>
  <c r="K31" i="37"/>
  <c r="H31" i="37"/>
  <c r="C31" i="37"/>
  <c r="AB30" i="37"/>
  <c r="AD30" i="37" s="1"/>
  <c r="J30" i="37" s="1"/>
  <c r="K30" i="37" s="1"/>
  <c r="Y30" i="37"/>
  <c r="X30" i="37"/>
  <c r="P30" i="37"/>
  <c r="O30" i="37"/>
  <c r="M30" i="37"/>
  <c r="H30" i="37"/>
  <c r="C30" i="37"/>
  <c r="AD29" i="37"/>
  <c r="J29" i="37" s="1"/>
  <c r="AB29" i="37"/>
  <c r="Y29" i="37"/>
  <c r="X29" i="37"/>
  <c r="P29" i="37"/>
  <c r="O29" i="37"/>
  <c r="M29" i="37"/>
  <c r="H29" i="37"/>
  <c r="C29" i="37"/>
  <c r="AB28" i="37"/>
  <c r="AD28" i="37" s="1"/>
  <c r="J28" i="37" s="1"/>
  <c r="Y28" i="37"/>
  <c r="X28" i="37"/>
  <c r="P28" i="37"/>
  <c r="O28" i="37"/>
  <c r="M28" i="37"/>
  <c r="H28" i="37"/>
  <c r="C28" i="37"/>
  <c r="AB27" i="37"/>
  <c r="AD27" i="37" s="1"/>
  <c r="J27" i="37" s="1"/>
  <c r="Y27" i="37"/>
  <c r="X27" i="37"/>
  <c r="P27" i="37"/>
  <c r="O27" i="37"/>
  <c r="Q27" i="37" s="1"/>
  <c r="M27" i="37"/>
  <c r="H27" i="37"/>
  <c r="C27" i="37"/>
  <c r="AB26" i="37"/>
  <c r="AD26" i="37" s="1"/>
  <c r="J26" i="37" s="1"/>
  <c r="Y26" i="37"/>
  <c r="X26" i="37"/>
  <c r="P26" i="37"/>
  <c r="O26" i="37"/>
  <c r="Q26" i="37" s="1"/>
  <c r="M26" i="37"/>
  <c r="H26" i="37"/>
  <c r="C26" i="37"/>
  <c r="AB25" i="37"/>
  <c r="AD25" i="37" s="1"/>
  <c r="J25" i="37" s="1"/>
  <c r="Y25" i="37"/>
  <c r="X25" i="37"/>
  <c r="P25" i="37"/>
  <c r="Q25" i="37" s="1"/>
  <c r="O25" i="37"/>
  <c r="M25" i="37"/>
  <c r="H25" i="37"/>
  <c r="C25" i="37"/>
  <c r="AD24" i="37"/>
  <c r="J24" i="37" s="1"/>
  <c r="AB24" i="37"/>
  <c r="Y24" i="37"/>
  <c r="X24" i="37"/>
  <c r="P24" i="37"/>
  <c r="Q24" i="37" s="1"/>
  <c r="O24" i="37"/>
  <c r="M24" i="37"/>
  <c r="H24" i="37"/>
  <c r="C24" i="37"/>
  <c r="AB23" i="37"/>
  <c r="AD23" i="37" s="1"/>
  <c r="Y23" i="37"/>
  <c r="X23" i="37"/>
  <c r="P23" i="37"/>
  <c r="O23" i="37"/>
  <c r="M23" i="37"/>
  <c r="J23" i="37"/>
  <c r="I23" i="37" s="1"/>
  <c r="H23" i="37"/>
  <c r="C23" i="37"/>
  <c r="AB22" i="37"/>
  <c r="AD22" i="37" s="1"/>
  <c r="J22" i="37" s="1"/>
  <c r="K22" i="37" s="1"/>
  <c r="Y22" i="37"/>
  <c r="X22" i="37"/>
  <c r="P22" i="37"/>
  <c r="O22" i="37"/>
  <c r="Q22" i="37" s="1"/>
  <c r="M22" i="37"/>
  <c r="H22" i="37"/>
  <c r="C22" i="37"/>
  <c r="AD21" i="37"/>
  <c r="J21" i="37" s="1"/>
  <c r="AB21" i="37"/>
  <c r="Y21" i="37"/>
  <c r="X21" i="37"/>
  <c r="P21" i="37"/>
  <c r="O21" i="37"/>
  <c r="M21" i="37"/>
  <c r="H21" i="37"/>
  <c r="C21" i="37"/>
  <c r="AB20" i="37"/>
  <c r="AD20" i="37" s="1"/>
  <c r="J20" i="37" s="1"/>
  <c r="Y20" i="37"/>
  <c r="X20" i="37"/>
  <c r="P20" i="37"/>
  <c r="O20" i="37"/>
  <c r="Q20" i="37" s="1"/>
  <c r="M20" i="37"/>
  <c r="H20" i="37"/>
  <c r="C20" i="37"/>
  <c r="AB19" i="37"/>
  <c r="AD19" i="37" s="1"/>
  <c r="J19" i="37" s="1"/>
  <c r="Y19" i="37"/>
  <c r="X19" i="37"/>
  <c r="P19" i="37"/>
  <c r="O19" i="37"/>
  <c r="M19" i="37"/>
  <c r="H19" i="37"/>
  <c r="C19" i="37"/>
  <c r="AD18" i="37"/>
  <c r="J18" i="37" s="1"/>
  <c r="I18" i="37" s="1"/>
  <c r="AB18" i="37"/>
  <c r="Y18" i="37"/>
  <c r="X18" i="37"/>
  <c r="P18" i="37"/>
  <c r="O18" i="37"/>
  <c r="M18" i="37"/>
  <c r="H18" i="37"/>
  <c r="C18" i="37"/>
  <c r="AB17" i="37"/>
  <c r="AD17" i="37" s="1"/>
  <c r="Y17" i="37"/>
  <c r="X17" i="37"/>
  <c r="Q17" i="37"/>
  <c r="P17" i="37"/>
  <c r="O17" i="37"/>
  <c r="M17" i="37"/>
  <c r="J17" i="37"/>
  <c r="K17" i="37" s="1"/>
  <c r="H17" i="37"/>
  <c r="C17" i="37"/>
  <c r="AB16" i="37"/>
  <c r="AD16" i="37" s="1"/>
  <c r="J16" i="37" s="1"/>
  <c r="Y16" i="37"/>
  <c r="X16" i="37"/>
  <c r="P16" i="37"/>
  <c r="O16" i="37"/>
  <c r="M16" i="37"/>
  <c r="H16" i="37"/>
  <c r="C16" i="37"/>
  <c r="AB15" i="37"/>
  <c r="AD15" i="37" s="1"/>
  <c r="J15" i="37" s="1"/>
  <c r="I15" i="37" s="1"/>
  <c r="Y15" i="37"/>
  <c r="X15" i="37"/>
  <c r="P15" i="37"/>
  <c r="O15" i="37"/>
  <c r="M15" i="37"/>
  <c r="H15" i="37"/>
  <c r="C15" i="37"/>
  <c r="AB14" i="37"/>
  <c r="AD14" i="37" s="1"/>
  <c r="J14" i="37" s="1"/>
  <c r="K14" i="37" s="1"/>
  <c r="Y14" i="37"/>
  <c r="X14" i="37"/>
  <c r="Q14" i="37"/>
  <c r="P14" i="37"/>
  <c r="O14" i="37"/>
  <c r="M14" i="37"/>
  <c r="H14" i="37"/>
  <c r="C14" i="37"/>
  <c r="AD13" i="37"/>
  <c r="J13" i="37" s="1"/>
  <c r="AB13" i="37"/>
  <c r="Y13" i="37"/>
  <c r="X13" i="37"/>
  <c r="P13" i="37"/>
  <c r="O13" i="37"/>
  <c r="M13" i="37"/>
  <c r="H13" i="37"/>
  <c r="C13" i="37"/>
  <c r="AB12" i="37"/>
  <c r="AD12" i="37" s="1"/>
  <c r="J12" i="37" s="1"/>
  <c r="K12" i="37" s="1"/>
  <c r="Y12" i="37"/>
  <c r="X12" i="37"/>
  <c r="P12" i="37"/>
  <c r="O12" i="37"/>
  <c r="Q12" i="37" s="1"/>
  <c r="M12" i="37"/>
  <c r="H12" i="37"/>
  <c r="C12" i="37"/>
  <c r="AB11" i="37"/>
  <c r="AD11" i="37" s="1"/>
  <c r="J11" i="37" s="1"/>
  <c r="K11" i="37" s="1"/>
  <c r="Y11" i="37"/>
  <c r="X11" i="37"/>
  <c r="P11" i="37"/>
  <c r="O11" i="37"/>
  <c r="M11" i="37"/>
  <c r="I11" i="37"/>
  <c r="H11" i="37"/>
  <c r="C11" i="37"/>
  <c r="AD10" i="37"/>
  <c r="J10" i="37" s="1"/>
  <c r="I10" i="37" s="1"/>
  <c r="AB10" i="37"/>
  <c r="Y10" i="37"/>
  <c r="X10" i="37"/>
  <c r="P10" i="37"/>
  <c r="O10" i="37"/>
  <c r="Q10" i="37" s="1"/>
  <c r="M10" i="37"/>
  <c r="H10" i="37"/>
  <c r="C10" i="37"/>
  <c r="AB9" i="37"/>
  <c r="AD9" i="37" s="1"/>
  <c r="J9" i="37" s="1"/>
  <c r="Y9" i="37"/>
  <c r="X9" i="37"/>
  <c r="Q9" i="37"/>
  <c r="P9" i="37"/>
  <c r="O9" i="37"/>
  <c r="M9" i="37"/>
  <c r="H9" i="37"/>
  <c r="C9" i="37"/>
  <c r="AB8" i="37"/>
  <c r="AD8" i="37" s="1"/>
  <c r="J8" i="37" s="1"/>
  <c r="Y8" i="37"/>
  <c r="X8" i="37"/>
  <c r="Q8" i="37"/>
  <c r="P8" i="37"/>
  <c r="O8" i="37"/>
  <c r="M8" i="37"/>
  <c r="H8" i="37"/>
  <c r="C8" i="37"/>
  <c r="AB7" i="37"/>
  <c r="AD7" i="37" s="1"/>
  <c r="J7" i="37" s="1"/>
  <c r="Y7" i="37"/>
  <c r="X7" i="37"/>
  <c r="P7" i="37"/>
  <c r="O7" i="37"/>
  <c r="M7" i="37"/>
  <c r="H7" i="37"/>
  <c r="C7" i="37"/>
  <c r="AB6" i="37"/>
  <c r="AD6" i="37" s="1"/>
  <c r="Y6" i="37"/>
  <c r="X6" i="37"/>
  <c r="Q6" i="37"/>
  <c r="P6" i="37"/>
  <c r="O6" i="37"/>
  <c r="M6" i="37"/>
  <c r="J6" i="37"/>
  <c r="H6" i="37"/>
  <c r="C6" i="37"/>
  <c r="AD5" i="37"/>
  <c r="J5" i="37" s="1"/>
  <c r="AB5" i="37"/>
  <c r="Y5" i="37"/>
  <c r="X5" i="37"/>
  <c r="P5" i="37"/>
  <c r="O5" i="37"/>
  <c r="Q5" i="37" s="1"/>
  <c r="M5" i="37"/>
  <c r="H5" i="37"/>
  <c r="C5" i="37"/>
  <c r="AB4" i="37"/>
  <c r="AD4" i="37" s="1"/>
  <c r="Y4" i="37"/>
  <c r="X4" i="37"/>
  <c r="P4" i="37"/>
  <c r="O4" i="37"/>
  <c r="Q4" i="37" s="1"/>
  <c r="M4" i="37"/>
  <c r="H4" i="37"/>
  <c r="C4" i="37"/>
  <c r="AF3" i="37"/>
  <c r="W3" i="37"/>
  <c r="V3" i="37"/>
  <c r="U3" i="37"/>
  <c r="O3" i="37"/>
  <c r="G3" i="37"/>
  <c r="F3" i="37"/>
  <c r="A2" i="37"/>
  <c r="A1" i="37"/>
  <c r="AB31" i="36"/>
  <c r="AD31" i="36" s="1"/>
  <c r="J31" i="36" s="1"/>
  <c r="Y31" i="36"/>
  <c r="X31" i="36"/>
  <c r="P31" i="36"/>
  <c r="Q31" i="36" s="1"/>
  <c r="O31" i="36"/>
  <c r="M31" i="36"/>
  <c r="H31" i="36"/>
  <c r="C31" i="36"/>
  <c r="AB30" i="36"/>
  <c r="AD30" i="36" s="1"/>
  <c r="J30" i="36" s="1"/>
  <c r="I30" i="36" s="1"/>
  <c r="Y30" i="36"/>
  <c r="X30" i="36"/>
  <c r="P30" i="36"/>
  <c r="O30" i="36"/>
  <c r="M30" i="36"/>
  <c r="H30" i="36"/>
  <c r="C30" i="36"/>
  <c r="AB29" i="36"/>
  <c r="AD29" i="36" s="1"/>
  <c r="Y29" i="36"/>
  <c r="X29" i="36"/>
  <c r="Q29" i="36"/>
  <c r="P29" i="36"/>
  <c r="O29" i="36"/>
  <c r="M29" i="36"/>
  <c r="J29" i="36"/>
  <c r="K29" i="36" s="1"/>
  <c r="H29" i="36"/>
  <c r="C29" i="36"/>
  <c r="AD28" i="36"/>
  <c r="J28" i="36" s="1"/>
  <c r="I28" i="36" s="1"/>
  <c r="AB28" i="36"/>
  <c r="Y28" i="36"/>
  <c r="X28" i="36"/>
  <c r="P28" i="36"/>
  <c r="O28" i="36"/>
  <c r="M28" i="36"/>
  <c r="H28" i="36"/>
  <c r="C28" i="36"/>
  <c r="AB27" i="36"/>
  <c r="AD27" i="36" s="1"/>
  <c r="J27" i="36" s="1"/>
  <c r="Y27" i="36"/>
  <c r="X27" i="36"/>
  <c r="Q27" i="36"/>
  <c r="P27" i="36"/>
  <c r="O27" i="36"/>
  <c r="M27" i="36"/>
  <c r="H27" i="36"/>
  <c r="C27" i="36"/>
  <c r="AB26" i="36"/>
  <c r="AD26" i="36" s="1"/>
  <c r="J26" i="36" s="1"/>
  <c r="K26" i="36" s="1"/>
  <c r="Y26" i="36"/>
  <c r="X26" i="36"/>
  <c r="P26" i="36"/>
  <c r="O26" i="36"/>
  <c r="Q26" i="36" s="1"/>
  <c r="M26" i="36"/>
  <c r="H26" i="36"/>
  <c r="C26" i="36"/>
  <c r="AB25" i="36"/>
  <c r="AD25" i="36" s="1"/>
  <c r="J25" i="36" s="1"/>
  <c r="Y25" i="36"/>
  <c r="X25" i="36"/>
  <c r="P25" i="36"/>
  <c r="O25" i="36"/>
  <c r="Q25" i="36" s="1"/>
  <c r="M25" i="36"/>
  <c r="H25" i="36"/>
  <c r="C25" i="36"/>
  <c r="AB24" i="36"/>
  <c r="AD24" i="36" s="1"/>
  <c r="J24" i="36" s="1"/>
  <c r="Y24" i="36"/>
  <c r="X24" i="36"/>
  <c r="P24" i="36"/>
  <c r="O24" i="36"/>
  <c r="M24" i="36"/>
  <c r="H24" i="36"/>
  <c r="C24" i="36"/>
  <c r="AD23" i="36"/>
  <c r="J23" i="36" s="1"/>
  <c r="I23" i="36" s="1"/>
  <c r="AB23" i="36"/>
  <c r="Y23" i="36"/>
  <c r="X23" i="36"/>
  <c r="P23" i="36"/>
  <c r="Q23" i="36" s="1"/>
  <c r="O23" i="36"/>
  <c r="M23" i="36"/>
  <c r="K23" i="36"/>
  <c r="H23" i="36"/>
  <c r="C23" i="36"/>
  <c r="AB22" i="36"/>
  <c r="AD22" i="36" s="1"/>
  <c r="J22" i="36" s="1"/>
  <c r="Y22" i="36"/>
  <c r="X22" i="36"/>
  <c r="P22" i="36"/>
  <c r="O22" i="36"/>
  <c r="Q22" i="36" s="1"/>
  <c r="M22" i="36"/>
  <c r="H22" i="36"/>
  <c r="C22" i="36"/>
  <c r="AB21" i="36"/>
  <c r="AD21" i="36" s="1"/>
  <c r="Y21" i="36"/>
  <c r="X21" i="36"/>
  <c r="P21" i="36"/>
  <c r="O21" i="36"/>
  <c r="Q21" i="36" s="1"/>
  <c r="M21" i="36"/>
  <c r="J21" i="36"/>
  <c r="K21" i="36" s="1"/>
  <c r="H21" i="36"/>
  <c r="C21" i="36"/>
  <c r="AB20" i="36"/>
  <c r="AD20" i="36" s="1"/>
  <c r="J20" i="36" s="1"/>
  <c r="Y20" i="36"/>
  <c r="X20" i="36"/>
  <c r="Q20" i="36"/>
  <c r="P20" i="36"/>
  <c r="O20" i="36"/>
  <c r="M20" i="36"/>
  <c r="H20" i="36"/>
  <c r="C20" i="36"/>
  <c r="AD19" i="36"/>
  <c r="J19" i="36" s="1"/>
  <c r="AB19" i="36"/>
  <c r="Y19" i="36"/>
  <c r="X19" i="36"/>
  <c r="Q19" i="36"/>
  <c r="P19" i="36"/>
  <c r="O19" i="36"/>
  <c r="M19" i="36"/>
  <c r="H19" i="36"/>
  <c r="C19" i="36"/>
  <c r="AD18" i="36"/>
  <c r="J18" i="36" s="1"/>
  <c r="K18" i="36" s="1"/>
  <c r="AB18" i="36"/>
  <c r="Y18" i="36"/>
  <c r="X18" i="36"/>
  <c r="P18" i="36"/>
  <c r="O18" i="36"/>
  <c r="M18" i="36"/>
  <c r="H18" i="36"/>
  <c r="C18" i="36"/>
  <c r="AD17" i="36"/>
  <c r="AB17" i="36"/>
  <c r="Y17" i="36"/>
  <c r="X17" i="36"/>
  <c r="P17" i="36"/>
  <c r="O17" i="36"/>
  <c r="M17" i="36"/>
  <c r="J17" i="36"/>
  <c r="K17" i="36" s="1"/>
  <c r="H17" i="36"/>
  <c r="C17" i="36"/>
  <c r="AB16" i="36"/>
  <c r="AD16" i="36" s="1"/>
  <c r="J16" i="36" s="1"/>
  <c r="K16" i="36" s="1"/>
  <c r="Y16" i="36"/>
  <c r="X16" i="36"/>
  <c r="P16" i="36"/>
  <c r="O16" i="36"/>
  <c r="Q16" i="36" s="1"/>
  <c r="M16" i="36"/>
  <c r="H16" i="36"/>
  <c r="C16" i="36"/>
  <c r="AD15" i="36"/>
  <c r="J15" i="36" s="1"/>
  <c r="I15" i="36" s="1"/>
  <c r="AB15" i="36"/>
  <c r="Y15" i="36"/>
  <c r="X15" i="36"/>
  <c r="P15" i="36"/>
  <c r="Q15" i="36" s="1"/>
  <c r="O15" i="36"/>
  <c r="M15" i="36"/>
  <c r="K15" i="36"/>
  <c r="H15" i="36"/>
  <c r="C15" i="36"/>
  <c r="AB14" i="36"/>
  <c r="AD14" i="36" s="1"/>
  <c r="J14" i="36" s="1"/>
  <c r="Y14" i="36"/>
  <c r="X14" i="36"/>
  <c r="P14" i="36"/>
  <c r="O14" i="36"/>
  <c r="Q14" i="36" s="1"/>
  <c r="M14" i="36"/>
  <c r="H14" i="36"/>
  <c r="C14" i="36"/>
  <c r="AB13" i="36"/>
  <c r="AD13" i="36" s="1"/>
  <c r="J13" i="36" s="1"/>
  <c r="Y13" i="36"/>
  <c r="X13" i="36"/>
  <c r="P13" i="36"/>
  <c r="O13" i="36"/>
  <c r="Q13" i="36" s="1"/>
  <c r="M13" i="36"/>
  <c r="H13" i="36"/>
  <c r="C13" i="36"/>
  <c r="AB12" i="36"/>
  <c r="AD12" i="36" s="1"/>
  <c r="J12" i="36" s="1"/>
  <c r="Y12" i="36"/>
  <c r="X12" i="36"/>
  <c r="P12" i="36"/>
  <c r="O12" i="36"/>
  <c r="Q12" i="36" s="1"/>
  <c r="M12" i="36"/>
  <c r="H12" i="36"/>
  <c r="C12" i="36"/>
  <c r="AB11" i="36"/>
  <c r="AD11" i="36" s="1"/>
  <c r="J11" i="36" s="1"/>
  <c r="Y11" i="36"/>
  <c r="X11" i="36"/>
  <c r="P11" i="36"/>
  <c r="O11" i="36"/>
  <c r="Q11" i="36" s="1"/>
  <c r="M11" i="36"/>
  <c r="H11" i="36"/>
  <c r="C11" i="36"/>
  <c r="AD10" i="36"/>
  <c r="J10" i="36" s="1"/>
  <c r="K10" i="36" s="1"/>
  <c r="AB10" i="36"/>
  <c r="Y10" i="36"/>
  <c r="X10" i="36"/>
  <c r="P10" i="36"/>
  <c r="O10" i="36"/>
  <c r="Q10" i="36" s="1"/>
  <c r="M10" i="36"/>
  <c r="I10" i="36"/>
  <c r="H10" i="36"/>
  <c r="C10" i="36"/>
  <c r="AB9" i="36"/>
  <c r="AD9" i="36" s="1"/>
  <c r="J9" i="36" s="1"/>
  <c r="I9" i="36" s="1"/>
  <c r="Y9" i="36"/>
  <c r="X9" i="36"/>
  <c r="P9" i="36"/>
  <c r="O9" i="36"/>
  <c r="M9" i="36"/>
  <c r="H9" i="36"/>
  <c r="C9" i="36"/>
  <c r="AB8" i="36"/>
  <c r="AD8" i="36" s="1"/>
  <c r="J8" i="36" s="1"/>
  <c r="Y8" i="36"/>
  <c r="X8" i="36"/>
  <c r="P8" i="36"/>
  <c r="Q8" i="36" s="1"/>
  <c r="O8" i="36"/>
  <c r="M8" i="36"/>
  <c r="H8" i="36"/>
  <c r="C8" i="36"/>
  <c r="AB7" i="36"/>
  <c r="AD7" i="36" s="1"/>
  <c r="J7" i="36" s="1"/>
  <c r="Y7" i="36"/>
  <c r="X7" i="36"/>
  <c r="P7" i="36"/>
  <c r="O7" i="36"/>
  <c r="M7" i="36"/>
  <c r="H7" i="36"/>
  <c r="C7" i="36"/>
  <c r="AB6" i="36"/>
  <c r="AD6" i="36" s="1"/>
  <c r="Y6" i="36"/>
  <c r="X6" i="36"/>
  <c r="P6" i="36"/>
  <c r="O6" i="36"/>
  <c r="M6" i="36"/>
  <c r="H6" i="36"/>
  <c r="C6" i="36"/>
  <c r="AB5" i="36"/>
  <c r="AD5" i="36" s="1"/>
  <c r="J5" i="36" s="1"/>
  <c r="Y5" i="36"/>
  <c r="X5" i="36"/>
  <c r="P5" i="36"/>
  <c r="O5" i="36"/>
  <c r="M5" i="36"/>
  <c r="H5" i="36"/>
  <c r="C5" i="36"/>
  <c r="AB4" i="36"/>
  <c r="AD4" i="36" s="1"/>
  <c r="J4" i="36" s="1"/>
  <c r="Y4" i="36"/>
  <c r="X4" i="36"/>
  <c r="P4" i="36"/>
  <c r="O4" i="36"/>
  <c r="Q4" i="36" s="1"/>
  <c r="M4" i="36"/>
  <c r="H4" i="36"/>
  <c r="C4" i="36"/>
  <c r="AF3" i="36"/>
  <c r="W3" i="36"/>
  <c r="V3" i="36"/>
  <c r="U3" i="36"/>
  <c r="O3" i="36"/>
  <c r="G3" i="36"/>
  <c r="F3" i="36"/>
  <c r="A2" i="36"/>
  <c r="A1" i="36"/>
  <c r="AB31" i="35"/>
  <c r="AD31" i="35" s="1"/>
  <c r="J31" i="35" s="1"/>
  <c r="Y31" i="35"/>
  <c r="X31" i="35"/>
  <c r="P31" i="35"/>
  <c r="O31" i="35"/>
  <c r="Q31" i="35" s="1"/>
  <c r="M31" i="35"/>
  <c r="H31" i="35"/>
  <c r="C31" i="35"/>
  <c r="AB30" i="35"/>
  <c r="AD30" i="35" s="1"/>
  <c r="J30" i="35" s="1"/>
  <c r="Y30" i="35"/>
  <c r="X30" i="35"/>
  <c r="P30" i="35"/>
  <c r="O30" i="35"/>
  <c r="M30" i="35"/>
  <c r="H30" i="35"/>
  <c r="C30" i="35"/>
  <c r="AB29" i="35"/>
  <c r="AD29" i="35" s="1"/>
  <c r="Y29" i="35"/>
  <c r="X29" i="35"/>
  <c r="P29" i="35"/>
  <c r="Q29" i="35" s="1"/>
  <c r="O29" i="35"/>
  <c r="M29" i="35"/>
  <c r="J29" i="35"/>
  <c r="H29" i="35"/>
  <c r="C29" i="35"/>
  <c r="AD28" i="35"/>
  <c r="J28" i="35" s="1"/>
  <c r="AB28" i="35"/>
  <c r="Y28" i="35"/>
  <c r="X28" i="35"/>
  <c r="Q28" i="35"/>
  <c r="P28" i="35"/>
  <c r="O28" i="35"/>
  <c r="M28" i="35"/>
  <c r="H28" i="35"/>
  <c r="C28" i="35"/>
  <c r="AB27" i="35"/>
  <c r="AD27" i="35" s="1"/>
  <c r="J27" i="35" s="1"/>
  <c r="Y27" i="35"/>
  <c r="X27" i="35"/>
  <c r="P27" i="35"/>
  <c r="O27" i="35"/>
  <c r="M27" i="35"/>
  <c r="H27" i="35"/>
  <c r="C27" i="35"/>
  <c r="AB26" i="35"/>
  <c r="AD26" i="35" s="1"/>
  <c r="J26" i="35" s="1"/>
  <c r="K26" i="35" s="1"/>
  <c r="Y26" i="35"/>
  <c r="X26" i="35"/>
  <c r="Q26" i="35"/>
  <c r="P26" i="35"/>
  <c r="O26" i="35"/>
  <c r="M26" i="35"/>
  <c r="H26" i="35"/>
  <c r="C26" i="35"/>
  <c r="AB25" i="35"/>
  <c r="AD25" i="35" s="1"/>
  <c r="J25" i="35" s="1"/>
  <c r="Y25" i="35"/>
  <c r="X25" i="35"/>
  <c r="P25" i="35"/>
  <c r="O25" i="35"/>
  <c r="M25" i="35"/>
  <c r="H25" i="35"/>
  <c r="C25" i="35"/>
  <c r="AD24" i="35"/>
  <c r="J24" i="35" s="1"/>
  <c r="I24" i="35" s="1"/>
  <c r="AB24" i="35"/>
  <c r="Y24" i="35"/>
  <c r="X24" i="35"/>
  <c r="P24" i="35"/>
  <c r="O24" i="35"/>
  <c r="Q24" i="35" s="1"/>
  <c r="M24" i="35"/>
  <c r="K24" i="35"/>
  <c r="H24" i="35"/>
  <c r="C24" i="35"/>
  <c r="AB23" i="35"/>
  <c r="AD23" i="35" s="1"/>
  <c r="J23" i="35" s="1"/>
  <c r="Y23" i="35"/>
  <c r="X23" i="35"/>
  <c r="P23" i="35"/>
  <c r="O23" i="35"/>
  <c r="M23" i="35"/>
  <c r="H23" i="35"/>
  <c r="C23" i="35"/>
  <c r="AB22" i="35"/>
  <c r="AD22" i="35" s="1"/>
  <c r="J22" i="35" s="1"/>
  <c r="Y22" i="35"/>
  <c r="X22" i="35"/>
  <c r="P22" i="35"/>
  <c r="O22" i="35"/>
  <c r="M22" i="35"/>
  <c r="H22" i="35"/>
  <c r="C22" i="35"/>
  <c r="AB21" i="35"/>
  <c r="AD21" i="35" s="1"/>
  <c r="Y21" i="35"/>
  <c r="X21" i="35"/>
  <c r="P21" i="35"/>
  <c r="Q21" i="35" s="1"/>
  <c r="O21" i="35"/>
  <c r="M21" i="35"/>
  <c r="J21" i="35"/>
  <c r="H21" i="35"/>
  <c r="C21" i="35"/>
  <c r="AD20" i="35"/>
  <c r="J20" i="35" s="1"/>
  <c r="AB20" i="35"/>
  <c r="Y20" i="35"/>
  <c r="X20" i="35"/>
  <c r="Q20" i="35"/>
  <c r="P20" i="35"/>
  <c r="O20" i="35"/>
  <c r="M20" i="35"/>
  <c r="H20" i="35"/>
  <c r="C20" i="35"/>
  <c r="AB19" i="35"/>
  <c r="AD19" i="35" s="1"/>
  <c r="J19" i="35" s="1"/>
  <c r="Y19" i="35"/>
  <c r="X19" i="35"/>
  <c r="P19" i="35"/>
  <c r="O19" i="35"/>
  <c r="M19" i="35"/>
  <c r="H19" i="35"/>
  <c r="C19" i="35"/>
  <c r="AB18" i="35"/>
  <c r="AD18" i="35" s="1"/>
  <c r="J18" i="35" s="1"/>
  <c r="K18" i="35" s="1"/>
  <c r="Y18" i="35"/>
  <c r="X18" i="35"/>
  <c r="Q18" i="35"/>
  <c r="P18" i="35"/>
  <c r="O18" i="35"/>
  <c r="M18" i="35"/>
  <c r="H18" i="35"/>
  <c r="C18" i="35"/>
  <c r="AB17" i="35"/>
  <c r="AD17" i="35" s="1"/>
  <c r="J17" i="35" s="1"/>
  <c r="Y17" i="35"/>
  <c r="X17" i="35"/>
  <c r="P17" i="35"/>
  <c r="O17" i="35"/>
  <c r="M17" i="35"/>
  <c r="H17" i="35"/>
  <c r="C17" i="35"/>
  <c r="AD16" i="35"/>
  <c r="J16" i="35" s="1"/>
  <c r="I16" i="35" s="1"/>
  <c r="AB16" i="35"/>
  <c r="Y16" i="35"/>
  <c r="X16" i="35"/>
  <c r="Q16" i="35"/>
  <c r="P16" i="35"/>
  <c r="O16" i="35"/>
  <c r="M16" i="35"/>
  <c r="K16" i="35"/>
  <c r="H16" i="35"/>
  <c r="C16" i="35"/>
  <c r="AB15" i="35"/>
  <c r="AD15" i="35" s="1"/>
  <c r="J15" i="35" s="1"/>
  <c r="Y15" i="35"/>
  <c r="X15" i="35"/>
  <c r="P15" i="35"/>
  <c r="O15" i="35"/>
  <c r="M15" i="35"/>
  <c r="H15" i="35"/>
  <c r="C15" i="35"/>
  <c r="AB14" i="35"/>
  <c r="AD14" i="35" s="1"/>
  <c r="J14" i="35" s="1"/>
  <c r="Y14" i="35"/>
  <c r="X14" i="35"/>
  <c r="P14" i="35"/>
  <c r="O14" i="35"/>
  <c r="M14" i="35"/>
  <c r="H14" i="35"/>
  <c r="C14" i="35"/>
  <c r="AB13" i="35"/>
  <c r="AD13" i="35" s="1"/>
  <c r="J13" i="35" s="1"/>
  <c r="Y13" i="35"/>
  <c r="X13" i="35"/>
  <c r="P13" i="35"/>
  <c r="Q13" i="35" s="1"/>
  <c r="O13" i="35"/>
  <c r="M13" i="35"/>
  <c r="H13" i="35"/>
  <c r="C13" i="35"/>
  <c r="AB12" i="35"/>
  <c r="AD12" i="35" s="1"/>
  <c r="J12" i="35" s="1"/>
  <c r="Y12" i="35"/>
  <c r="X12" i="35"/>
  <c r="Q12" i="35"/>
  <c r="P12" i="35"/>
  <c r="O12" i="35"/>
  <c r="M12" i="35"/>
  <c r="H12" i="35"/>
  <c r="C12" i="35"/>
  <c r="AB11" i="35"/>
  <c r="AD11" i="35" s="1"/>
  <c r="J11" i="35" s="1"/>
  <c r="Y11" i="35"/>
  <c r="X11" i="35"/>
  <c r="P11" i="35"/>
  <c r="O11" i="35"/>
  <c r="M11" i="35"/>
  <c r="H11" i="35"/>
  <c r="C11" i="35"/>
  <c r="AB10" i="35"/>
  <c r="AD10" i="35" s="1"/>
  <c r="J10" i="35" s="1"/>
  <c r="K10" i="35" s="1"/>
  <c r="Y10" i="35"/>
  <c r="X10" i="35"/>
  <c r="Q10" i="35"/>
  <c r="P10" i="35"/>
  <c r="O10" i="35"/>
  <c r="M10" i="35"/>
  <c r="H10" i="35"/>
  <c r="C10" i="35"/>
  <c r="AB9" i="35"/>
  <c r="AD9" i="35" s="1"/>
  <c r="J9" i="35" s="1"/>
  <c r="Y9" i="35"/>
  <c r="X9" i="35"/>
  <c r="P9" i="35"/>
  <c r="O9" i="35"/>
  <c r="M9" i="35"/>
  <c r="H9" i="35"/>
  <c r="C9" i="35"/>
  <c r="AD8" i="35"/>
  <c r="J8" i="35" s="1"/>
  <c r="I8" i="35" s="1"/>
  <c r="AB8" i="35"/>
  <c r="Y8" i="35"/>
  <c r="X8" i="35"/>
  <c r="P8" i="35"/>
  <c r="O8" i="35"/>
  <c r="Q8" i="35" s="1"/>
  <c r="M8" i="35"/>
  <c r="K8" i="35"/>
  <c r="H8" i="35"/>
  <c r="C8" i="35"/>
  <c r="AB7" i="35"/>
  <c r="AD7" i="35" s="1"/>
  <c r="J7" i="35" s="1"/>
  <c r="Y7" i="35"/>
  <c r="X7" i="35"/>
  <c r="P7" i="35"/>
  <c r="O7" i="35"/>
  <c r="Q7" i="35" s="1"/>
  <c r="M7" i="35"/>
  <c r="H7" i="35"/>
  <c r="C7" i="35"/>
  <c r="AB6" i="35"/>
  <c r="AD6" i="35" s="1"/>
  <c r="J6" i="35" s="1"/>
  <c r="Y6" i="35"/>
  <c r="X6" i="35"/>
  <c r="P6" i="35"/>
  <c r="O6" i="35"/>
  <c r="Q6" i="35" s="1"/>
  <c r="M6" i="35"/>
  <c r="H6" i="35"/>
  <c r="C6" i="35"/>
  <c r="AB5" i="35"/>
  <c r="AD5" i="35" s="1"/>
  <c r="J5" i="35" s="1"/>
  <c r="Y5" i="35"/>
  <c r="X5" i="35"/>
  <c r="P5" i="35"/>
  <c r="O5" i="35"/>
  <c r="M5" i="35"/>
  <c r="H5" i="35"/>
  <c r="C5" i="35"/>
  <c r="AB4" i="35"/>
  <c r="AD4" i="35" s="1"/>
  <c r="Y4" i="35"/>
  <c r="X4" i="35"/>
  <c r="P4" i="35"/>
  <c r="Q4" i="35" s="1"/>
  <c r="O4" i="35"/>
  <c r="M4" i="35"/>
  <c r="H4" i="35"/>
  <c r="C4" i="35"/>
  <c r="AF3" i="35"/>
  <c r="V3" i="35"/>
  <c r="U3" i="35"/>
  <c r="O3" i="35"/>
  <c r="G3" i="35"/>
  <c r="F3" i="35"/>
  <c r="A2" i="35"/>
  <c r="A1" i="35"/>
  <c r="AB31" i="34"/>
  <c r="AD31" i="34" s="1"/>
  <c r="J31" i="34" s="1"/>
  <c r="Y31" i="34"/>
  <c r="X31" i="34"/>
  <c r="P31" i="34"/>
  <c r="Q31" i="34" s="1"/>
  <c r="O31" i="34"/>
  <c r="M31" i="34"/>
  <c r="H31" i="34"/>
  <c r="C31" i="34"/>
  <c r="AB30" i="34"/>
  <c r="AD30" i="34" s="1"/>
  <c r="J30" i="34" s="1"/>
  <c r="Y30" i="34"/>
  <c r="X30" i="34"/>
  <c r="P30" i="34"/>
  <c r="O30" i="34"/>
  <c r="M30" i="34"/>
  <c r="H30" i="34"/>
  <c r="C30" i="34"/>
  <c r="AB29" i="34"/>
  <c r="AD29" i="34" s="1"/>
  <c r="J29" i="34" s="1"/>
  <c r="Y29" i="34"/>
  <c r="X29" i="34"/>
  <c r="P29" i="34"/>
  <c r="O29" i="34"/>
  <c r="M29" i="34"/>
  <c r="H29" i="34"/>
  <c r="C29" i="34"/>
  <c r="AB28" i="34"/>
  <c r="AD28" i="34" s="1"/>
  <c r="J28" i="34" s="1"/>
  <c r="K28" i="34" s="1"/>
  <c r="Y28" i="34"/>
  <c r="X28" i="34"/>
  <c r="Q28" i="34"/>
  <c r="P28" i="34"/>
  <c r="O28" i="34"/>
  <c r="M28" i="34"/>
  <c r="H28" i="34"/>
  <c r="C28" i="34"/>
  <c r="AB27" i="34"/>
  <c r="AD27" i="34" s="1"/>
  <c r="J27" i="34" s="1"/>
  <c r="Y27" i="34"/>
  <c r="X27" i="34"/>
  <c r="P27" i="34"/>
  <c r="O27" i="34"/>
  <c r="M27" i="34"/>
  <c r="H27" i="34"/>
  <c r="C27" i="34"/>
  <c r="AB26" i="34"/>
  <c r="AD26" i="34" s="1"/>
  <c r="J26" i="34" s="1"/>
  <c r="Y26" i="34"/>
  <c r="X26" i="34"/>
  <c r="P26" i="34"/>
  <c r="O26" i="34"/>
  <c r="Q26" i="34" s="1"/>
  <c r="M26" i="34"/>
  <c r="H26" i="34"/>
  <c r="C26" i="34"/>
  <c r="AB25" i="34"/>
  <c r="AD25" i="34" s="1"/>
  <c r="J25" i="34" s="1"/>
  <c r="Y25" i="34"/>
  <c r="X25" i="34"/>
  <c r="P25" i="34"/>
  <c r="O25" i="34"/>
  <c r="M25" i="34"/>
  <c r="H25" i="34"/>
  <c r="C25" i="34"/>
  <c r="AD24" i="34"/>
  <c r="J24" i="34" s="1"/>
  <c r="AB24" i="34"/>
  <c r="Y24" i="34"/>
  <c r="X24" i="34"/>
  <c r="P24" i="34"/>
  <c r="O24" i="34"/>
  <c r="M24" i="34"/>
  <c r="H24" i="34"/>
  <c r="C24" i="34"/>
  <c r="AB23" i="34"/>
  <c r="AD23" i="34" s="1"/>
  <c r="Y23" i="34"/>
  <c r="X23" i="34"/>
  <c r="P23" i="34"/>
  <c r="O23" i="34"/>
  <c r="M23" i="34"/>
  <c r="J23" i="34"/>
  <c r="H23" i="34"/>
  <c r="C23" i="34"/>
  <c r="AB22" i="34"/>
  <c r="AD22" i="34" s="1"/>
  <c r="J22" i="34" s="1"/>
  <c r="Y22" i="34"/>
  <c r="X22" i="34"/>
  <c r="P22" i="34"/>
  <c r="O22" i="34"/>
  <c r="Q22" i="34" s="1"/>
  <c r="M22" i="34"/>
  <c r="H22" i="34"/>
  <c r="C22" i="34"/>
  <c r="AB21" i="34"/>
  <c r="AD21" i="34" s="1"/>
  <c r="J21" i="34" s="1"/>
  <c r="Y21" i="34"/>
  <c r="X21" i="34"/>
  <c r="P21" i="34"/>
  <c r="O21" i="34"/>
  <c r="Q21" i="34" s="1"/>
  <c r="M21" i="34"/>
  <c r="H21" i="34"/>
  <c r="C21" i="34"/>
  <c r="AB20" i="34"/>
  <c r="AD20" i="34" s="1"/>
  <c r="J20" i="34" s="1"/>
  <c r="K20" i="34" s="1"/>
  <c r="Y20" i="34"/>
  <c r="X20" i="34"/>
  <c r="P20" i="34"/>
  <c r="O20" i="34"/>
  <c r="Q20" i="34" s="1"/>
  <c r="M20" i="34"/>
  <c r="H20" i="34"/>
  <c r="C20" i="34"/>
  <c r="AB19" i="34"/>
  <c r="AD19" i="34" s="1"/>
  <c r="J19" i="34" s="1"/>
  <c r="Y19" i="34"/>
  <c r="X19" i="34"/>
  <c r="P19" i="34"/>
  <c r="O19" i="34"/>
  <c r="M19" i="34"/>
  <c r="H19" i="34"/>
  <c r="C19" i="34"/>
  <c r="AB18" i="34"/>
  <c r="AD18" i="34" s="1"/>
  <c r="J18" i="34" s="1"/>
  <c r="Y18" i="34"/>
  <c r="X18" i="34"/>
  <c r="P18" i="34"/>
  <c r="O18" i="34"/>
  <c r="Q18" i="34" s="1"/>
  <c r="M18" i="34"/>
  <c r="H18" i="34"/>
  <c r="C18" i="34"/>
  <c r="AB17" i="34"/>
  <c r="AD17" i="34" s="1"/>
  <c r="J17" i="34" s="1"/>
  <c r="Y17" i="34"/>
  <c r="X17" i="34"/>
  <c r="P17" i="34"/>
  <c r="O17" i="34"/>
  <c r="M17" i="34"/>
  <c r="H17" i="34"/>
  <c r="C17" i="34"/>
  <c r="AB16" i="34"/>
  <c r="AD16" i="34" s="1"/>
  <c r="J16" i="34" s="1"/>
  <c r="Y16" i="34"/>
  <c r="X16" i="34"/>
  <c r="P16" i="34"/>
  <c r="O16" i="34"/>
  <c r="M16" i="34"/>
  <c r="H16" i="34"/>
  <c r="C16" i="34"/>
  <c r="AB15" i="34"/>
  <c r="AD15" i="34" s="1"/>
  <c r="J15" i="34" s="1"/>
  <c r="Y15" i="34"/>
  <c r="X15" i="34"/>
  <c r="P15" i="34"/>
  <c r="O15" i="34"/>
  <c r="M15" i="34"/>
  <c r="H15" i="34"/>
  <c r="C15" i="34"/>
  <c r="AB14" i="34"/>
  <c r="AD14" i="34" s="1"/>
  <c r="J14" i="34" s="1"/>
  <c r="Y14" i="34"/>
  <c r="X14" i="34"/>
  <c r="P14" i="34"/>
  <c r="O14" i="34"/>
  <c r="M14" i="34"/>
  <c r="H14" i="34"/>
  <c r="C14" i="34"/>
  <c r="AB13" i="34"/>
  <c r="AD13" i="34" s="1"/>
  <c r="J13" i="34" s="1"/>
  <c r="Y13" i="34"/>
  <c r="X13" i="34"/>
  <c r="P13" i="34"/>
  <c r="O13" i="34"/>
  <c r="M13" i="34"/>
  <c r="H13" i="34"/>
  <c r="C13" i="34"/>
  <c r="AB12" i="34"/>
  <c r="AD12" i="34" s="1"/>
  <c r="J12" i="34" s="1"/>
  <c r="K12" i="34" s="1"/>
  <c r="Y12" i="34"/>
  <c r="X12" i="34"/>
  <c r="P12" i="34"/>
  <c r="O12" i="34"/>
  <c r="Q12" i="34" s="1"/>
  <c r="M12" i="34"/>
  <c r="I12" i="34"/>
  <c r="H12" i="34"/>
  <c r="C12" i="34"/>
  <c r="AB11" i="34"/>
  <c r="AD11" i="34" s="1"/>
  <c r="J11" i="34" s="1"/>
  <c r="Y11" i="34"/>
  <c r="X11" i="34"/>
  <c r="P11" i="34"/>
  <c r="Q11" i="34" s="1"/>
  <c r="O11" i="34"/>
  <c r="M11" i="34"/>
  <c r="H11" i="34"/>
  <c r="C11" i="34"/>
  <c r="AB10" i="34"/>
  <c r="AD10" i="34" s="1"/>
  <c r="J10" i="34" s="1"/>
  <c r="Y10" i="34"/>
  <c r="X10" i="34"/>
  <c r="Q10" i="34"/>
  <c r="P10" i="34"/>
  <c r="O10" i="34"/>
  <c r="M10" i="34"/>
  <c r="H10" i="34"/>
  <c r="C10" i="34"/>
  <c r="AB9" i="34"/>
  <c r="AD9" i="34" s="1"/>
  <c r="J9" i="34" s="1"/>
  <c r="Y9" i="34"/>
  <c r="X9" i="34"/>
  <c r="P9" i="34"/>
  <c r="O9" i="34"/>
  <c r="M9" i="34"/>
  <c r="H9" i="34"/>
  <c r="C9" i="34"/>
  <c r="AD8" i="34"/>
  <c r="J8" i="34" s="1"/>
  <c r="AB8" i="34"/>
  <c r="Y8" i="34"/>
  <c r="X8" i="34"/>
  <c r="P8" i="34"/>
  <c r="O8" i="34"/>
  <c r="Q8" i="34" s="1"/>
  <c r="M8" i="34"/>
  <c r="H8" i="34"/>
  <c r="C8" i="34"/>
  <c r="AB7" i="34"/>
  <c r="AD7" i="34" s="1"/>
  <c r="J7" i="34" s="1"/>
  <c r="Y7" i="34"/>
  <c r="X7" i="34"/>
  <c r="P7" i="34"/>
  <c r="O7" i="34"/>
  <c r="Q7" i="34" s="1"/>
  <c r="M7" i="34"/>
  <c r="H7" i="34"/>
  <c r="C7" i="34"/>
  <c r="AB6" i="34"/>
  <c r="AD6" i="34" s="1"/>
  <c r="J6" i="34" s="1"/>
  <c r="Y6" i="34"/>
  <c r="X6" i="34"/>
  <c r="P6" i="34"/>
  <c r="O6" i="34"/>
  <c r="Q6" i="34" s="1"/>
  <c r="M6" i="34"/>
  <c r="H6" i="34"/>
  <c r="C6" i="34"/>
  <c r="AB5" i="34"/>
  <c r="AD5" i="34" s="1"/>
  <c r="J5" i="34" s="1"/>
  <c r="Y5" i="34"/>
  <c r="X5" i="34"/>
  <c r="P5" i="34"/>
  <c r="O5" i="34"/>
  <c r="Q5" i="34" s="1"/>
  <c r="M5" i="34"/>
  <c r="H5" i="34"/>
  <c r="C5" i="34"/>
  <c r="AB4" i="34"/>
  <c r="AD4" i="34" s="1"/>
  <c r="Y4" i="34"/>
  <c r="X4" i="34"/>
  <c r="P4" i="34"/>
  <c r="Q4" i="34" s="1"/>
  <c r="O4" i="34"/>
  <c r="M4" i="34"/>
  <c r="H4" i="34"/>
  <c r="C4" i="34"/>
  <c r="AG3" i="34"/>
  <c r="AF3" i="34"/>
  <c r="W3" i="34"/>
  <c r="V3" i="34"/>
  <c r="U3" i="34"/>
  <c r="O3" i="34"/>
  <c r="G3" i="34"/>
  <c r="A2" i="34"/>
  <c r="A1" i="34"/>
  <c r="AB31" i="33"/>
  <c r="AD31" i="33" s="1"/>
  <c r="J31" i="33" s="1"/>
  <c r="Y31" i="33"/>
  <c r="X31" i="33"/>
  <c r="P31" i="33"/>
  <c r="O31" i="33"/>
  <c r="Q31" i="33" s="1"/>
  <c r="M31" i="33"/>
  <c r="H31" i="33"/>
  <c r="C31" i="33"/>
  <c r="AB30" i="33"/>
  <c r="AD30" i="33" s="1"/>
  <c r="Y30" i="33"/>
  <c r="X30" i="33"/>
  <c r="P30" i="33"/>
  <c r="O30" i="33"/>
  <c r="Q30" i="33" s="1"/>
  <c r="M30" i="33"/>
  <c r="J30" i="33"/>
  <c r="K30" i="33" s="1"/>
  <c r="H30" i="33"/>
  <c r="C30" i="33"/>
  <c r="AB29" i="33"/>
  <c r="AD29" i="33" s="1"/>
  <c r="J29" i="33" s="1"/>
  <c r="Y29" i="33"/>
  <c r="X29" i="33"/>
  <c r="Q29" i="33"/>
  <c r="P29" i="33"/>
  <c r="O29" i="33"/>
  <c r="M29" i="33"/>
  <c r="H29" i="33"/>
  <c r="C29" i="33"/>
  <c r="AB28" i="33"/>
  <c r="AD28" i="33" s="1"/>
  <c r="J28" i="33" s="1"/>
  <c r="I28" i="33" s="1"/>
  <c r="Y28" i="33"/>
  <c r="X28" i="33"/>
  <c r="P28" i="33"/>
  <c r="O28" i="33"/>
  <c r="Q28" i="33" s="1"/>
  <c r="M28" i="33"/>
  <c r="K28" i="33"/>
  <c r="H28" i="33"/>
  <c r="C28" i="33"/>
  <c r="AB27" i="33"/>
  <c r="AD27" i="33" s="1"/>
  <c r="J27" i="33" s="1"/>
  <c r="K27" i="33" s="1"/>
  <c r="Y27" i="33"/>
  <c r="X27" i="33"/>
  <c r="P27" i="33"/>
  <c r="O27" i="33"/>
  <c r="M27" i="33"/>
  <c r="I27" i="33"/>
  <c r="H27" i="33"/>
  <c r="C27" i="33"/>
  <c r="AB26" i="33"/>
  <c r="AD26" i="33" s="1"/>
  <c r="J26" i="33" s="1"/>
  <c r="I26" i="33" s="1"/>
  <c r="Y26" i="33"/>
  <c r="X26" i="33"/>
  <c r="P26" i="33"/>
  <c r="O26" i="33"/>
  <c r="M26" i="33"/>
  <c r="H26" i="33"/>
  <c r="C26" i="33"/>
  <c r="AB25" i="33"/>
  <c r="AD25" i="33" s="1"/>
  <c r="J25" i="33" s="1"/>
  <c r="Y25" i="33"/>
  <c r="X25" i="33"/>
  <c r="P25" i="33"/>
  <c r="O25" i="33"/>
  <c r="M25" i="33"/>
  <c r="H25" i="33"/>
  <c r="C25" i="33"/>
  <c r="AB24" i="33"/>
  <c r="AD24" i="33" s="1"/>
  <c r="J24" i="33" s="1"/>
  <c r="Y24" i="33"/>
  <c r="X24" i="33"/>
  <c r="P24" i="33"/>
  <c r="O24" i="33"/>
  <c r="M24" i="33"/>
  <c r="H24" i="33"/>
  <c r="C24" i="33"/>
  <c r="AB23" i="33"/>
  <c r="AD23" i="33" s="1"/>
  <c r="J23" i="33" s="1"/>
  <c r="Y23" i="33"/>
  <c r="X23" i="33"/>
  <c r="P23" i="33"/>
  <c r="O23" i="33"/>
  <c r="M23" i="33"/>
  <c r="H23" i="33"/>
  <c r="C23" i="33"/>
  <c r="AB22" i="33"/>
  <c r="AD22" i="33" s="1"/>
  <c r="J22" i="33" s="1"/>
  <c r="Y22" i="33"/>
  <c r="X22" i="33"/>
  <c r="Q22" i="33"/>
  <c r="P22" i="33"/>
  <c r="O22" i="33"/>
  <c r="M22" i="33"/>
  <c r="H22" i="33"/>
  <c r="C22" i="33"/>
  <c r="AB21" i="33"/>
  <c r="AD21" i="33" s="1"/>
  <c r="J21" i="33" s="1"/>
  <c r="Y21" i="33"/>
  <c r="X21" i="33"/>
  <c r="P21" i="33"/>
  <c r="O21" i="33"/>
  <c r="Q21" i="33" s="1"/>
  <c r="M21" i="33"/>
  <c r="H21" i="33"/>
  <c r="C21" i="33"/>
  <c r="AD20" i="33"/>
  <c r="J20" i="33" s="1"/>
  <c r="I20" i="33" s="1"/>
  <c r="AB20" i="33"/>
  <c r="Y20" i="33"/>
  <c r="X20" i="33"/>
  <c r="P20" i="33"/>
  <c r="Q20" i="33" s="1"/>
  <c r="O20" i="33"/>
  <c r="M20" i="33"/>
  <c r="H20" i="33"/>
  <c r="C20" i="33"/>
  <c r="AD19" i="33"/>
  <c r="J19" i="33" s="1"/>
  <c r="K19" i="33" s="1"/>
  <c r="AB19" i="33"/>
  <c r="Y19" i="33"/>
  <c r="X19" i="33"/>
  <c r="P19" i="33"/>
  <c r="O19" i="33"/>
  <c r="M19" i="33"/>
  <c r="H19" i="33"/>
  <c r="C19" i="33"/>
  <c r="AB18" i="33"/>
  <c r="AD18" i="33" s="1"/>
  <c r="J18" i="33" s="1"/>
  <c r="Y18" i="33"/>
  <c r="X18" i="33"/>
  <c r="P18" i="33"/>
  <c r="O18" i="33"/>
  <c r="M18" i="33"/>
  <c r="H18" i="33"/>
  <c r="C18" i="33"/>
  <c r="AB17" i="33"/>
  <c r="AD17" i="33" s="1"/>
  <c r="J17" i="33" s="1"/>
  <c r="Y17" i="33"/>
  <c r="X17" i="33"/>
  <c r="P17" i="33"/>
  <c r="O17" i="33"/>
  <c r="Q17" i="33" s="1"/>
  <c r="M17" i="33"/>
  <c r="H17" i="33"/>
  <c r="C17" i="33"/>
  <c r="AD16" i="33"/>
  <c r="J16" i="33" s="1"/>
  <c r="AB16" i="33"/>
  <c r="Y16" i="33"/>
  <c r="X16" i="33"/>
  <c r="P16" i="33"/>
  <c r="O16" i="33"/>
  <c r="M16" i="33"/>
  <c r="H16" i="33"/>
  <c r="C16" i="33"/>
  <c r="AB15" i="33"/>
  <c r="AD15" i="33" s="1"/>
  <c r="J15" i="33" s="1"/>
  <c r="Y15" i="33"/>
  <c r="X15" i="33"/>
  <c r="P15" i="33"/>
  <c r="O15" i="33"/>
  <c r="Q15" i="33" s="1"/>
  <c r="M15" i="33"/>
  <c r="H15" i="33"/>
  <c r="C15" i="33"/>
  <c r="AB14" i="33"/>
  <c r="AD14" i="33" s="1"/>
  <c r="J14" i="33" s="1"/>
  <c r="Y14" i="33"/>
  <c r="X14" i="33"/>
  <c r="P14" i="33"/>
  <c r="O14" i="33"/>
  <c r="Q14" i="33" s="1"/>
  <c r="M14" i="33"/>
  <c r="H14" i="33"/>
  <c r="C14" i="33"/>
  <c r="AB13" i="33"/>
  <c r="AD13" i="33" s="1"/>
  <c r="Y13" i="33"/>
  <c r="X13" i="33"/>
  <c r="P13" i="33"/>
  <c r="O13" i="33"/>
  <c r="M13" i="33"/>
  <c r="J13" i="33"/>
  <c r="H13" i="33"/>
  <c r="C13" i="33"/>
  <c r="AB12" i="33"/>
  <c r="AD12" i="33" s="1"/>
  <c r="J12" i="33" s="1"/>
  <c r="K12" i="33" s="1"/>
  <c r="Y12" i="33"/>
  <c r="X12" i="33"/>
  <c r="Q12" i="33"/>
  <c r="P12" i="33"/>
  <c r="O12" i="33"/>
  <c r="M12" i="33"/>
  <c r="I12" i="33"/>
  <c r="H12" i="33"/>
  <c r="C12" i="33"/>
  <c r="AB11" i="33"/>
  <c r="AD11" i="33" s="1"/>
  <c r="J11" i="33" s="1"/>
  <c r="Y11" i="33"/>
  <c r="X11" i="33"/>
  <c r="P11" i="33"/>
  <c r="O11" i="33"/>
  <c r="Q11" i="33" s="1"/>
  <c r="M11" i="33"/>
  <c r="H11" i="33"/>
  <c r="C11" i="33"/>
  <c r="AD10" i="33"/>
  <c r="J10" i="33" s="1"/>
  <c r="K10" i="33" s="1"/>
  <c r="AB10" i="33"/>
  <c r="Y10" i="33"/>
  <c r="X10" i="33"/>
  <c r="P10" i="33"/>
  <c r="O10" i="33"/>
  <c r="M10" i="33"/>
  <c r="I10" i="33"/>
  <c r="H10" i="33"/>
  <c r="C10" i="33"/>
  <c r="AB9" i="33"/>
  <c r="AD9" i="33" s="1"/>
  <c r="J9" i="33" s="1"/>
  <c r="Y9" i="33"/>
  <c r="X9" i="33"/>
  <c r="P9" i="33"/>
  <c r="O9" i="33"/>
  <c r="M9" i="33"/>
  <c r="H9" i="33"/>
  <c r="C9" i="33"/>
  <c r="AB8" i="33"/>
  <c r="AD8" i="33" s="1"/>
  <c r="J8" i="33" s="1"/>
  <c r="Y8" i="33"/>
  <c r="X8" i="33"/>
  <c r="P8" i="33"/>
  <c r="O8" i="33"/>
  <c r="M8" i="33"/>
  <c r="H8" i="33"/>
  <c r="C8" i="33"/>
  <c r="AB7" i="33"/>
  <c r="AD7" i="33" s="1"/>
  <c r="J7" i="33" s="1"/>
  <c r="Y7" i="33"/>
  <c r="X7" i="33"/>
  <c r="Q7" i="33"/>
  <c r="P7" i="33"/>
  <c r="O7" i="33"/>
  <c r="M7" i="33"/>
  <c r="H7" i="33"/>
  <c r="C7" i="33"/>
  <c r="AB6" i="33"/>
  <c r="AD6" i="33" s="1"/>
  <c r="J6" i="33" s="1"/>
  <c r="Y6" i="33"/>
  <c r="X6" i="33"/>
  <c r="P6" i="33"/>
  <c r="O6" i="33"/>
  <c r="M6" i="33"/>
  <c r="H6" i="33"/>
  <c r="C6" i="33"/>
  <c r="AB5" i="33"/>
  <c r="AD5" i="33" s="1"/>
  <c r="J5" i="33" s="1"/>
  <c r="K5" i="33" s="1"/>
  <c r="Y5" i="33"/>
  <c r="X5" i="33"/>
  <c r="P5" i="33"/>
  <c r="Q5" i="33" s="1"/>
  <c r="O5" i="33"/>
  <c r="M5" i="33"/>
  <c r="H5" i="33"/>
  <c r="C5" i="33"/>
  <c r="AB4" i="33"/>
  <c r="AD4" i="33" s="1"/>
  <c r="J4" i="33" s="1"/>
  <c r="Y4" i="33"/>
  <c r="X4" i="33"/>
  <c r="P4" i="33"/>
  <c r="O4" i="33"/>
  <c r="Q4" i="33" s="1"/>
  <c r="M4" i="33"/>
  <c r="K4" i="33"/>
  <c r="H4" i="33"/>
  <c r="C4" i="33"/>
  <c r="AG3" i="33"/>
  <c r="AF3" i="33"/>
  <c r="W3" i="33"/>
  <c r="V3" i="33"/>
  <c r="U3" i="33"/>
  <c r="O3" i="33"/>
  <c r="G3" i="33"/>
  <c r="F3" i="33"/>
  <c r="D3" i="33"/>
  <c r="A2" i="33"/>
  <c r="A1" i="33"/>
  <c r="AB31" i="32"/>
  <c r="AD31" i="32" s="1"/>
  <c r="J31" i="32" s="1"/>
  <c r="Y31" i="32"/>
  <c r="X31" i="32"/>
  <c r="P31" i="32"/>
  <c r="Q31" i="32" s="1"/>
  <c r="O31" i="32"/>
  <c r="M31" i="32"/>
  <c r="H31" i="32"/>
  <c r="C31" i="32"/>
  <c r="AB30" i="32"/>
  <c r="AD30" i="32" s="1"/>
  <c r="J30" i="32" s="1"/>
  <c r="Y30" i="32"/>
  <c r="X30" i="32"/>
  <c r="P30" i="32"/>
  <c r="O30" i="32"/>
  <c r="M30" i="32"/>
  <c r="H30" i="32"/>
  <c r="C30" i="32"/>
  <c r="AD29" i="32"/>
  <c r="J29" i="32" s="1"/>
  <c r="AB29" i="32"/>
  <c r="Y29" i="32"/>
  <c r="X29" i="32"/>
  <c r="P29" i="32"/>
  <c r="O29" i="32"/>
  <c r="M29" i="32"/>
  <c r="H29" i="32"/>
  <c r="C29" i="32"/>
  <c r="AB28" i="32"/>
  <c r="AD28" i="32" s="1"/>
  <c r="J28" i="32" s="1"/>
  <c r="K28" i="32" s="1"/>
  <c r="Y28" i="32"/>
  <c r="X28" i="32"/>
  <c r="P28" i="32"/>
  <c r="O28" i="32"/>
  <c r="M28" i="32"/>
  <c r="I28" i="32"/>
  <c r="H28" i="32"/>
  <c r="C28" i="32"/>
  <c r="AD27" i="32"/>
  <c r="J27" i="32" s="1"/>
  <c r="AB27" i="32"/>
  <c r="Y27" i="32"/>
  <c r="X27" i="32"/>
  <c r="P27" i="32"/>
  <c r="Q27" i="32" s="1"/>
  <c r="O27" i="32"/>
  <c r="M27" i="32"/>
  <c r="H27" i="32"/>
  <c r="C27" i="32"/>
  <c r="AB26" i="32"/>
  <c r="AD26" i="32" s="1"/>
  <c r="J26" i="32" s="1"/>
  <c r="Y26" i="32"/>
  <c r="X26" i="32"/>
  <c r="P26" i="32"/>
  <c r="O26" i="32"/>
  <c r="M26" i="32"/>
  <c r="H26" i="32"/>
  <c r="C26" i="32"/>
  <c r="AB25" i="32"/>
  <c r="AD25" i="32" s="1"/>
  <c r="J25" i="32" s="1"/>
  <c r="Y25" i="32"/>
  <c r="X25" i="32"/>
  <c r="P25" i="32"/>
  <c r="O25" i="32"/>
  <c r="M25" i="32"/>
  <c r="H25" i="32"/>
  <c r="C25" i="32"/>
  <c r="AB24" i="32"/>
  <c r="AD24" i="32" s="1"/>
  <c r="J24" i="32" s="1"/>
  <c r="Y24" i="32"/>
  <c r="X24" i="32"/>
  <c r="P24" i="32"/>
  <c r="O24" i="32"/>
  <c r="M24" i="32"/>
  <c r="H24" i="32"/>
  <c r="C24" i="32"/>
  <c r="AB23" i="32"/>
  <c r="AD23" i="32" s="1"/>
  <c r="J23" i="32" s="1"/>
  <c r="Y23" i="32"/>
  <c r="X23" i="32"/>
  <c r="Q23" i="32"/>
  <c r="P23" i="32"/>
  <c r="O23" i="32"/>
  <c r="M23" i="32"/>
  <c r="H23" i="32"/>
  <c r="C23" i="32"/>
  <c r="AB22" i="32"/>
  <c r="AD22" i="32" s="1"/>
  <c r="J22" i="32" s="1"/>
  <c r="Y22" i="32"/>
  <c r="X22" i="32"/>
  <c r="Q22" i="32"/>
  <c r="P22" i="32"/>
  <c r="O22" i="32"/>
  <c r="M22" i="32"/>
  <c r="H22" i="32"/>
  <c r="C22" i="32"/>
  <c r="AB21" i="32"/>
  <c r="AD21" i="32" s="1"/>
  <c r="J21" i="32" s="1"/>
  <c r="Y21" i="32"/>
  <c r="X21" i="32"/>
  <c r="P21" i="32"/>
  <c r="O21" i="32"/>
  <c r="Q21" i="32" s="1"/>
  <c r="M21" i="32"/>
  <c r="H21" i="32"/>
  <c r="C21" i="32"/>
  <c r="AB20" i="32"/>
  <c r="AD20" i="32" s="1"/>
  <c r="J20" i="32" s="1"/>
  <c r="Y20" i="32"/>
  <c r="X20" i="32"/>
  <c r="P20" i="32"/>
  <c r="O20" i="32"/>
  <c r="Q20" i="32" s="1"/>
  <c r="M20" i="32"/>
  <c r="H20" i="32"/>
  <c r="C20" i="32"/>
  <c r="AD19" i="32"/>
  <c r="J19" i="32" s="1"/>
  <c r="AB19" i="32"/>
  <c r="Y19" i="32"/>
  <c r="X19" i="32"/>
  <c r="P19" i="32"/>
  <c r="O19" i="32"/>
  <c r="Q19" i="32" s="1"/>
  <c r="M19" i="32"/>
  <c r="H19" i="32"/>
  <c r="C19" i="32"/>
  <c r="AD18" i="32"/>
  <c r="J18" i="32" s="1"/>
  <c r="I18" i="32" s="1"/>
  <c r="AB18" i="32"/>
  <c r="Y18" i="32"/>
  <c r="X18" i="32"/>
  <c r="P18" i="32"/>
  <c r="O18" i="32"/>
  <c r="M18" i="32"/>
  <c r="K18" i="32"/>
  <c r="H18" i="32"/>
  <c r="C18" i="32"/>
  <c r="AB17" i="32"/>
  <c r="AD17" i="32" s="1"/>
  <c r="J17" i="32" s="1"/>
  <c r="Y17" i="32"/>
  <c r="X17" i="32"/>
  <c r="P17" i="32"/>
  <c r="O17" i="32"/>
  <c r="Q17" i="32" s="1"/>
  <c r="M17" i="32"/>
  <c r="H17" i="32"/>
  <c r="C17" i="32"/>
  <c r="AB16" i="32"/>
  <c r="AD16" i="32" s="1"/>
  <c r="J16" i="32" s="1"/>
  <c r="Y16" i="32"/>
  <c r="X16" i="32"/>
  <c r="P16" i="32"/>
  <c r="O16" i="32"/>
  <c r="Q16" i="32" s="1"/>
  <c r="M16" i="32"/>
  <c r="H16" i="32"/>
  <c r="C16" i="32"/>
  <c r="AB15" i="32"/>
  <c r="AD15" i="32" s="1"/>
  <c r="J15" i="32" s="1"/>
  <c r="Y15" i="32"/>
  <c r="X15" i="32"/>
  <c r="P15" i="32"/>
  <c r="Q15" i="32" s="1"/>
  <c r="O15" i="32"/>
  <c r="M15" i="32"/>
  <c r="H15" i="32"/>
  <c r="C15" i="32"/>
  <c r="AB14" i="32"/>
  <c r="AD14" i="32" s="1"/>
  <c r="J14" i="32" s="1"/>
  <c r="Y14" i="32"/>
  <c r="X14" i="32"/>
  <c r="Q14" i="32"/>
  <c r="P14" i="32"/>
  <c r="O14" i="32"/>
  <c r="M14" i="32"/>
  <c r="H14" i="32"/>
  <c r="C14" i="32"/>
  <c r="AD13" i="32"/>
  <c r="J13" i="32" s="1"/>
  <c r="AB13" i="32"/>
  <c r="Y13" i="32"/>
  <c r="X13" i="32"/>
  <c r="P13" i="32"/>
  <c r="O13" i="32"/>
  <c r="M13" i="32"/>
  <c r="H13" i="32"/>
  <c r="C13" i="32"/>
  <c r="AB12" i="32"/>
  <c r="AD12" i="32" s="1"/>
  <c r="J12" i="32" s="1"/>
  <c r="K12" i="32" s="1"/>
  <c r="Y12" i="32"/>
  <c r="X12" i="32"/>
  <c r="P12" i="32"/>
  <c r="O12" i="32"/>
  <c r="M12" i="32"/>
  <c r="I12" i="32"/>
  <c r="H12" i="32"/>
  <c r="C12" i="32"/>
  <c r="AD11" i="32"/>
  <c r="J11" i="32" s="1"/>
  <c r="AB11" i="32"/>
  <c r="Y11" i="32"/>
  <c r="X11" i="32"/>
  <c r="P11" i="32"/>
  <c r="O11" i="32"/>
  <c r="M11" i="32"/>
  <c r="H11" i="32"/>
  <c r="C11" i="32"/>
  <c r="AD10" i="32"/>
  <c r="J10" i="32" s="1"/>
  <c r="I10" i="32" s="1"/>
  <c r="AB10" i="32"/>
  <c r="Y10" i="32"/>
  <c r="X10" i="32"/>
  <c r="P10" i="32"/>
  <c r="O10" i="32"/>
  <c r="Q10" i="32" s="1"/>
  <c r="M10" i="32"/>
  <c r="K10" i="32"/>
  <c r="H10" i="32"/>
  <c r="C10" i="32"/>
  <c r="AB9" i="32"/>
  <c r="AD9" i="32" s="1"/>
  <c r="J9" i="32" s="1"/>
  <c r="Y9" i="32"/>
  <c r="X9" i="32"/>
  <c r="P9" i="32"/>
  <c r="O9" i="32"/>
  <c r="M9" i="32"/>
  <c r="H9" i="32"/>
  <c r="C9" i="32"/>
  <c r="AB8" i="32"/>
  <c r="AD8" i="32" s="1"/>
  <c r="J8" i="32" s="1"/>
  <c r="Y8" i="32"/>
  <c r="X8" i="32"/>
  <c r="P8" i="32"/>
  <c r="O8" i="32"/>
  <c r="M8" i="32"/>
  <c r="H8" i="32"/>
  <c r="C8" i="32"/>
  <c r="AB7" i="32"/>
  <c r="AD7" i="32" s="1"/>
  <c r="J7" i="32" s="1"/>
  <c r="Y7" i="32"/>
  <c r="X7" i="32"/>
  <c r="P7" i="32"/>
  <c r="O7" i="32"/>
  <c r="Q7" i="32" s="1"/>
  <c r="M7" i="32"/>
  <c r="H7" i="32"/>
  <c r="C7" i="32"/>
  <c r="AB6" i="32"/>
  <c r="AD6" i="32" s="1"/>
  <c r="J6" i="32" s="1"/>
  <c r="Y6" i="32"/>
  <c r="X6" i="32"/>
  <c r="P6" i="32"/>
  <c r="Q6" i="32" s="1"/>
  <c r="O6" i="32"/>
  <c r="M6" i="32"/>
  <c r="H6" i="32"/>
  <c r="C6" i="32"/>
  <c r="AB5" i="32"/>
  <c r="AD5" i="32" s="1"/>
  <c r="J5" i="32" s="1"/>
  <c r="Y5" i="32"/>
  <c r="X5" i="32"/>
  <c r="P5" i="32"/>
  <c r="O5" i="32"/>
  <c r="M5" i="32"/>
  <c r="H5" i="32"/>
  <c r="C5" i="32"/>
  <c r="AB4" i="32"/>
  <c r="AD4" i="32" s="1"/>
  <c r="Y4" i="32"/>
  <c r="X4" i="32"/>
  <c r="P4" i="32"/>
  <c r="O4" i="32"/>
  <c r="M4" i="32"/>
  <c r="H4" i="32"/>
  <c r="C4" i="32"/>
  <c r="AF3" i="32"/>
  <c r="W3" i="32"/>
  <c r="V3" i="32"/>
  <c r="U3" i="32"/>
  <c r="O3" i="32"/>
  <c r="G3" i="32"/>
  <c r="F3" i="32"/>
  <c r="D3" i="32"/>
  <c r="A2" i="32"/>
  <c r="A1" i="32"/>
  <c r="AB31" i="31"/>
  <c r="AD31" i="31" s="1"/>
  <c r="J31" i="31" s="1"/>
  <c r="Y31" i="31"/>
  <c r="X31" i="31"/>
  <c r="P31" i="31"/>
  <c r="O31" i="31"/>
  <c r="M31" i="31"/>
  <c r="H31" i="31"/>
  <c r="C31" i="31"/>
  <c r="AB30" i="31"/>
  <c r="AD30" i="31" s="1"/>
  <c r="J30" i="31" s="1"/>
  <c r="Y30" i="31"/>
  <c r="X30" i="31"/>
  <c r="P30" i="31"/>
  <c r="Q30" i="31" s="1"/>
  <c r="O30" i="31"/>
  <c r="M30" i="31"/>
  <c r="H30" i="31"/>
  <c r="C30" i="31"/>
  <c r="AB29" i="31"/>
  <c r="AD29" i="31" s="1"/>
  <c r="J29" i="31" s="1"/>
  <c r="Y29" i="31"/>
  <c r="X29" i="31"/>
  <c r="P29" i="31"/>
  <c r="O29" i="31"/>
  <c r="M29" i="31"/>
  <c r="H29" i="31"/>
  <c r="C29" i="31"/>
  <c r="AD28" i="31"/>
  <c r="J28" i="31" s="1"/>
  <c r="I28" i="31" s="1"/>
  <c r="AB28" i="31"/>
  <c r="Y28" i="31"/>
  <c r="X28" i="31"/>
  <c r="P28" i="31"/>
  <c r="O28" i="31"/>
  <c r="M28" i="31"/>
  <c r="H28" i="31"/>
  <c r="C28" i="31"/>
  <c r="AD27" i="31"/>
  <c r="J27" i="31" s="1"/>
  <c r="AB27" i="31"/>
  <c r="Y27" i="31"/>
  <c r="X27" i="31"/>
  <c r="P27" i="31"/>
  <c r="O27" i="31"/>
  <c r="Q27" i="31" s="1"/>
  <c r="M27" i="31"/>
  <c r="H27" i="31"/>
  <c r="C27" i="31"/>
  <c r="AB26" i="31"/>
  <c r="AD26" i="31" s="1"/>
  <c r="J26" i="31" s="1"/>
  <c r="Y26" i="31"/>
  <c r="X26" i="31"/>
  <c r="P26" i="31"/>
  <c r="O26" i="31"/>
  <c r="Q26" i="31" s="1"/>
  <c r="M26" i="31"/>
  <c r="H26" i="31"/>
  <c r="C26" i="31"/>
  <c r="AB25" i="31"/>
  <c r="AD25" i="31" s="1"/>
  <c r="Y25" i="31"/>
  <c r="X25" i="31"/>
  <c r="P25" i="31"/>
  <c r="Q25" i="31" s="1"/>
  <c r="O25" i="31"/>
  <c r="M25" i="31"/>
  <c r="J25" i="31"/>
  <c r="H25" i="31"/>
  <c r="C25" i="31"/>
  <c r="AB24" i="31"/>
  <c r="AD24" i="31" s="1"/>
  <c r="J24" i="31" s="1"/>
  <c r="Y24" i="31"/>
  <c r="X24" i="31"/>
  <c r="P24" i="31"/>
  <c r="Q24" i="31" s="1"/>
  <c r="O24" i="31"/>
  <c r="M24" i="31"/>
  <c r="H24" i="31"/>
  <c r="C24" i="31"/>
  <c r="AB23" i="31"/>
  <c r="AD23" i="31" s="1"/>
  <c r="J23" i="31" s="1"/>
  <c r="Y23" i="31"/>
  <c r="X23" i="31"/>
  <c r="P23" i="31"/>
  <c r="O23" i="31"/>
  <c r="M23" i="31"/>
  <c r="H23" i="31"/>
  <c r="C23" i="31"/>
  <c r="AB22" i="31"/>
  <c r="AD22" i="31" s="1"/>
  <c r="J22" i="31" s="1"/>
  <c r="K22" i="31" s="1"/>
  <c r="Y22" i="31"/>
  <c r="X22" i="31"/>
  <c r="P22" i="31"/>
  <c r="Q22" i="31" s="1"/>
  <c r="O22" i="31"/>
  <c r="M22" i="31"/>
  <c r="H22" i="31"/>
  <c r="C22" i="31"/>
  <c r="AB21" i="31"/>
  <c r="AD21" i="31" s="1"/>
  <c r="J21" i="31" s="1"/>
  <c r="Y21" i="31"/>
  <c r="X21" i="31"/>
  <c r="P21" i="31"/>
  <c r="O21" i="31"/>
  <c r="M21" i="31"/>
  <c r="H21" i="31"/>
  <c r="C21" i="31"/>
  <c r="AD20" i="31"/>
  <c r="J20" i="31" s="1"/>
  <c r="I20" i="31" s="1"/>
  <c r="AB20" i="31"/>
  <c r="Y20" i="31"/>
  <c r="X20" i="31"/>
  <c r="P20" i="31"/>
  <c r="O20" i="31"/>
  <c r="M20" i="31"/>
  <c r="H20" i="31"/>
  <c r="C20" i="31"/>
  <c r="AD19" i="31"/>
  <c r="J19" i="31" s="1"/>
  <c r="AB19" i="31"/>
  <c r="Y19" i="31"/>
  <c r="X19" i="31"/>
  <c r="P19" i="31"/>
  <c r="O19" i="31"/>
  <c r="Q19" i="31" s="1"/>
  <c r="M19" i="31"/>
  <c r="H19" i="31"/>
  <c r="C19" i="31"/>
  <c r="AB18" i="31"/>
  <c r="AD18" i="31" s="1"/>
  <c r="J18" i="31" s="1"/>
  <c r="Y18" i="31"/>
  <c r="X18" i="31"/>
  <c r="P18" i="31"/>
  <c r="O18" i="31"/>
  <c r="Q18" i="31" s="1"/>
  <c r="M18" i="31"/>
  <c r="H18" i="31"/>
  <c r="C18" i="31"/>
  <c r="AB17" i="31"/>
  <c r="AD17" i="31" s="1"/>
  <c r="Y17" i="31"/>
  <c r="X17" i="31"/>
  <c r="P17" i="31"/>
  <c r="Q17" i="31" s="1"/>
  <c r="O17" i="31"/>
  <c r="M17" i="31"/>
  <c r="J17" i="31"/>
  <c r="H17" i="31"/>
  <c r="C17" i="31"/>
  <c r="AB16" i="31"/>
  <c r="AD16" i="31" s="1"/>
  <c r="J16" i="31" s="1"/>
  <c r="Y16" i="31"/>
  <c r="X16" i="31"/>
  <c r="P16" i="31"/>
  <c r="Q16" i="31" s="1"/>
  <c r="O16" i="31"/>
  <c r="M16" i="31"/>
  <c r="H16" i="31"/>
  <c r="C16" i="31"/>
  <c r="AB15" i="31"/>
  <c r="AD15" i="31" s="1"/>
  <c r="J15" i="31" s="1"/>
  <c r="Y15" i="31"/>
  <c r="X15" i="31"/>
  <c r="P15" i="31"/>
  <c r="O15" i="31"/>
  <c r="M15" i="31"/>
  <c r="H15" i="31"/>
  <c r="C15" i="31"/>
  <c r="AB14" i="31"/>
  <c r="AD14" i="31" s="1"/>
  <c r="J14" i="31" s="1"/>
  <c r="Y14" i="31"/>
  <c r="X14" i="31"/>
  <c r="P14" i="31"/>
  <c r="O14" i="31"/>
  <c r="Q14" i="31" s="1"/>
  <c r="M14" i="31"/>
  <c r="H14" i="31"/>
  <c r="C14" i="31"/>
  <c r="AB13" i="31"/>
  <c r="AD13" i="31" s="1"/>
  <c r="J13" i="31" s="1"/>
  <c r="Y13" i="31"/>
  <c r="X13" i="31"/>
  <c r="P13" i="31"/>
  <c r="O13" i="31"/>
  <c r="M13" i="31"/>
  <c r="H13" i="31"/>
  <c r="C13" i="31"/>
  <c r="AD12" i="31"/>
  <c r="J12" i="31" s="1"/>
  <c r="AB12" i="31"/>
  <c r="Y12" i="31"/>
  <c r="X12" i="31"/>
  <c r="P12" i="31"/>
  <c r="O12" i="31"/>
  <c r="M12" i="31"/>
  <c r="H12" i="31"/>
  <c r="C12" i="31"/>
  <c r="AB11" i="31"/>
  <c r="AD11" i="31" s="1"/>
  <c r="J11" i="31" s="1"/>
  <c r="Y11" i="31"/>
  <c r="X11" i="31"/>
  <c r="P11" i="31"/>
  <c r="O11" i="31"/>
  <c r="M11" i="31"/>
  <c r="H11" i="31"/>
  <c r="C11" i="31"/>
  <c r="AB10" i="31"/>
  <c r="AD10" i="31" s="1"/>
  <c r="J10" i="31" s="1"/>
  <c r="Y10" i="31"/>
  <c r="X10" i="31"/>
  <c r="P10" i="31"/>
  <c r="O10" i="31"/>
  <c r="M10" i="31"/>
  <c r="H10" i="31"/>
  <c r="C10" i="31"/>
  <c r="AB9" i="31"/>
  <c r="AD9" i="31" s="1"/>
  <c r="J9" i="31" s="1"/>
  <c r="Y9" i="31"/>
  <c r="X9" i="31"/>
  <c r="P9" i="31"/>
  <c r="O9" i="31"/>
  <c r="Q9" i="31" s="1"/>
  <c r="M9" i="31"/>
  <c r="H9" i="31"/>
  <c r="C9" i="31"/>
  <c r="AB8" i="31"/>
  <c r="AD8" i="31" s="1"/>
  <c r="J8" i="31" s="1"/>
  <c r="Y8" i="31"/>
  <c r="X8" i="31"/>
  <c r="P8" i="31"/>
  <c r="Q8" i="31" s="1"/>
  <c r="O8" i="31"/>
  <c r="M8" i="31"/>
  <c r="H8" i="31"/>
  <c r="C8" i="31"/>
  <c r="AB7" i="31"/>
  <c r="AD7" i="31" s="1"/>
  <c r="J7" i="31" s="1"/>
  <c r="Y7" i="31"/>
  <c r="X7" i="31"/>
  <c r="P7" i="31"/>
  <c r="O7" i="31"/>
  <c r="Q7" i="31" s="1"/>
  <c r="M7" i="31"/>
  <c r="H7" i="31"/>
  <c r="C7" i="31"/>
  <c r="AB6" i="31"/>
  <c r="AD6" i="31" s="1"/>
  <c r="J6" i="31" s="1"/>
  <c r="K6" i="31" s="1"/>
  <c r="Y6" i="31"/>
  <c r="X6" i="31"/>
  <c r="P6" i="31"/>
  <c r="O6" i="31"/>
  <c r="M6" i="31"/>
  <c r="H6" i="31"/>
  <c r="C6" i="31"/>
  <c r="AD5" i="31"/>
  <c r="J5" i="31" s="1"/>
  <c r="AB5" i="31"/>
  <c r="Y5" i="31"/>
  <c r="X5" i="31"/>
  <c r="P5" i="31"/>
  <c r="O5" i="31"/>
  <c r="M5" i="31"/>
  <c r="H5" i="31"/>
  <c r="C5" i="31"/>
  <c r="AB4" i="31"/>
  <c r="AD4" i="31" s="1"/>
  <c r="Y4" i="31"/>
  <c r="X4" i="31"/>
  <c r="P4" i="31"/>
  <c r="O4" i="31"/>
  <c r="Q4" i="31" s="1"/>
  <c r="M4" i="31"/>
  <c r="H4" i="31"/>
  <c r="C4" i="31"/>
  <c r="AG3" i="31"/>
  <c r="AF3" i="31"/>
  <c r="W3" i="31"/>
  <c r="V3" i="31"/>
  <c r="U3" i="31"/>
  <c r="O3" i="31"/>
  <c r="G3" i="31"/>
  <c r="F3" i="31"/>
  <c r="D3" i="31"/>
  <c r="A2" i="31"/>
  <c r="A1" i="31"/>
  <c r="AB31" i="30"/>
  <c r="AD31" i="30" s="1"/>
  <c r="J31" i="30" s="1"/>
  <c r="Y31" i="30"/>
  <c r="X31" i="30"/>
  <c r="P31" i="30"/>
  <c r="O31" i="30"/>
  <c r="M31" i="30"/>
  <c r="H31" i="30"/>
  <c r="C31" i="30"/>
  <c r="AD30" i="30"/>
  <c r="J30" i="30" s="1"/>
  <c r="I30" i="30" s="1"/>
  <c r="AB30" i="30"/>
  <c r="Y30" i="30"/>
  <c r="X30" i="30"/>
  <c r="P30" i="30"/>
  <c r="O30" i="30"/>
  <c r="Q30" i="30" s="1"/>
  <c r="M30" i="30"/>
  <c r="H30" i="30"/>
  <c r="C30" i="30"/>
  <c r="AB29" i="30"/>
  <c r="AD29" i="30" s="1"/>
  <c r="J29" i="30" s="1"/>
  <c r="Y29" i="30"/>
  <c r="X29" i="30"/>
  <c r="P29" i="30"/>
  <c r="O29" i="30"/>
  <c r="Q29" i="30" s="1"/>
  <c r="M29" i="30"/>
  <c r="H29" i="30"/>
  <c r="C29" i="30"/>
  <c r="AB28" i="30"/>
  <c r="AD28" i="30" s="1"/>
  <c r="J28" i="30" s="1"/>
  <c r="Y28" i="30"/>
  <c r="X28" i="30"/>
  <c r="P28" i="30"/>
  <c r="O28" i="30"/>
  <c r="Q28" i="30" s="1"/>
  <c r="M28" i="30"/>
  <c r="H28" i="30"/>
  <c r="C28" i="30"/>
  <c r="AB27" i="30"/>
  <c r="AD27" i="30" s="1"/>
  <c r="J27" i="30" s="1"/>
  <c r="Y27" i="30"/>
  <c r="X27" i="30"/>
  <c r="P27" i="30"/>
  <c r="Q27" i="30" s="1"/>
  <c r="O27" i="30"/>
  <c r="M27" i="30"/>
  <c r="H27" i="30"/>
  <c r="C27" i="30"/>
  <c r="AB26" i="30"/>
  <c r="AD26" i="30" s="1"/>
  <c r="J26" i="30" s="1"/>
  <c r="Y26" i="30"/>
  <c r="X26" i="30"/>
  <c r="Q26" i="30"/>
  <c r="P26" i="30"/>
  <c r="O26" i="30"/>
  <c r="M26" i="30"/>
  <c r="H26" i="30"/>
  <c r="C26" i="30"/>
  <c r="AD25" i="30"/>
  <c r="J25" i="30" s="1"/>
  <c r="AB25" i="30"/>
  <c r="Y25" i="30"/>
  <c r="X25" i="30"/>
  <c r="P25" i="30"/>
  <c r="O25" i="30"/>
  <c r="M25" i="30"/>
  <c r="H25" i="30"/>
  <c r="C25" i="30"/>
  <c r="AB24" i="30"/>
  <c r="AD24" i="30" s="1"/>
  <c r="J24" i="30" s="1"/>
  <c r="K24" i="30" s="1"/>
  <c r="Y24" i="30"/>
  <c r="X24" i="30"/>
  <c r="P24" i="30"/>
  <c r="Q24" i="30" s="1"/>
  <c r="O24" i="30"/>
  <c r="M24" i="30"/>
  <c r="I24" i="30"/>
  <c r="H24" i="30"/>
  <c r="C24" i="30"/>
  <c r="AD23" i="30"/>
  <c r="J23" i="30" s="1"/>
  <c r="AB23" i="30"/>
  <c r="Y23" i="30"/>
  <c r="X23" i="30"/>
  <c r="P23" i="30"/>
  <c r="O23" i="30"/>
  <c r="M23" i="30"/>
  <c r="H23" i="30"/>
  <c r="C23" i="30"/>
  <c r="AB22" i="30"/>
  <c r="AD22" i="30" s="1"/>
  <c r="Y22" i="30"/>
  <c r="X22" i="30"/>
  <c r="P22" i="30"/>
  <c r="O22" i="30"/>
  <c r="M22" i="30"/>
  <c r="H22" i="30"/>
  <c r="C22" i="30"/>
  <c r="AG3" i="30"/>
  <c r="AF3" i="30"/>
  <c r="W3" i="30"/>
  <c r="V3" i="30"/>
  <c r="U3" i="30"/>
  <c r="O3" i="30"/>
  <c r="G3" i="30"/>
  <c r="F3" i="30"/>
  <c r="D3" i="30"/>
  <c r="A2" i="30"/>
  <c r="A1" i="30"/>
  <c r="AD31" i="29"/>
  <c r="J31" i="29" s="1"/>
  <c r="AB31" i="29"/>
  <c r="Y31" i="29"/>
  <c r="X31" i="29"/>
  <c r="P31" i="29"/>
  <c r="O31" i="29"/>
  <c r="M31" i="29"/>
  <c r="H31" i="29"/>
  <c r="C31" i="29"/>
  <c r="AB30" i="29"/>
  <c r="AD30" i="29" s="1"/>
  <c r="J30" i="29" s="1"/>
  <c r="I30" i="29" s="1"/>
  <c r="Y30" i="29"/>
  <c r="X30" i="29"/>
  <c r="P30" i="29"/>
  <c r="O30" i="29"/>
  <c r="Q30" i="29" s="1"/>
  <c r="M30" i="29"/>
  <c r="K30" i="29"/>
  <c r="H30" i="29"/>
  <c r="C30" i="29"/>
  <c r="AB29" i="29"/>
  <c r="AD29" i="29" s="1"/>
  <c r="J29" i="29" s="1"/>
  <c r="Y29" i="29"/>
  <c r="X29" i="29"/>
  <c r="P29" i="29"/>
  <c r="O29" i="29"/>
  <c r="Q29" i="29" s="1"/>
  <c r="M29" i="29"/>
  <c r="H29" i="29"/>
  <c r="C29" i="29"/>
  <c r="AB28" i="29"/>
  <c r="AD28" i="29" s="1"/>
  <c r="J28" i="29" s="1"/>
  <c r="Y28" i="29"/>
  <c r="X28" i="29"/>
  <c r="P28" i="29"/>
  <c r="O28" i="29"/>
  <c r="Q28" i="29" s="1"/>
  <c r="M28" i="29"/>
  <c r="H28" i="29"/>
  <c r="C28" i="29"/>
  <c r="AB27" i="29"/>
  <c r="AD27" i="29" s="1"/>
  <c r="J27" i="29" s="1"/>
  <c r="Y27" i="29"/>
  <c r="X27" i="29"/>
  <c r="P27" i="29"/>
  <c r="O27" i="29"/>
  <c r="Q27" i="29" s="1"/>
  <c r="M27" i="29"/>
  <c r="H27" i="29"/>
  <c r="C27" i="29"/>
  <c r="AB26" i="29"/>
  <c r="AD26" i="29" s="1"/>
  <c r="J26" i="29" s="1"/>
  <c r="Y26" i="29"/>
  <c r="X26" i="29"/>
  <c r="P26" i="29"/>
  <c r="Q26" i="29" s="1"/>
  <c r="O26" i="29"/>
  <c r="M26" i="29"/>
  <c r="H26" i="29"/>
  <c r="C26" i="29"/>
  <c r="AD25" i="29"/>
  <c r="J25" i="29" s="1"/>
  <c r="K25" i="29" s="1"/>
  <c r="AB25" i="29"/>
  <c r="Y25" i="29"/>
  <c r="X25" i="29"/>
  <c r="P25" i="29"/>
  <c r="O25" i="29"/>
  <c r="Q25" i="29" s="1"/>
  <c r="M25" i="29"/>
  <c r="H25" i="29"/>
  <c r="C25" i="29"/>
  <c r="AB24" i="29"/>
  <c r="AD24" i="29" s="1"/>
  <c r="J24" i="29" s="1"/>
  <c r="Y24" i="29"/>
  <c r="X24" i="29"/>
  <c r="P24" i="29"/>
  <c r="O24" i="29"/>
  <c r="M24" i="29"/>
  <c r="H24" i="29"/>
  <c r="C24" i="29"/>
  <c r="AD23" i="29"/>
  <c r="J23" i="29" s="1"/>
  <c r="AB23" i="29"/>
  <c r="Y23" i="29"/>
  <c r="X23" i="29"/>
  <c r="P23" i="29"/>
  <c r="O23" i="29"/>
  <c r="M23" i="29"/>
  <c r="H23" i="29"/>
  <c r="C23" i="29"/>
  <c r="AD22" i="29"/>
  <c r="J22" i="29" s="1"/>
  <c r="AB22" i="29"/>
  <c r="Y22" i="29"/>
  <c r="X22" i="29"/>
  <c r="P22" i="29"/>
  <c r="O22" i="29"/>
  <c r="Q22" i="29" s="1"/>
  <c r="M22" i="29"/>
  <c r="H22" i="29"/>
  <c r="C22" i="29"/>
  <c r="AD21" i="29"/>
  <c r="J21" i="29" s="1"/>
  <c r="AB21" i="29"/>
  <c r="Y21" i="29"/>
  <c r="X21" i="29"/>
  <c r="P21" i="29"/>
  <c r="O21" i="29"/>
  <c r="Q21" i="29" s="1"/>
  <c r="M21" i="29"/>
  <c r="H21" i="29"/>
  <c r="C21" i="29"/>
  <c r="AB20" i="29"/>
  <c r="AD20" i="29" s="1"/>
  <c r="Y20" i="29"/>
  <c r="X20" i="29"/>
  <c r="P20" i="29"/>
  <c r="O20" i="29"/>
  <c r="Q20" i="29" s="1"/>
  <c r="M20" i="29"/>
  <c r="J20" i="29"/>
  <c r="H20" i="29"/>
  <c r="C20" i="29"/>
  <c r="AB19" i="29"/>
  <c r="AD19" i="29" s="1"/>
  <c r="J19" i="29" s="1"/>
  <c r="Y19" i="29"/>
  <c r="X19" i="29"/>
  <c r="Q19" i="29"/>
  <c r="P19" i="29"/>
  <c r="O19" i="29"/>
  <c r="M19" i="29"/>
  <c r="H19" i="29"/>
  <c r="C19" i="29"/>
  <c r="AB18" i="29"/>
  <c r="AD18" i="29" s="1"/>
  <c r="J18" i="29" s="1"/>
  <c r="Y18" i="29"/>
  <c r="X18" i="29"/>
  <c r="P18" i="29"/>
  <c r="Q18" i="29" s="1"/>
  <c r="O18" i="29"/>
  <c r="M18" i="29"/>
  <c r="H18" i="29"/>
  <c r="C18" i="29"/>
  <c r="AB17" i="29"/>
  <c r="AD17" i="29" s="1"/>
  <c r="J17" i="29" s="1"/>
  <c r="K17" i="29" s="1"/>
  <c r="Y17" i="29"/>
  <c r="X17" i="29"/>
  <c r="P17" i="29"/>
  <c r="O17" i="29"/>
  <c r="Q17" i="29" s="1"/>
  <c r="M17" i="29"/>
  <c r="H17" i="29"/>
  <c r="C17" i="29"/>
  <c r="AB16" i="29"/>
  <c r="AD16" i="29" s="1"/>
  <c r="J16" i="29" s="1"/>
  <c r="Y16" i="29"/>
  <c r="X16" i="29"/>
  <c r="P16" i="29"/>
  <c r="O16" i="29"/>
  <c r="Q16" i="29" s="1"/>
  <c r="M16" i="29"/>
  <c r="H16" i="29"/>
  <c r="C16" i="29"/>
  <c r="AD15" i="29"/>
  <c r="J15" i="29" s="1"/>
  <c r="AB15" i="29"/>
  <c r="Y15" i="29"/>
  <c r="X15" i="29"/>
  <c r="P15" i="29"/>
  <c r="O15" i="29"/>
  <c r="M15" i="29"/>
  <c r="H15" i="29"/>
  <c r="C15" i="29"/>
  <c r="AD14" i="29"/>
  <c r="J14" i="29" s="1"/>
  <c r="AB14" i="29"/>
  <c r="Y14" i="29"/>
  <c r="X14" i="29"/>
  <c r="P14" i="29"/>
  <c r="O14" i="29"/>
  <c r="M14" i="29"/>
  <c r="H14" i="29"/>
  <c r="C14" i="29"/>
  <c r="AD13" i="29"/>
  <c r="J13" i="29" s="1"/>
  <c r="AB13" i="29"/>
  <c r="Y13" i="29"/>
  <c r="X13" i="29"/>
  <c r="P13" i="29"/>
  <c r="O13" i="29"/>
  <c r="M13" i="29"/>
  <c r="H13" i="29"/>
  <c r="C13" i="29"/>
  <c r="AB12" i="29"/>
  <c r="AD12" i="29" s="1"/>
  <c r="J12" i="29" s="1"/>
  <c r="Y12" i="29"/>
  <c r="X12" i="29"/>
  <c r="P12" i="29"/>
  <c r="O12" i="29"/>
  <c r="M12" i="29"/>
  <c r="H12" i="29"/>
  <c r="C12" i="29"/>
  <c r="AB11" i="29"/>
  <c r="AD11" i="29" s="1"/>
  <c r="J11" i="29" s="1"/>
  <c r="Y11" i="29"/>
  <c r="X11" i="29"/>
  <c r="Q11" i="29"/>
  <c r="P11" i="29"/>
  <c r="O11" i="29"/>
  <c r="M11" i="29"/>
  <c r="H11" i="29"/>
  <c r="C11" i="29"/>
  <c r="AB10" i="29"/>
  <c r="AD10" i="29" s="1"/>
  <c r="J10" i="29" s="1"/>
  <c r="Y10" i="29"/>
  <c r="X10" i="29"/>
  <c r="P10" i="29"/>
  <c r="Q10" i="29" s="1"/>
  <c r="O10" i="29"/>
  <c r="M10" i="29"/>
  <c r="H10" i="29"/>
  <c r="C10" i="29"/>
  <c r="AB9" i="29"/>
  <c r="AD9" i="29" s="1"/>
  <c r="J9" i="29" s="1"/>
  <c r="K9" i="29" s="1"/>
  <c r="Y9" i="29"/>
  <c r="X9" i="29"/>
  <c r="P9" i="29"/>
  <c r="O9" i="29"/>
  <c r="Q9" i="29" s="1"/>
  <c r="M9" i="29"/>
  <c r="I9" i="29"/>
  <c r="H9" i="29"/>
  <c r="C9" i="29"/>
  <c r="AB8" i="29"/>
  <c r="AD8" i="29" s="1"/>
  <c r="J8" i="29" s="1"/>
  <c r="K8" i="29" s="1"/>
  <c r="Y8" i="29"/>
  <c r="X8" i="29"/>
  <c r="P8" i="29"/>
  <c r="O8" i="29"/>
  <c r="M8" i="29"/>
  <c r="H8" i="29"/>
  <c r="C8" i="29"/>
  <c r="AD7" i="29"/>
  <c r="J7" i="29" s="1"/>
  <c r="AB7" i="29"/>
  <c r="Y7" i="29"/>
  <c r="X7" i="29"/>
  <c r="P7" i="29"/>
  <c r="O7" i="29"/>
  <c r="M7" i="29"/>
  <c r="H7" i="29"/>
  <c r="C7" i="29"/>
  <c r="AD6" i="29"/>
  <c r="J6" i="29" s="1"/>
  <c r="AB6" i="29"/>
  <c r="Y6" i="29"/>
  <c r="X6" i="29"/>
  <c r="P6" i="29"/>
  <c r="O6" i="29"/>
  <c r="M6" i="29"/>
  <c r="H6" i="29"/>
  <c r="C6" i="29"/>
  <c r="AB5" i="29"/>
  <c r="AD5" i="29" s="1"/>
  <c r="J5" i="29" s="1"/>
  <c r="Y5" i="29"/>
  <c r="X5" i="29"/>
  <c r="P5" i="29"/>
  <c r="O5" i="29"/>
  <c r="M5" i="29"/>
  <c r="H5" i="29"/>
  <c r="C5" i="29"/>
  <c r="AB4" i="29"/>
  <c r="AD4" i="29" s="1"/>
  <c r="J4" i="29" s="1"/>
  <c r="Y4" i="29"/>
  <c r="X4" i="29"/>
  <c r="P4" i="29"/>
  <c r="O4" i="29"/>
  <c r="M4" i="29"/>
  <c r="H4" i="29"/>
  <c r="C4" i="29"/>
  <c r="AG3" i="29"/>
  <c r="AF3" i="29"/>
  <c r="W3" i="29"/>
  <c r="V3" i="29"/>
  <c r="U3" i="29"/>
  <c r="O3" i="29"/>
  <c r="G3" i="29"/>
  <c r="D3" i="29"/>
  <c r="A2" i="29"/>
  <c r="A1" i="29"/>
  <c r="AB31" i="28"/>
  <c r="AD31" i="28" s="1"/>
  <c r="J31" i="28" s="1"/>
  <c r="Y31" i="28"/>
  <c r="X31" i="28"/>
  <c r="P31" i="28"/>
  <c r="O31" i="28"/>
  <c r="Q31" i="28" s="1"/>
  <c r="M31" i="28"/>
  <c r="H31" i="28"/>
  <c r="C31" i="28"/>
  <c r="AB30" i="28"/>
  <c r="AD30" i="28" s="1"/>
  <c r="J30" i="28" s="1"/>
  <c r="Y30" i="28"/>
  <c r="X30" i="28"/>
  <c r="P30" i="28"/>
  <c r="Q30" i="28" s="1"/>
  <c r="O30" i="28"/>
  <c r="M30" i="28"/>
  <c r="H30" i="28"/>
  <c r="C30" i="28"/>
  <c r="AB29" i="28"/>
  <c r="AD29" i="28" s="1"/>
  <c r="J29" i="28" s="1"/>
  <c r="Y29" i="28"/>
  <c r="X29" i="28"/>
  <c r="P29" i="28"/>
  <c r="O29" i="28"/>
  <c r="Q29" i="28" s="1"/>
  <c r="M29" i="28"/>
  <c r="H29" i="28"/>
  <c r="C29" i="28"/>
  <c r="AB28" i="28"/>
  <c r="AD28" i="28" s="1"/>
  <c r="J28" i="28" s="1"/>
  <c r="K28" i="28" s="1"/>
  <c r="Y28" i="28"/>
  <c r="X28" i="28"/>
  <c r="P28" i="28"/>
  <c r="O28" i="28"/>
  <c r="M28" i="28"/>
  <c r="H28" i="28"/>
  <c r="C28" i="28"/>
  <c r="AD27" i="28"/>
  <c r="J27" i="28" s="1"/>
  <c r="AB27" i="28"/>
  <c r="Y27" i="28"/>
  <c r="X27" i="28"/>
  <c r="P27" i="28"/>
  <c r="O27" i="28"/>
  <c r="M27" i="28"/>
  <c r="K27" i="28"/>
  <c r="I27" i="28"/>
  <c r="H27" i="28"/>
  <c r="C27" i="28"/>
  <c r="AB26" i="28"/>
  <c r="AD26" i="28" s="1"/>
  <c r="J26" i="28" s="1"/>
  <c r="Y26" i="28"/>
  <c r="X26" i="28"/>
  <c r="P26" i="28"/>
  <c r="O26" i="28"/>
  <c r="M26" i="28"/>
  <c r="H26" i="28"/>
  <c r="C26" i="28"/>
  <c r="AB25" i="28"/>
  <c r="AD25" i="28" s="1"/>
  <c r="J25" i="28" s="1"/>
  <c r="I25" i="28" s="1"/>
  <c r="Y25" i="28"/>
  <c r="X25" i="28"/>
  <c r="P25" i="28"/>
  <c r="O25" i="28"/>
  <c r="M25" i="28"/>
  <c r="H25" i="28"/>
  <c r="C25" i="28"/>
  <c r="AB24" i="28"/>
  <c r="AD24" i="28" s="1"/>
  <c r="J24" i="28" s="1"/>
  <c r="I24" i="28" s="1"/>
  <c r="Y24" i="28"/>
  <c r="X24" i="28"/>
  <c r="P24" i="28"/>
  <c r="O24" i="28"/>
  <c r="M24" i="28"/>
  <c r="H24" i="28"/>
  <c r="C24" i="28"/>
  <c r="AB23" i="28"/>
  <c r="AD23" i="28" s="1"/>
  <c r="J23" i="28" s="1"/>
  <c r="K23" i="28" s="1"/>
  <c r="Y23" i="28"/>
  <c r="X23" i="28"/>
  <c r="P23" i="28"/>
  <c r="Q23" i="28" s="1"/>
  <c r="O23" i="28"/>
  <c r="M23" i="28"/>
  <c r="H23" i="28"/>
  <c r="C23" i="28"/>
  <c r="AB22" i="28"/>
  <c r="AD22" i="28" s="1"/>
  <c r="Y22" i="28"/>
  <c r="X22" i="28"/>
  <c r="P22" i="28"/>
  <c r="O22" i="28"/>
  <c r="Q22" i="28" s="1"/>
  <c r="M22" i="28"/>
  <c r="J22" i="28"/>
  <c r="H22" i="28"/>
  <c r="C22" i="28"/>
  <c r="AB21" i="28"/>
  <c r="AD21" i="28" s="1"/>
  <c r="Y21" i="28"/>
  <c r="X21" i="28"/>
  <c r="P21" i="28"/>
  <c r="O21" i="28"/>
  <c r="M21" i="28"/>
  <c r="H21" i="28"/>
  <c r="C21" i="28"/>
  <c r="AG3" i="28"/>
  <c r="AF3" i="28"/>
  <c r="W3" i="28"/>
  <c r="V3" i="28"/>
  <c r="U3" i="28"/>
  <c r="O3" i="28"/>
  <c r="G3" i="28"/>
  <c r="D3" i="28"/>
  <c r="A2" i="28"/>
  <c r="A1" i="28"/>
  <c r="AD31" i="27"/>
  <c r="J31" i="27" s="1"/>
  <c r="AB31" i="27"/>
  <c r="Y31" i="27"/>
  <c r="X31" i="27"/>
  <c r="P31" i="27"/>
  <c r="O31" i="27"/>
  <c r="M31" i="27"/>
  <c r="H31" i="27"/>
  <c r="C31" i="27"/>
  <c r="AD30" i="27"/>
  <c r="J30" i="27" s="1"/>
  <c r="AB30" i="27"/>
  <c r="Y30" i="27"/>
  <c r="X30" i="27"/>
  <c r="P30" i="27"/>
  <c r="O30" i="27"/>
  <c r="M30" i="27"/>
  <c r="H30" i="27"/>
  <c r="C30" i="27"/>
  <c r="AB29" i="27"/>
  <c r="AD29" i="27" s="1"/>
  <c r="Y29" i="27"/>
  <c r="X29" i="27"/>
  <c r="Q29" i="27"/>
  <c r="P29" i="27"/>
  <c r="O29" i="27"/>
  <c r="M29" i="27"/>
  <c r="J29" i="27"/>
  <c r="K29" i="27" s="1"/>
  <c r="H29" i="27"/>
  <c r="C29" i="27"/>
  <c r="AB28" i="27"/>
  <c r="AD28" i="27" s="1"/>
  <c r="J28" i="27" s="1"/>
  <c r="I28" i="27" s="1"/>
  <c r="Y28" i="27"/>
  <c r="X28" i="27"/>
  <c r="P28" i="27"/>
  <c r="O28" i="27"/>
  <c r="Q28" i="27" s="1"/>
  <c r="M28" i="27"/>
  <c r="K28" i="27"/>
  <c r="H28" i="27"/>
  <c r="C28" i="27"/>
  <c r="AB27" i="27"/>
  <c r="AD27" i="27" s="1"/>
  <c r="Y27" i="27"/>
  <c r="X27" i="27"/>
  <c r="P27" i="27"/>
  <c r="O27" i="27"/>
  <c r="M27" i="27"/>
  <c r="J27" i="27"/>
  <c r="K27" i="27" s="1"/>
  <c r="H27" i="27"/>
  <c r="C27" i="27"/>
  <c r="AB26" i="27"/>
  <c r="AD26" i="27" s="1"/>
  <c r="J26" i="27" s="1"/>
  <c r="Y26" i="27"/>
  <c r="X26" i="27"/>
  <c r="P26" i="27"/>
  <c r="O26" i="27"/>
  <c r="Q26" i="27" s="1"/>
  <c r="M26" i="27"/>
  <c r="H26" i="27"/>
  <c r="C26" i="27"/>
  <c r="AB25" i="27"/>
  <c r="AD25" i="27" s="1"/>
  <c r="J25" i="27" s="1"/>
  <c r="I25" i="27" s="1"/>
  <c r="Y25" i="27"/>
  <c r="X25" i="27"/>
  <c r="P25" i="27"/>
  <c r="O25" i="27"/>
  <c r="M25" i="27"/>
  <c r="H25" i="27"/>
  <c r="C25" i="27"/>
  <c r="AB24" i="27"/>
  <c r="AD24" i="27" s="1"/>
  <c r="J24" i="27" s="1"/>
  <c r="Y24" i="27"/>
  <c r="X24" i="27"/>
  <c r="P24" i="27"/>
  <c r="O24" i="27"/>
  <c r="Q24" i="27" s="1"/>
  <c r="M24" i="27"/>
  <c r="H24" i="27"/>
  <c r="C24" i="27"/>
  <c r="AB23" i="27"/>
  <c r="AD23" i="27" s="1"/>
  <c r="J23" i="27" s="1"/>
  <c r="Y23" i="27"/>
  <c r="X23" i="27"/>
  <c r="P23" i="27"/>
  <c r="O23" i="27"/>
  <c r="Q23" i="27" s="1"/>
  <c r="M23" i="27"/>
  <c r="H23" i="27"/>
  <c r="C23" i="27"/>
  <c r="AB22" i="27"/>
  <c r="AD22" i="27" s="1"/>
  <c r="J22" i="27" s="1"/>
  <c r="Y22" i="27"/>
  <c r="X22" i="27"/>
  <c r="P22" i="27"/>
  <c r="O22" i="27"/>
  <c r="Q22" i="27" s="1"/>
  <c r="M22" i="27"/>
  <c r="H22" i="27"/>
  <c r="C22" i="27"/>
  <c r="AB21" i="27"/>
  <c r="AD21" i="27" s="1"/>
  <c r="Y21" i="27"/>
  <c r="X21" i="27"/>
  <c r="P21" i="27"/>
  <c r="Q21" i="27" s="1"/>
  <c r="O21" i="27"/>
  <c r="M21" i="27"/>
  <c r="J21" i="27"/>
  <c r="K21" i="27" s="1"/>
  <c r="H21" i="27"/>
  <c r="C21" i="27"/>
  <c r="AB20" i="27"/>
  <c r="AD20" i="27" s="1"/>
  <c r="J20" i="27" s="1"/>
  <c r="Y20" i="27"/>
  <c r="X20" i="27"/>
  <c r="P20" i="27"/>
  <c r="O20" i="27"/>
  <c r="Q20" i="27" s="1"/>
  <c r="M20" i="27"/>
  <c r="H20" i="27"/>
  <c r="C20" i="27"/>
  <c r="AB19" i="27"/>
  <c r="AD19" i="27" s="1"/>
  <c r="J19" i="27" s="1"/>
  <c r="Y19" i="27"/>
  <c r="X19" i="27"/>
  <c r="P19" i="27"/>
  <c r="O19" i="27"/>
  <c r="M19" i="27"/>
  <c r="H19" i="27"/>
  <c r="C19" i="27"/>
  <c r="AB18" i="27"/>
  <c r="AD18" i="27" s="1"/>
  <c r="J18" i="27" s="1"/>
  <c r="Y18" i="27"/>
  <c r="X18" i="27"/>
  <c r="P18" i="27"/>
  <c r="O18" i="27"/>
  <c r="M18" i="27"/>
  <c r="H18" i="27"/>
  <c r="C18" i="27"/>
  <c r="AD17" i="27"/>
  <c r="J17" i="27" s="1"/>
  <c r="AB17" i="27"/>
  <c r="Y17" i="27"/>
  <c r="X17" i="27"/>
  <c r="P17" i="27"/>
  <c r="O17" i="27"/>
  <c r="M17" i="27"/>
  <c r="H17" i="27"/>
  <c r="C17" i="27"/>
  <c r="AB16" i="27"/>
  <c r="AD16" i="27" s="1"/>
  <c r="J16" i="27" s="1"/>
  <c r="Y16" i="27"/>
  <c r="X16" i="27"/>
  <c r="P16" i="27"/>
  <c r="Q16" i="27" s="1"/>
  <c r="O16" i="27"/>
  <c r="M16" i="27"/>
  <c r="H16" i="27"/>
  <c r="C16" i="27"/>
  <c r="AB15" i="27"/>
  <c r="AD15" i="27" s="1"/>
  <c r="J15" i="27" s="1"/>
  <c r="Y15" i="27"/>
  <c r="X15" i="27"/>
  <c r="P15" i="27"/>
  <c r="O15" i="27"/>
  <c r="Q15" i="27" s="1"/>
  <c r="M15" i="27"/>
  <c r="H15" i="27"/>
  <c r="C15" i="27"/>
  <c r="AB14" i="27"/>
  <c r="AD14" i="27" s="1"/>
  <c r="J14" i="27" s="1"/>
  <c r="Y14" i="27"/>
  <c r="X14" i="27"/>
  <c r="P14" i="27"/>
  <c r="O14" i="27"/>
  <c r="Q14" i="27" s="1"/>
  <c r="M14" i="27"/>
  <c r="H14" i="27"/>
  <c r="C14" i="27"/>
  <c r="AB13" i="27"/>
  <c r="AD13" i="27" s="1"/>
  <c r="J13" i="27" s="1"/>
  <c r="Y13" i="27"/>
  <c r="X13" i="27"/>
  <c r="P13" i="27"/>
  <c r="O13" i="27"/>
  <c r="M13" i="27"/>
  <c r="H13" i="27"/>
  <c r="C13" i="27"/>
  <c r="AB12" i="27"/>
  <c r="AD12" i="27" s="1"/>
  <c r="J12" i="27" s="1"/>
  <c r="Y12" i="27"/>
  <c r="X12" i="27"/>
  <c r="Q12" i="27"/>
  <c r="P12" i="27"/>
  <c r="O12" i="27"/>
  <c r="M12" i="27"/>
  <c r="H12" i="27"/>
  <c r="C12" i="27"/>
  <c r="AB11" i="27"/>
  <c r="AD11" i="27" s="1"/>
  <c r="J11" i="27" s="1"/>
  <c r="I11" i="27" s="1"/>
  <c r="Y11" i="27"/>
  <c r="X11" i="27"/>
  <c r="P11" i="27"/>
  <c r="O11" i="27"/>
  <c r="Q11" i="27" s="1"/>
  <c r="M11" i="27"/>
  <c r="H11" i="27"/>
  <c r="C11" i="27"/>
  <c r="AB10" i="27"/>
  <c r="AD10" i="27" s="1"/>
  <c r="J10" i="27" s="1"/>
  <c r="K10" i="27" s="1"/>
  <c r="Y10" i="27"/>
  <c r="X10" i="27"/>
  <c r="P10" i="27"/>
  <c r="O10" i="27"/>
  <c r="M10" i="27"/>
  <c r="H10" i="27"/>
  <c r="C10" i="27"/>
  <c r="AD9" i="27"/>
  <c r="J9" i="27" s="1"/>
  <c r="AB9" i="27"/>
  <c r="Y9" i="27"/>
  <c r="X9" i="27"/>
  <c r="P9" i="27"/>
  <c r="O9" i="27"/>
  <c r="M9" i="27"/>
  <c r="H9" i="27"/>
  <c r="C9" i="27"/>
  <c r="AB8" i="27"/>
  <c r="AD8" i="27" s="1"/>
  <c r="J8" i="27" s="1"/>
  <c r="Y8" i="27"/>
  <c r="X8" i="27"/>
  <c r="P8" i="27"/>
  <c r="Q8" i="27" s="1"/>
  <c r="O8" i="27"/>
  <c r="M8" i="27"/>
  <c r="H8" i="27"/>
  <c r="C8" i="27"/>
  <c r="AB7" i="27"/>
  <c r="AD7" i="27" s="1"/>
  <c r="J7" i="27" s="1"/>
  <c r="Y7" i="27"/>
  <c r="X7" i="27"/>
  <c r="P7" i="27"/>
  <c r="O7" i="27"/>
  <c r="Q7" i="27" s="1"/>
  <c r="M7" i="27"/>
  <c r="H7" i="27"/>
  <c r="C7" i="27"/>
  <c r="AD6" i="27"/>
  <c r="J6" i="27" s="1"/>
  <c r="AB6" i="27"/>
  <c r="Y6" i="27"/>
  <c r="X6" i="27"/>
  <c r="P6" i="27"/>
  <c r="O6" i="27"/>
  <c r="Q6" i="27" s="1"/>
  <c r="M6" i="27"/>
  <c r="H6" i="27"/>
  <c r="C6" i="27"/>
  <c r="AB5" i="27"/>
  <c r="AD5" i="27" s="1"/>
  <c r="J5" i="27" s="1"/>
  <c r="Y5" i="27"/>
  <c r="X5" i="27"/>
  <c r="P5" i="27"/>
  <c r="O5" i="27"/>
  <c r="M5" i="27"/>
  <c r="H5" i="27"/>
  <c r="C5" i="27"/>
  <c r="AB4" i="27"/>
  <c r="AD4" i="27" s="1"/>
  <c r="Y4" i="27"/>
  <c r="X4" i="27"/>
  <c r="Q4" i="27"/>
  <c r="P4" i="27"/>
  <c r="O4" i="27"/>
  <c r="M4" i="27"/>
  <c r="H4" i="27"/>
  <c r="C4" i="27"/>
  <c r="AG3" i="27"/>
  <c r="AF3" i="27"/>
  <c r="W3" i="27"/>
  <c r="V3" i="27"/>
  <c r="U3" i="27"/>
  <c r="O3" i="27"/>
  <c r="G3" i="27"/>
  <c r="D3" i="27"/>
  <c r="A2" i="27"/>
  <c r="A1" i="27"/>
  <c r="AB31" i="26"/>
  <c r="AD31" i="26" s="1"/>
  <c r="J31" i="26" s="1"/>
  <c r="Y31" i="26"/>
  <c r="X31" i="26"/>
  <c r="Q31" i="26"/>
  <c r="P31" i="26"/>
  <c r="O31" i="26"/>
  <c r="M31" i="26"/>
  <c r="H31" i="26"/>
  <c r="C31" i="26"/>
  <c r="AB30" i="26"/>
  <c r="AD30" i="26" s="1"/>
  <c r="J30" i="26" s="1"/>
  <c r="Y30" i="26"/>
  <c r="X30" i="26"/>
  <c r="P30" i="26"/>
  <c r="Q30" i="26" s="1"/>
  <c r="O30" i="26"/>
  <c r="M30" i="26"/>
  <c r="H30" i="26"/>
  <c r="C30" i="26"/>
  <c r="AB29" i="26"/>
  <c r="AD29" i="26" s="1"/>
  <c r="J29" i="26" s="1"/>
  <c r="I29" i="26" s="1"/>
  <c r="Y29" i="26"/>
  <c r="X29" i="26"/>
  <c r="P29" i="26"/>
  <c r="O29" i="26"/>
  <c r="M29" i="26"/>
  <c r="H29" i="26"/>
  <c r="C29" i="26"/>
  <c r="AB28" i="26"/>
  <c r="AD28" i="26" s="1"/>
  <c r="J28" i="26" s="1"/>
  <c r="K28" i="26" s="1"/>
  <c r="Y28" i="26"/>
  <c r="X28" i="26"/>
  <c r="Q28" i="26"/>
  <c r="P28" i="26"/>
  <c r="O28" i="26"/>
  <c r="M28" i="26"/>
  <c r="H28" i="26"/>
  <c r="C28" i="26"/>
  <c r="AD27" i="26"/>
  <c r="J27" i="26" s="1"/>
  <c r="AB27" i="26"/>
  <c r="Y27" i="26"/>
  <c r="X27" i="26"/>
  <c r="P27" i="26"/>
  <c r="O27" i="26"/>
  <c r="M27" i="26"/>
  <c r="H27" i="26"/>
  <c r="C27" i="26"/>
  <c r="AB26" i="26"/>
  <c r="AD26" i="26" s="1"/>
  <c r="J26" i="26" s="1"/>
  <c r="Y26" i="26"/>
  <c r="X26" i="26"/>
  <c r="P26" i="26"/>
  <c r="O26" i="26"/>
  <c r="M26" i="26"/>
  <c r="H26" i="26"/>
  <c r="C26" i="26"/>
  <c r="AD25" i="26"/>
  <c r="J25" i="26" s="1"/>
  <c r="AB25" i="26"/>
  <c r="Y25" i="26"/>
  <c r="X25" i="26"/>
  <c r="P25" i="26"/>
  <c r="O25" i="26"/>
  <c r="M25" i="26"/>
  <c r="H25" i="26"/>
  <c r="C25" i="26"/>
  <c r="AB24" i="26"/>
  <c r="AD24" i="26" s="1"/>
  <c r="J24" i="26" s="1"/>
  <c r="Y24" i="26"/>
  <c r="X24" i="26"/>
  <c r="P24" i="26"/>
  <c r="O24" i="26"/>
  <c r="M24" i="26"/>
  <c r="H24" i="26"/>
  <c r="C24" i="26"/>
  <c r="AB23" i="26"/>
  <c r="AD23" i="26" s="1"/>
  <c r="J23" i="26" s="1"/>
  <c r="K23" i="26" s="1"/>
  <c r="Y23" i="26"/>
  <c r="X23" i="26"/>
  <c r="Q23" i="26"/>
  <c r="P23" i="26"/>
  <c r="O23" i="26"/>
  <c r="M23" i="26"/>
  <c r="H23" i="26"/>
  <c r="C23" i="26"/>
  <c r="AB22" i="26"/>
  <c r="AD22" i="26" s="1"/>
  <c r="J22" i="26" s="1"/>
  <c r="Y22" i="26"/>
  <c r="X22" i="26"/>
  <c r="P22" i="26"/>
  <c r="O22" i="26"/>
  <c r="M22" i="26"/>
  <c r="H22" i="26"/>
  <c r="C22" i="26"/>
  <c r="AD21" i="26"/>
  <c r="J21" i="26" s="1"/>
  <c r="AB21" i="26"/>
  <c r="Y21" i="26"/>
  <c r="X21" i="26"/>
  <c r="P21" i="26"/>
  <c r="O21" i="26"/>
  <c r="M21" i="26"/>
  <c r="H21" i="26"/>
  <c r="C21" i="26"/>
  <c r="AB20" i="26"/>
  <c r="AD20" i="26" s="1"/>
  <c r="J20" i="26" s="1"/>
  <c r="K20" i="26" s="1"/>
  <c r="Y20" i="26"/>
  <c r="X20" i="26"/>
  <c r="P20" i="26"/>
  <c r="O20" i="26"/>
  <c r="Q20" i="26" s="1"/>
  <c r="M20" i="26"/>
  <c r="H20" i="26"/>
  <c r="C20" i="26"/>
  <c r="AD19" i="26"/>
  <c r="J19" i="26" s="1"/>
  <c r="AB19" i="26"/>
  <c r="Y19" i="26"/>
  <c r="X19" i="26"/>
  <c r="Q19" i="26"/>
  <c r="P19" i="26"/>
  <c r="O19" i="26"/>
  <c r="M19" i="26"/>
  <c r="H19" i="26"/>
  <c r="C19" i="26"/>
  <c r="AD18" i="26"/>
  <c r="J18" i="26" s="1"/>
  <c r="I18" i="26" s="1"/>
  <c r="AB18" i="26"/>
  <c r="Y18" i="26"/>
  <c r="X18" i="26"/>
  <c r="P18" i="26"/>
  <c r="O18" i="26"/>
  <c r="M18" i="26"/>
  <c r="H18" i="26"/>
  <c r="C18" i="26"/>
  <c r="AB17" i="26"/>
  <c r="AD17" i="26" s="1"/>
  <c r="J17" i="26" s="1"/>
  <c r="Y17" i="26"/>
  <c r="X17" i="26"/>
  <c r="Q17" i="26"/>
  <c r="P17" i="26"/>
  <c r="O17" i="26"/>
  <c r="M17" i="26"/>
  <c r="H17" i="26"/>
  <c r="C17" i="26"/>
  <c r="AD16" i="26"/>
  <c r="J16" i="26" s="1"/>
  <c r="AB16" i="26"/>
  <c r="Y16" i="26"/>
  <c r="X16" i="26"/>
  <c r="P16" i="26"/>
  <c r="O16" i="26"/>
  <c r="M16" i="26"/>
  <c r="H16" i="26"/>
  <c r="C16" i="26"/>
  <c r="AB15" i="26"/>
  <c r="AD15" i="26" s="1"/>
  <c r="J15" i="26" s="1"/>
  <c r="Y15" i="26"/>
  <c r="X15" i="26"/>
  <c r="P15" i="26"/>
  <c r="O15" i="26"/>
  <c r="Q15" i="26" s="1"/>
  <c r="M15" i="26"/>
  <c r="H15" i="26"/>
  <c r="C15" i="26"/>
  <c r="AB14" i="26"/>
  <c r="AD14" i="26" s="1"/>
  <c r="J14" i="26" s="1"/>
  <c r="Y14" i="26"/>
  <c r="X14" i="26"/>
  <c r="P14" i="26"/>
  <c r="O14" i="26"/>
  <c r="M14" i="26"/>
  <c r="H14" i="26"/>
  <c r="C14" i="26"/>
  <c r="AB13" i="26"/>
  <c r="AD13" i="26" s="1"/>
  <c r="J13" i="26" s="1"/>
  <c r="Y13" i="26"/>
  <c r="X13" i="26"/>
  <c r="P13" i="26"/>
  <c r="O13" i="26"/>
  <c r="Q13" i="26" s="1"/>
  <c r="M13" i="26"/>
  <c r="H13" i="26"/>
  <c r="C13" i="26"/>
  <c r="AB12" i="26"/>
  <c r="AD12" i="26" s="1"/>
  <c r="J12" i="26" s="1"/>
  <c r="K12" i="26" s="1"/>
  <c r="Y12" i="26"/>
  <c r="X12" i="26"/>
  <c r="P12" i="26"/>
  <c r="O12" i="26"/>
  <c r="Q12" i="26" s="1"/>
  <c r="M12" i="26"/>
  <c r="H12" i="26"/>
  <c r="C12" i="26"/>
  <c r="AD11" i="26"/>
  <c r="J11" i="26" s="1"/>
  <c r="AB11" i="26"/>
  <c r="Y11" i="26"/>
  <c r="X11" i="26"/>
  <c r="Q11" i="26"/>
  <c r="P11" i="26"/>
  <c r="O11" i="26"/>
  <c r="M11" i="26"/>
  <c r="H11" i="26"/>
  <c r="C11" i="26"/>
  <c r="AB10" i="26"/>
  <c r="AD10" i="26" s="1"/>
  <c r="J10" i="26" s="1"/>
  <c r="Y10" i="26"/>
  <c r="X10" i="26"/>
  <c r="P10" i="26"/>
  <c r="O10" i="26"/>
  <c r="Q10" i="26" s="1"/>
  <c r="M10" i="26"/>
  <c r="H10" i="26"/>
  <c r="C10" i="26"/>
  <c r="AB9" i="26"/>
  <c r="AD9" i="26" s="1"/>
  <c r="J9" i="26" s="1"/>
  <c r="Y9" i="26"/>
  <c r="X9" i="26"/>
  <c r="P9" i="26"/>
  <c r="O9" i="26"/>
  <c r="Q9" i="26" s="1"/>
  <c r="M9" i="26"/>
  <c r="H9" i="26"/>
  <c r="C9" i="26"/>
  <c r="AB8" i="26"/>
  <c r="AD8" i="26" s="1"/>
  <c r="J8" i="26" s="1"/>
  <c r="Y8" i="26"/>
  <c r="X8" i="26"/>
  <c r="P8" i="26"/>
  <c r="O8" i="26"/>
  <c r="M8" i="26"/>
  <c r="H8" i="26"/>
  <c r="C8" i="26"/>
  <c r="AD7" i="26"/>
  <c r="J7" i="26" s="1"/>
  <c r="K7" i="26" s="1"/>
  <c r="AB7" i="26"/>
  <c r="Y7" i="26"/>
  <c r="X7" i="26"/>
  <c r="P7" i="26"/>
  <c r="O7" i="26"/>
  <c r="Q7" i="26" s="1"/>
  <c r="M7" i="26"/>
  <c r="I7" i="26"/>
  <c r="H7" i="26"/>
  <c r="C7" i="26"/>
  <c r="AB6" i="26"/>
  <c r="AD6" i="26" s="1"/>
  <c r="J6" i="26" s="1"/>
  <c r="Y6" i="26"/>
  <c r="X6" i="26"/>
  <c r="Q6" i="26"/>
  <c r="P6" i="26"/>
  <c r="O6" i="26"/>
  <c r="M6" i="26"/>
  <c r="H6" i="26"/>
  <c r="C6" i="26"/>
  <c r="AD5" i="26"/>
  <c r="J5" i="26" s="1"/>
  <c r="AB5" i="26"/>
  <c r="Y5" i="26"/>
  <c r="X5" i="26"/>
  <c r="P5" i="26"/>
  <c r="O5" i="26"/>
  <c r="M5" i="26"/>
  <c r="H5" i="26"/>
  <c r="C5" i="26"/>
  <c r="AB4" i="26"/>
  <c r="AD4" i="26" s="1"/>
  <c r="Y4" i="26"/>
  <c r="X4" i="26"/>
  <c r="P4" i="26"/>
  <c r="O4" i="26"/>
  <c r="Q4" i="26" s="1"/>
  <c r="M4" i="26"/>
  <c r="H4" i="26"/>
  <c r="C4" i="26"/>
  <c r="AF3" i="26"/>
  <c r="W3" i="26"/>
  <c r="V3" i="26"/>
  <c r="U3" i="26"/>
  <c r="O3" i="26"/>
  <c r="G3" i="26"/>
  <c r="D3" i="26"/>
  <c r="A2" i="26"/>
  <c r="A1" i="26"/>
  <c r="AB31" i="25"/>
  <c r="AD31" i="25" s="1"/>
  <c r="J31" i="25" s="1"/>
  <c r="Y31" i="25"/>
  <c r="X31" i="25"/>
  <c r="P31" i="25"/>
  <c r="O31" i="25"/>
  <c r="M31" i="25"/>
  <c r="H31" i="25"/>
  <c r="C31" i="25"/>
  <c r="AB30" i="25"/>
  <c r="AD30" i="25" s="1"/>
  <c r="J30" i="25" s="1"/>
  <c r="Y30" i="25"/>
  <c r="X30" i="25"/>
  <c r="P30" i="25"/>
  <c r="Q30" i="25" s="1"/>
  <c r="O30" i="25"/>
  <c r="M30" i="25"/>
  <c r="H30" i="25"/>
  <c r="C30" i="25"/>
  <c r="AB29" i="25"/>
  <c r="AD29" i="25" s="1"/>
  <c r="J29" i="25" s="1"/>
  <c r="Y29" i="25"/>
  <c r="X29" i="25"/>
  <c r="P29" i="25"/>
  <c r="Q29" i="25" s="1"/>
  <c r="O29" i="25"/>
  <c r="M29" i="25"/>
  <c r="H29" i="25"/>
  <c r="C29" i="25"/>
  <c r="AD28" i="25"/>
  <c r="J28" i="25" s="1"/>
  <c r="AB28" i="25"/>
  <c r="Y28" i="25"/>
  <c r="X28" i="25"/>
  <c r="P28" i="25"/>
  <c r="O28" i="25"/>
  <c r="M28" i="25"/>
  <c r="H28" i="25"/>
  <c r="C28" i="25"/>
  <c r="AD27" i="25"/>
  <c r="J27" i="25" s="1"/>
  <c r="AB27" i="25"/>
  <c r="Y27" i="25"/>
  <c r="X27" i="25"/>
  <c r="P27" i="25"/>
  <c r="O27" i="25"/>
  <c r="M27" i="25"/>
  <c r="H27" i="25"/>
  <c r="C27" i="25"/>
  <c r="AD26" i="25"/>
  <c r="J26" i="25" s="1"/>
  <c r="AB26" i="25"/>
  <c r="Y26" i="25"/>
  <c r="X26" i="25"/>
  <c r="P26" i="25"/>
  <c r="O26" i="25"/>
  <c r="M26" i="25"/>
  <c r="H26" i="25"/>
  <c r="C26" i="25"/>
  <c r="AB25" i="25"/>
  <c r="AD25" i="25" s="1"/>
  <c r="Y25" i="25"/>
  <c r="X25" i="25"/>
  <c r="P25" i="25"/>
  <c r="O25" i="25"/>
  <c r="Q25" i="25" s="1"/>
  <c r="M25" i="25"/>
  <c r="J25" i="25"/>
  <c r="H25" i="25"/>
  <c r="C25" i="25"/>
  <c r="AB24" i="25"/>
  <c r="AD24" i="25" s="1"/>
  <c r="J24" i="25" s="1"/>
  <c r="Y24" i="25"/>
  <c r="X24" i="25"/>
  <c r="P24" i="25"/>
  <c r="Q24" i="25" s="1"/>
  <c r="O24" i="25"/>
  <c r="M24" i="25"/>
  <c r="H24" i="25"/>
  <c r="C24" i="25"/>
  <c r="AB23" i="25"/>
  <c r="AD23" i="25" s="1"/>
  <c r="J23" i="25" s="1"/>
  <c r="Y23" i="25"/>
  <c r="X23" i="25"/>
  <c r="P23" i="25"/>
  <c r="O23" i="25"/>
  <c r="M23" i="25"/>
  <c r="H23" i="25"/>
  <c r="C23" i="25"/>
  <c r="AB22" i="25"/>
  <c r="AD22" i="25" s="1"/>
  <c r="J22" i="25" s="1"/>
  <c r="K22" i="25" s="1"/>
  <c r="Y22" i="25"/>
  <c r="X22" i="25"/>
  <c r="Q22" i="25"/>
  <c r="P22" i="25"/>
  <c r="O22" i="25"/>
  <c r="M22" i="25"/>
  <c r="I22" i="25"/>
  <c r="H22" i="25"/>
  <c r="C22" i="25"/>
  <c r="AB21" i="25"/>
  <c r="AD21" i="25" s="1"/>
  <c r="J21" i="25" s="1"/>
  <c r="Y21" i="25"/>
  <c r="X21" i="25"/>
  <c r="P21" i="25"/>
  <c r="O21" i="25"/>
  <c r="M21" i="25"/>
  <c r="H21" i="25"/>
  <c r="C21" i="25"/>
  <c r="AB20" i="25"/>
  <c r="AD20" i="25" s="1"/>
  <c r="J20" i="25" s="1"/>
  <c r="Y20" i="25"/>
  <c r="X20" i="25"/>
  <c r="P20" i="25"/>
  <c r="O20" i="25"/>
  <c r="M20" i="25"/>
  <c r="H20" i="25"/>
  <c r="C20" i="25"/>
  <c r="AD19" i="25"/>
  <c r="J19" i="25" s="1"/>
  <c r="AB19" i="25"/>
  <c r="Y19" i="25"/>
  <c r="X19" i="25"/>
  <c r="P19" i="25"/>
  <c r="Q19" i="25" s="1"/>
  <c r="O19" i="25"/>
  <c r="M19" i="25"/>
  <c r="H19" i="25"/>
  <c r="C19" i="25"/>
  <c r="AD18" i="25"/>
  <c r="J18" i="25" s="1"/>
  <c r="I18" i="25" s="1"/>
  <c r="AB18" i="25"/>
  <c r="Y18" i="25"/>
  <c r="X18" i="25"/>
  <c r="P18" i="25"/>
  <c r="O18" i="25"/>
  <c r="M18" i="25"/>
  <c r="H18" i="25"/>
  <c r="C18" i="25"/>
  <c r="AB17" i="25"/>
  <c r="AD17" i="25" s="1"/>
  <c r="J17" i="25" s="1"/>
  <c r="Y17" i="25"/>
  <c r="X17" i="25"/>
  <c r="Q17" i="25"/>
  <c r="P17" i="25"/>
  <c r="O17" i="25"/>
  <c r="M17" i="25"/>
  <c r="H17" i="25"/>
  <c r="C17" i="25"/>
  <c r="AB16" i="25"/>
  <c r="AD16" i="25" s="1"/>
  <c r="J16" i="25" s="1"/>
  <c r="Y16" i="25"/>
  <c r="X16" i="25"/>
  <c r="P16" i="25"/>
  <c r="O16" i="25"/>
  <c r="M16" i="25"/>
  <c r="H16" i="25"/>
  <c r="C16" i="25"/>
  <c r="AB15" i="25"/>
  <c r="AD15" i="25" s="1"/>
  <c r="J15" i="25" s="1"/>
  <c r="Y15" i="25"/>
  <c r="X15" i="25"/>
  <c r="P15" i="25"/>
  <c r="O15" i="25"/>
  <c r="M15" i="25"/>
  <c r="H15" i="25"/>
  <c r="C15" i="25"/>
  <c r="AB14" i="25"/>
  <c r="AD14" i="25" s="1"/>
  <c r="J14" i="25" s="1"/>
  <c r="K14" i="25" s="1"/>
  <c r="Y14" i="25"/>
  <c r="X14" i="25"/>
  <c r="P14" i="25"/>
  <c r="O14" i="25"/>
  <c r="Q14" i="25" s="1"/>
  <c r="M14" i="25"/>
  <c r="H14" i="25"/>
  <c r="C14" i="25"/>
  <c r="AB13" i="25"/>
  <c r="AD13" i="25" s="1"/>
  <c r="J13" i="25" s="1"/>
  <c r="Y13" i="25"/>
  <c r="X13" i="25"/>
  <c r="P13" i="25"/>
  <c r="O13" i="25"/>
  <c r="M13" i="25"/>
  <c r="H13" i="25"/>
  <c r="C13" i="25"/>
  <c r="AB12" i="25"/>
  <c r="AD12" i="25" s="1"/>
  <c r="J12" i="25" s="1"/>
  <c r="Y12" i="25"/>
  <c r="X12" i="25"/>
  <c r="P12" i="25"/>
  <c r="O12" i="25"/>
  <c r="M12" i="25"/>
  <c r="H12" i="25"/>
  <c r="C12" i="25"/>
  <c r="AD11" i="25"/>
  <c r="J11" i="25" s="1"/>
  <c r="K11" i="25" s="1"/>
  <c r="AB11" i="25"/>
  <c r="Y11" i="25"/>
  <c r="X11" i="25"/>
  <c r="P11" i="25"/>
  <c r="O11" i="25"/>
  <c r="M11" i="25"/>
  <c r="H11" i="25"/>
  <c r="C11" i="25"/>
  <c r="AD10" i="25"/>
  <c r="J10" i="25" s="1"/>
  <c r="I10" i="25" s="1"/>
  <c r="AB10" i="25"/>
  <c r="Y10" i="25"/>
  <c r="X10" i="25"/>
  <c r="P10" i="25"/>
  <c r="O10" i="25"/>
  <c r="M10" i="25"/>
  <c r="H10" i="25"/>
  <c r="C10" i="25"/>
  <c r="AB9" i="25"/>
  <c r="AD9" i="25" s="1"/>
  <c r="J9" i="25" s="1"/>
  <c r="Y9" i="25"/>
  <c r="X9" i="25"/>
  <c r="Q9" i="25"/>
  <c r="P9" i="25"/>
  <c r="O9" i="25"/>
  <c r="M9" i="25"/>
  <c r="H9" i="25"/>
  <c r="C9" i="25"/>
  <c r="AB8" i="25"/>
  <c r="AD8" i="25" s="1"/>
  <c r="J8" i="25" s="1"/>
  <c r="Y8" i="25"/>
  <c r="X8" i="25"/>
  <c r="P8" i="25"/>
  <c r="O8" i="25"/>
  <c r="Q8" i="25" s="1"/>
  <c r="M8" i="25"/>
  <c r="H8" i="25"/>
  <c r="C8" i="25"/>
  <c r="AD7" i="25"/>
  <c r="J7" i="25" s="1"/>
  <c r="I7" i="25" s="1"/>
  <c r="AB7" i="25"/>
  <c r="Y7" i="25"/>
  <c r="X7" i="25"/>
  <c r="P7" i="25"/>
  <c r="O7" i="25"/>
  <c r="M7" i="25"/>
  <c r="H7" i="25"/>
  <c r="C7" i="25"/>
  <c r="AB6" i="25"/>
  <c r="AD6" i="25" s="1"/>
  <c r="J6" i="25" s="1"/>
  <c r="Y6" i="25"/>
  <c r="X6" i="25"/>
  <c r="P6" i="25"/>
  <c r="O6" i="25"/>
  <c r="Q6" i="25" s="1"/>
  <c r="M6" i="25"/>
  <c r="H6" i="25"/>
  <c r="C6" i="25"/>
  <c r="AB5" i="25"/>
  <c r="AD5" i="25" s="1"/>
  <c r="J5" i="25" s="1"/>
  <c r="Y5" i="25"/>
  <c r="X5" i="25"/>
  <c r="P5" i="25"/>
  <c r="O5" i="25"/>
  <c r="Q5" i="25" s="1"/>
  <c r="M5" i="25"/>
  <c r="H5" i="25"/>
  <c r="C5" i="25"/>
  <c r="AD4" i="25"/>
  <c r="AB4" i="25"/>
  <c r="Y4" i="25"/>
  <c r="X4" i="25"/>
  <c r="P4" i="25"/>
  <c r="O4" i="25"/>
  <c r="M4" i="25"/>
  <c r="H4" i="25"/>
  <c r="C4" i="25"/>
  <c r="AF3" i="25"/>
  <c r="W3" i="25"/>
  <c r="V3" i="25"/>
  <c r="U3" i="25"/>
  <c r="O3" i="25"/>
  <c r="G3" i="25"/>
  <c r="F3" i="25"/>
  <c r="D3" i="25"/>
  <c r="A2" i="25"/>
  <c r="A1" i="25"/>
  <c r="AB31" i="24"/>
  <c r="AD31" i="24" s="1"/>
  <c r="J31" i="24" s="1"/>
  <c r="Y31" i="24"/>
  <c r="X31" i="24"/>
  <c r="Q31" i="24"/>
  <c r="P31" i="24"/>
  <c r="O31" i="24"/>
  <c r="M31" i="24"/>
  <c r="H31" i="24"/>
  <c r="C31" i="24"/>
  <c r="AD30" i="24"/>
  <c r="J30" i="24" s="1"/>
  <c r="K30" i="24" s="1"/>
  <c r="AB30" i="24"/>
  <c r="Y30" i="24"/>
  <c r="X30" i="24"/>
  <c r="P30" i="24"/>
  <c r="O30" i="24"/>
  <c r="M30" i="24"/>
  <c r="H30" i="24"/>
  <c r="C30" i="24"/>
  <c r="AD29" i="24"/>
  <c r="J29" i="24" s="1"/>
  <c r="K29" i="24" s="1"/>
  <c r="AB29" i="24"/>
  <c r="Y29" i="24"/>
  <c r="X29" i="24"/>
  <c r="Q29" i="24"/>
  <c r="P29" i="24"/>
  <c r="O29" i="24"/>
  <c r="M29" i="24"/>
  <c r="H29" i="24"/>
  <c r="C29" i="24"/>
  <c r="AB28" i="24"/>
  <c r="AD28" i="24" s="1"/>
  <c r="J28" i="24" s="1"/>
  <c r="I28" i="24" s="1"/>
  <c r="Y28" i="24"/>
  <c r="X28" i="24"/>
  <c r="P28" i="24"/>
  <c r="O28" i="24"/>
  <c r="M28" i="24"/>
  <c r="H28" i="24"/>
  <c r="C28" i="24"/>
  <c r="AB27" i="24"/>
  <c r="AD27" i="24" s="1"/>
  <c r="J27" i="24" s="1"/>
  <c r="Y27" i="24"/>
  <c r="X27" i="24"/>
  <c r="Q27" i="24"/>
  <c r="P27" i="24"/>
  <c r="O27" i="24"/>
  <c r="M27" i="24"/>
  <c r="H27" i="24"/>
  <c r="C27" i="24"/>
  <c r="AB26" i="24"/>
  <c r="AD26" i="24" s="1"/>
  <c r="J26" i="24" s="1"/>
  <c r="Y26" i="24"/>
  <c r="X26" i="24"/>
  <c r="P26" i="24"/>
  <c r="O26" i="24"/>
  <c r="M26" i="24"/>
  <c r="H26" i="24"/>
  <c r="C26" i="24"/>
  <c r="AB25" i="24"/>
  <c r="AD25" i="24" s="1"/>
  <c r="J25" i="24" s="1"/>
  <c r="Y25" i="24"/>
  <c r="X25" i="24"/>
  <c r="P25" i="24"/>
  <c r="O25" i="24"/>
  <c r="Q25" i="24" s="1"/>
  <c r="M25" i="24"/>
  <c r="H25" i="24"/>
  <c r="C25" i="24"/>
  <c r="AB24" i="24"/>
  <c r="AD24" i="24" s="1"/>
  <c r="J24" i="24" s="1"/>
  <c r="K24" i="24" s="1"/>
  <c r="Y24" i="24"/>
  <c r="X24" i="24"/>
  <c r="P24" i="24"/>
  <c r="O24" i="24"/>
  <c r="Q24" i="24" s="1"/>
  <c r="M24" i="24"/>
  <c r="H24" i="24"/>
  <c r="C24" i="24"/>
  <c r="AD23" i="24"/>
  <c r="J23" i="24" s="1"/>
  <c r="AB23" i="24"/>
  <c r="Y23" i="24"/>
  <c r="X23" i="24"/>
  <c r="P23" i="24"/>
  <c r="O23" i="24"/>
  <c r="Q23" i="24" s="1"/>
  <c r="M23" i="24"/>
  <c r="H23" i="24"/>
  <c r="C23" i="24"/>
  <c r="AB22" i="24"/>
  <c r="AD22" i="24" s="1"/>
  <c r="J22" i="24" s="1"/>
  <c r="Y22" i="24"/>
  <c r="X22" i="24"/>
  <c r="P22" i="24"/>
  <c r="O22" i="24"/>
  <c r="M22" i="24"/>
  <c r="H22" i="24"/>
  <c r="C22" i="24"/>
  <c r="AB21" i="24"/>
  <c r="AD21" i="24" s="1"/>
  <c r="J21" i="24" s="1"/>
  <c r="K21" i="24" s="1"/>
  <c r="Y21" i="24"/>
  <c r="X21" i="24"/>
  <c r="P21" i="24"/>
  <c r="O21" i="24"/>
  <c r="M21" i="24"/>
  <c r="I21" i="24"/>
  <c r="H21" i="24"/>
  <c r="C21" i="24"/>
  <c r="AB20" i="24"/>
  <c r="AD20" i="24" s="1"/>
  <c r="J20" i="24" s="1"/>
  <c r="Y20" i="24"/>
  <c r="X20" i="24"/>
  <c r="P20" i="24"/>
  <c r="O20" i="24"/>
  <c r="M20" i="24"/>
  <c r="H20" i="24"/>
  <c r="C20" i="24"/>
  <c r="AB19" i="24"/>
  <c r="AD19" i="24" s="1"/>
  <c r="J19" i="24" s="1"/>
  <c r="Y19" i="24"/>
  <c r="X19" i="24"/>
  <c r="P19" i="24"/>
  <c r="O19" i="24"/>
  <c r="Q19" i="24" s="1"/>
  <c r="M19" i="24"/>
  <c r="H19" i="24"/>
  <c r="C19" i="24"/>
  <c r="AB18" i="24"/>
  <c r="AD18" i="24" s="1"/>
  <c r="J18" i="24" s="1"/>
  <c r="Y18" i="24"/>
  <c r="X18" i="24"/>
  <c r="P18" i="24"/>
  <c r="O18" i="24"/>
  <c r="Q18" i="24" s="1"/>
  <c r="M18" i="24"/>
  <c r="H18" i="24"/>
  <c r="C18" i="24"/>
  <c r="AB17" i="24"/>
  <c r="AD17" i="24" s="1"/>
  <c r="J17" i="24" s="1"/>
  <c r="Y17" i="24"/>
  <c r="X17" i="24"/>
  <c r="P17" i="24"/>
  <c r="O17" i="24"/>
  <c r="Q17" i="24" s="1"/>
  <c r="M17" i="24"/>
  <c r="H17" i="24"/>
  <c r="C17" i="24"/>
  <c r="AB16" i="24"/>
  <c r="AD16" i="24" s="1"/>
  <c r="J16" i="24" s="1"/>
  <c r="K16" i="24" s="1"/>
  <c r="Y16" i="24"/>
  <c r="X16" i="24"/>
  <c r="P16" i="24"/>
  <c r="O16" i="24"/>
  <c r="M16" i="24"/>
  <c r="H16" i="24"/>
  <c r="C16" i="24"/>
  <c r="AB15" i="24"/>
  <c r="AD15" i="24" s="1"/>
  <c r="J15" i="24" s="1"/>
  <c r="I15" i="24" s="1"/>
  <c r="Y15" i="24"/>
  <c r="X15" i="24"/>
  <c r="P15" i="24"/>
  <c r="O15" i="24"/>
  <c r="M15" i="24"/>
  <c r="K15" i="24"/>
  <c r="H15" i="24"/>
  <c r="C15" i="24"/>
  <c r="AB14" i="24"/>
  <c r="AD14" i="24" s="1"/>
  <c r="J14" i="24" s="1"/>
  <c r="K14" i="24" s="1"/>
  <c r="Y14" i="24"/>
  <c r="X14" i="24"/>
  <c r="P14" i="24"/>
  <c r="O14" i="24"/>
  <c r="M14" i="24"/>
  <c r="H14" i="24"/>
  <c r="C14" i="24"/>
  <c r="AD13" i="24"/>
  <c r="J13" i="24" s="1"/>
  <c r="AB13" i="24"/>
  <c r="Y13" i="24"/>
  <c r="X13" i="24"/>
  <c r="P13" i="24"/>
  <c r="O13" i="24"/>
  <c r="Q13" i="24" s="1"/>
  <c r="M13" i="24"/>
  <c r="H13" i="24"/>
  <c r="C13" i="24"/>
  <c r="AB12" i="24"/>
  <c r="AD12" i="24" s="1"/>
  <c r="J12" i="24" s="1"/>
  <c r="Y12" i="24"/>
  <c r="X12" i="24"/>
  <c r="P12" i="24"/>
  <c r="O12" i="24"/>
  <c r="M12" i="24"/>
  <c r="H12" i="24"/>
  <c r="C12" i="24"/>
  <c r="AD11" i="24"/>
  <c r="J11" i="24" s="1"/>
  <c r="I11" i="24" s="1"/>
  <c r="AB11" i="24"/>
  <c r="Y11" i="24"/>
  <c r="X11" i="24"/>
  <c r="P11" i="24"/>
  <c r="O11" i="24"/>
  <c r="M11" i="24"/>
  <c r="K11" i="24"/>
  <c r="H11" i="24"/>
  <c r="C11" i="24"/>
  <c r="AB10" i="24"/>
  <c r="AD10" i="24" s="1"/>
  <c r="J10" i="24" s="1"/>
  <c r="Y10" i="24"/>
  <c r="X10" i="24"/>
  <c r="P10" i="24"/>
  <c r="O10" i="24"/>
  <c r="M10" i="24"/>
  <c r="H10" i="24"/>
  <c r="C10" i="24"/>
  <c r="AB9" i="24"/>
  <c r="AD9" i="24" s="1"/>
  <c r="J9" i="24" s="1"/>
  <c r="K9" i="24" s="1"/>
  <c r="Y9" i="24"/>
  <c r="X9" i="24"/>
  <c r="P9" i="24"/>
  <c r="O9" i="24"/>
  <c r="M9" i="24"/>
  <c r="H9" i="24"/>
  <c r="C9" i="24"/>
  <c r="AB8" i="24"/>
  <c r="AD8" i="24" s="1"/>
  <c r="J8" i="24" s="1"/>
  <c r="K8" i="24" s="1"/>
  <c r="Y8" i="24"/>
  <c r="X8" i="24"/>
  <c r="P8" i="24"/>
  <c r="Q8" i="24" s="1"/>
  <c r="O8" i="24"/>
  <c r="M8" i="24"/>
  <c r="H8" i="24"/>
  <c r="C8" i="24"/>
  <c r="AB7" i="24"/>
  <c r="AD7" i="24" s="1"/>
  <c r="J7" i="24" s="1"/>
  <c r="Y7" i="24"/>
  <c r="X7" i="24"/>
  <c r="P7" i="24"/>
  <c r="O7" i="24"/>
  <c r="M7" i="24"/>
  <c r="H7" i="24"/>
  <c r="C7" i="24"/>
  <c r="AD6" i="24"/>
  <c r="AB6" i="24"/>
  <c r="Y6" i="24"/>
  <c r="X6" i="24"/>
  <c r="P6" i="24"/>
  <c r="O6" i="24"/>
  <c r="M6" i="24"/>
  <c r="J6" i="24"/>
  <c r="H6" i="24"/>
  <c r="C6" i="24"/>
  <c r="AD5" i="24"/>
  <c r="J5" i="24" s="1"/>
  <c r="K5" i="24" s="1"/>
  <c r="AB5" i="24"/>
  <c r="Y5" i="24"/>
  <c r="X5" i="24"/>
  <c r="P5" i="24"/>
  <c r="Q5" i="24" s="1"/>
  <c r="O5" i="24"/>
  <c r="M5" i="24"/>
  <c r="I5" i="24"/>
  <c r="H5" i="24"/>
  <c r="C5" i="24"/>
  <c r="AB4" i="24"/>
  <c r="AD4" i="24" s="1"/>
  <c r="Y4" i="24"/>
  <c r="X4" i="24"/>
  <c r="P4" i="24"/>
  <c r="O4" i="24"/>
  <c r="M4" i="24"/>
  <c r="H4" i="24"/>
  <c r="C4" i="24"/>
  <c r="AG3" i="24"/>
  <c r="AF3" i="24"/>
  <c r="W3" i="24"/>
  <c r="V3" i="24"/>
  <c r="U3" i="24"/>
  <c r="O3" i="24"/>
  <c r="G3" i="24"/>
  <c r="F3" i="24"/>
  <c r="D3" i="24"/>
  <c r="A2" i="24"/>
  <c r="A1" i="24"/>
  <c r="AB31" i="23"/>
  <c r="AD31" i="23" s="1"/>
  <c r="J31" i="23" s="1"/>
  <c r="I31" i="23" s="1"/>
  <c r="Y31" i="23"/>
  <c r="X31" i="23"/>
  <c r="P31" i="23"/>
  <c r="O31" i="23"/>
  <c r="Q31" i="23" s="1"/>
  <c r="M31" i="23"/>
  <c r="K31" i="23"/>
  <c r="H31" i="23"/>
  <c r="C31" i="23"/>
  <c r="AB30" i="23"/>
  <c r="AD30" i="23" s="1"/>
  <c r="J30" i="23" s="1"/>
  <c r="Y30" i="23"/>
  <c r="X30" i="23"/>
  <c r="P30" i="23"/>
  <c r="O30" i="23"/>
  <c r="M30" i="23"/>
  <c r="H30" i="23"/>
  <c r="C30" i="23"/>
  <c r="AB29" i="23"/>
  <c r="AD29" i="23" s="1"/>
  <c r="J29" i="23" s="1"/>
  <c r="Y29" i="23"/>
  <c r="X29" i="23"/>
  <c r="P29" i="23"/>
  <c r="O29" i="23"/>
  <c r="Q29" i="23" s="1"/>
  <c r="M29" i="23"/>
  <c r="H29" i="23"/>
  <c r="C29" i="23"/>
  <c r="AB28" i="23"/>
  <c r="AD28" i="23" s="1"/>
  <c r="J28" i="23" s="1"/>
  <c r="I28" i="23" s="1"/>
  <c r="Y28" i="23"/>
  <c r="X28" i="23"/>
  <c r="P28" i="23"/>
  <c r="O28" i="23"/>
  <c r="M28" i="23"/>
  <c r="K28" i="23"/>
  <c r="H28" i="23"/>
  <c r="C28" i="23"/>
  <c r="AB27" i="23"/>
  <c r="AD27" i="23" s="1"/>
  <c r="J27" i="23" s="1"/>
  <c r="Y27" i="23"/>
  <c r="X27" i="23"/>
  <c r="P27" i="23"/>
  <c r="O27" i="23"/>
  <c r="Q27" i="23" s="1"/>
  <c r="M27" i="23"/>
  <c r="H27" i="23"/>
  <c r="C27" i="23"/>
  <c r="AB26" i="23"/>
  <c r="AD26" i="23" s="1"/>
  <c r="J26" i="23" s="1"/>
  <c r="Y26" i="23"/>
  <c r="X26" i="23"/>
  <c r="P26" i="23"/>
  <c r="O26" i="23"/>
  <c r="Q26" i="23" s="1"/>
  <c r="M26" i="23"/>
  <c r="H26" i="23"/>
  <c r="C26" i="23"/>
  <c r="AD25" i="23"/>
  <c r="J25" i="23" s="1"/>
  <c r="AB25" i="23"/>
  <c r="Y25" i="23"/>
  <c r="X25" i="23"/>
  <c r="P25" i="23"/>
  <c r="Q25" i="23" s="1"/>
  <c r="O25" i="23"/>
  <c r="M25" i="23"/>
  <c r="H25" i="23"/>
  <c r="C25" i="23"/>
  <c r="AB24" i="23"/>
  <c r="AD24" i="23" s="1"/>
  <c r="J24" i="23" s="1"/>
  <c r="K24" i="23" s="1"/>
  <c r="Y24" i="23"/>
  <c r="X24" i="23"/>
  <c r="P24" i="23"/>
  <c r="O24" i="23"/>
  <c r="M24" i="23"/>
  <c r="H24" i="23"/>
  <c r="C24" i="23"/>
  <c r="AD23" i="23"/>
  <c r="J23" i="23" s="1"/>
  <c r="AB23" i="23"/>
  <c r="Y23" i="23"/>
  <c r="X23" i="23"/>
  <c r="P23" i="23"/>
  <c r="O23" i="23"/>
  <c r="M23" i="23"/>
  <c r="H23" i="23"/>
  <c r="C23" i="23"/>
  <c r="AB22" i="23"/>
  <c r="AD22" i="23" s="1"/>
  <c r="J22" i="23" s="1"/>
  <c r="I22" i="23" s="1"/>
  <c r="Y22" i="23"/>
  <c r="X22" i="23"/>
  <c r="P22" i="23"/>
  <c r="O22" i="23"/>
  <c r="M22" i="23"/>
  <c r="H22" i="23"/>
  <c r="C22" i="23"/>
  <c r="AB21" i="23"/>
  <c r="AD21" i="23" s="1"/>
  <c r="J21" i="23" s="1"/>
  <c r="Y21" i="23"/>
  <c r="X21" i="23"/>
  <c r="P21" i="23"/>
  <c r="O21" i="23"/>
  <c r="M21" i="23"/>
  <c r="H21" i="23"/>
  <c r="C21" i="23"/>
  <c r="AB20" i="23"/>
  <c r="AD20" i="23" s="1"/>
  <c r="J20" i="23" s="1"/>
  <c r="Y20" i="23"/>
  <c r="X20" i="23"/>
  <c r="P20" i="23"/>
  <c r="O20" i="23"/>
  <c r="M20" i="23"/>
  <c r="H20" i="23"/>
  <c r="C20" i="23"/>
  <c r="AB19" i="23"/>
  <c r="AD19" i="23" s="1"/>
  <c r="J19" i="23" s="1"/>
  <c r="Y19" i="23"/>
  <c r="X19" i="23"/>
  <c r="Q19" i="23"/>
  <c r="P19" i="23"/>
  <c r="O19" i="23"/>
  <c r="M19" i="23"/>
  <c r="H19" i="23"/>
  <c r="C19" i="23"/>
  <c r="AB18" i="23"/>
  <c r="AD18" i="23" s="1"/>
  <c r="J18" i="23" s="1"/>
  <c r="Y18" i="23"/>
  <c r="X18" i="23"/>
  <c r="P18" i="23"/>
  <c r="O18" i="23"/>
  <c r="Q18" i="23" s="1"/>
  <c r="M18" i="23"/>
  <c r="H18" i="23"/>
  <c r="C18" i="23"/>
  <c r="AB17" i="23"/>
  <c r="AD17" i="23" s="1"/>
  <c r="J17" i="23" s="1"/>
  <c r="Y17" i="23"/>
  <c r="X17" i="23"/>
  <c r="P17" i="23"/>
  <c r="Q17" i="23" s="1"/>
  <c r="O17" i="23"/>
  <c r="M17" i="23"/>
  <c r="H17" i="23"/>
  <c r="C17" i="23"/>
  <c r="AD16" i="23"/>
  <c r="J16" i="23" s="1"/>
  <c r="K16" i="23" s="1"/>
  <c r="AB16" i="23"/>
  <c r="Y16" i="23"/>
  <c r="X16" i="23"/>
  <c r="P16" i="23"/>
  <c r="O16" i="23"/>
  <c r="M16" i="23"/>
  <c r="H16" i="23"/>
  <c r="C16" i="23"/>
  <c r="AB15" i="23"/>
  <c r="AD15" i="23" s="1"/>
  <c r="J15" i="23" s="1"/>
  <c r="Y15" i="23"/>
  <c r="X15" i="23"/>
  <c r="P15" i="23"/>
  <c r="O15" i="23"/>
  <c r="Q15" i="23" s="1"/>
  <c r="M15" i="23"/>
  <c r="H15" i="23"/>
  <c r="C15" i="23"/>
  <c r="AD14" i="23"/>
  <c r="J14" i="23" s="1"/>
  <c r="I14" i="23" s="1"/>
  <c r="AB14" i="23"/>
  <c r="Y14" i="23"/>
  <c r="X14" i="23"/>
  <c r="P14" i="23"/>
  <c r="O14" i="23"/>
  <c r="Q14" i="23" s="1"/>
  <c r="M14" i="23"/>
  <c r="H14" i="23"/>
  <c r="C14" i="23"/>
  <c r="AB13" i="23"/>
  <c r="AD13" i="23" s="1"/>
  <c r="J13" i="23" s="1"/>
  <c r="Y13" i="23"/>
  <c r="X13" i="23"/>
  <c r="P13" i="23"/>
  <c r="O13" i="23"/>
  <c r="Q13" i="23" s="1"/>
  <c r="M13" i="23"/>
  <c r="H13" i="23"/>
  <c r="C13" i="23"/>
  <c r="AB12" i="23"/>
  <c r="AD12" i="23" s="1"/>
  <c r="J12" i="23" s="1"/>
  <c r="Y12" i="23"/>
  <c r="X12" i="23"/>
  <c r="P12" i="23"/>
  <c r="O12" i="23"/>
  <c r="Q12" i="23" s="1"/>
  <c r="M12" i="23"/>
  <c r="H12" i="23"/>
  <c r="C12" i="23"/>
  <c r="AB11" i="23"/>
  <c r="AD11" i="23" s="1"/>
  <c r="Y11" i="23"/>
  <c r="X11" i="23"/>
  <c r="P11" i="23"/>
  <c r="O11" i="23"/>
  <c r="Q11" i="23" s="1"/>
  <c r="M11" i="23"/>
  <c r="J11" i="23"/>
  <c r="H11" i="23"/>
  <c r="C11" i="23"/>
  <c r="AB10" i="23"/>
  <c r="AD10" i="23" s="1"/>
  <c r="J10" i="23" s="1"/>
  <c r="Y10" i="23"/>
  <c r="X10" i="23"/>
  <c r="Q10" i="23"/>
  <c r="P10" i="23"/>
  <c r="O10" i="23"/>
  <c r="M10" i="23"/>
  <c r="H10" i="23"/>
  <c r="C10" i="23"/>
  <c r="AB9" i="23"/>
  <c r="AD9" i="23" s="1"/>
  <c r="J9" i="23" s="1"/>
  <c r="Y9" i="23"/>
  <c r="X9" i="23"/>
  <c r="P9" i="23"/>
  <c r="Q9" i="23" s="1"/>
  <c r="O9" i="23"/>
  <c r="M9" i="23"/>
  <c r="H9" i="23"/>
  <c r="C9" i="23"/>
  <c r="AB8" i="23"/>
  <c r="AD8" i="23" s="1"/>
  <c r="J8" i="23" s="1"/>
  <c r="Y8" i="23"/>
  <c r="X8" i="23"/>
  <c r="P8" i="23"/>
  <c r="O8" i="23"/>
  <c r="M8" i="23"/>
  <c r="H8" i="23"/>
  <c r="C8" i="23"/>
  <c r="AB7" i="23"/>
  <c r="AD7" i="23" s="1"/>
  <c r="J7" i="23" s="1"/>
  <c r="Y7" i="23"/>
  <c r="X7" i="23"/>
  <c r="P7" i="23"/>
  <c r="O7" i="23"/>
  <c r="M7" i="23"/>
  <c r="H7" i="23"/>
  <c r="C7" i="23"/>
  <c r="AD6" i="23"/>
  <c r="J6" i="23" s="1"/>
  <c r="I6" i="23" s="1"/>
  <c r="AB6" i="23"/>
  <c r="Y6" i="23"/>
  <c r="X6" i="23"/>
  <c r="P6" i="23"/>
  <c r="O6" i="23"/>
  <c r="Q6" i="23" s="1"/>
  <c r="M6" i="23"/>
  <c r="H6" i="23"/>
  <c r="C6" i="23"/>
  <c r="AB5" i="23"/>
  <c r="AD5" i="23" s="1"/>
  <c r="J5" i="23" s="1"/>
  <c r="Y5" i="23"/>
  <c r="X5" i="23"/>
  <c r="P5" i="23"/>
  <c r="O5" i="23"/>
  <c r="Q5" i="23" s="1"/>
  <c r="M5" i="23"/>
  <c r="H5" i="23"/>
  <c r="C5" i="23"/>
  <c r="AB4" i="23"/>
  <c r="AD4" i="23" s="1"/>
  <c r="Y4" i="23"/>
  <c r="X4" i="23"/>
  <c r="P4" i="23"/>
  <c r="O4" i="23"/>
  <c r="Q4" i="23" s="1"/>
  <c r="M4" i="23"/>
  <c r="H4" i="23"/>
  <c r="C4" i="23"/>
  <c r="AF3" i="23"/>
  <c r="W3" i="23"/>
  <c r="V3" i="23"/>
  <c r="U3" i="23"/>
  <c r="O3" i="23"/>
  <c r="G3" i="23"/>
  <c r="F3" i="23"/>
  <c r="D3" i="23"/>
  <c r="A2" i="23"/>
  <c r="A1" i="23"/>
  <c r="AB31" i="22"/>
  <c r="AD31" i="22" s="1"/>
  <c r="J31" i="22" s="1"/>
  <c r="Y31" i="22"/>
  <c r="X31" i="22"/>
  <c r="P31" i="22"/>
  <c r="O31" i="22"/>
  <c r="M31" i="22"/>
  <c r="H31" i="22"/>
  <c r="C31" i="22"/>
  <c r="AB30" i="22"/>
  <c r="AD30" i="22" s="1"/>
  <c r="J30" i="22" s="1"/>
  <c r="Y30" i="22"/>
  <c r="X30" i="22"/>
  <c r="P30" i="22"/>
  <c r="O30" i="22"/>
  <c r="M30" i="22"/>
  <c r="H30" i="22"/>
  <c r="C30" i="22"/>
  <c r="AB29" i="22"/>
  <c r="AD29" i="22" s="1"/>
  <c r="J29" i="22" s="1"/>
  <c r="Y29" i="22"/>
  <c r="X29" i="22"/>
  <c r="Q29" i="22"/>
  <c r="P29" i="22"/>
  <c r="O29" i="22"/>
  <c r="M29" i="22"/>
  <c r="H29" i="22"/>
  <c r="C29" i="22"/>
  <c r="AB28" i="22"/>
  <c r="AD28" i="22" s="1"/>
  <c r="J28" i="22" s="1"/>
  <c r="Y28" i="22"/>
  <c r="X28" i="22"/>
  <c r="P28" i="22"/>
  <c r="O28" i="22"/>
  <c r="Q28" i="22" s="1"/>
  <c r="M28" i="22"/>
  <c r="H28" i="22"/>
  <c r="C28" i="22"/>
  <c r="AB27" i="22"/>
  <c r="AD27" i="22" s="1"/>
  <c r="J27" i="22" s="1"/>
  <c r="Y27" i="22"/>
  <c r="X27" i="22"/>
  <c r="P27" i="22"/>
  <c r="O27" i="22"/>
  <c r="M27" i="22"/>
  <c r="H27" i="22"/>
  <c r="C27" i="22"/>
  <c r="AD26" i="22"/>
  <c r="J26" i="22" s="1"/>
  <c r="K26" i="22" s="1"/>
  <c r="AB26" i="22"/>
  <c r="Y26" i="22"/>
  <c r="X26" i="22"/>
  <c r="P26" i="22"/>
  <c r="O26" i="22"/>
  <c r="M26" i="22"/>
  <c r="H26" i="22"/>
  <c r="C26" i="22"/>
  <c r="AB25" i="22"/>
  <c r="AD25" i="22" s="1"/>
  <c r="J25" i="22" s="1"/>
  <c r="Y25" i="22"/>
  <c r="X25" i="22"/>
  <c r="P25" i="22"/>
  <c r="O25" i="22"/>
  <c r="M25" i="22"/>
  <c r="H25" i="22"/>
  <c r="C25" i="22"/>
  <c r="AD24" i="22"/>
  <c r="J24" i="22" s="1"/>
  <c r="I24" i="22" s="1"/>
  <c r="AB24" i="22"/>
  <c r="Y24" i="22"/>
  <c r="X24" i="22"/>
  <c r="P24" i="22"/>
  <c r="O24" i="22"/>
  <c r="Q24" i="22" s="1"/>
  <c r="M24" i="22"/>
  <c r="H24" i="22"/>
  <c r="C24" i="22"/>
  <c r="AB23" i="22"/>
  <c r="AD23" i="22" s="1"/>
  <c r="J23" i="22" s="1"/>
  <c r="Y23" i="22"/>
  <c r="X23" i="22"/>
  <c r="P23" i="22"/>
  <c r="O23" i="22"/>
  <c r="Q23" i="22" s="1"/>
  <c r="M23" i="22"/>
  <c r="H23" i="22"/>
  <c r="C23" i="22"/>
  <c r="AB22" i="22"/>
  <c r="AD22" i="22" s="1"/>
  <c r="J22" i="22" s="1"/>
  <c r="Y22" i="22"/>
  <c r="X22" i="22"/>
  <c r="P22" i="22"/>
  <c r="O22" i="22"/>
  <c r="Q22" i="22" s="1"/>
  <c r="M22" i="22"/>
  <c r="H22" i="22"/>
  <c r="C22" i="22"/>
  <c r="AB21" i="22"/>
  <c r="AD21" i="22" s="1"/>
  <c r="Y21" i="22"/>
  <c r="X21" i="22"/>
  <c r="P21" i="22"/>
  <c r="O21" i="22"/>
  <c r="Q21" i="22" s="1"/>
  <c r="M21" i="22"/>
  <c r="J21" i="22"/>
  <c r="H21" i="22"/>
  <c r="C21" i="22"/>
  <c r="AB20" i="22"/>
  <c r="AD20" i="22" s="1"/>
  <c r="J20" i="22" s="1"/>
  <c r="Y20" i="22"/>
  <c r="X20" i="22"/>
  <c r="P20" i="22"/>
  <c r="O20" i="22"/>
  <c r="Q20" i="22" s="1"/>
  <c r="M20" i="22"/>
  <c r="H20" i="22"/>
  <c r="C20" i="22"/>
  <c r="AB19" i="22"/>
  <c r="AD19" i="22" s="1"/>
  <c r="J19" i="22" s="1"/>
  <c r="Y19" i="22"/>
  <c r="X19" i="22"/>
  <c r="P19" i="22"/>
  <c r="Q19" i="22" s="1"/>
  <c r="O19" i="22"/>
  <c r="M19" i="22"/>
  <c r="H19" i="22"/>
  <c r="C19" i="22"/>
  <c r="AD18" i="22"/>
  <c r="J18" i="22" s="1"/>
  <c r="AB18" i="22"/>
  <c r="Y18" i="22"/>
  <c r="X18" i="22"/>
  <c r="P18" i="22"/>
  <c r="O18" i="22"/>
  <c r="Q18" i="22" s="1"/>
  <c r="M18" i="22"/>
  <c r="H18" i="22"/>
  <c r="C18" i="22"/>
  <c r="AB17" i="22"/>
  <c r="AD17" i="22" s="1"/>
  <c r="J17" i="22" s="1"/>
  <c r="Y17" i="22"/>
  <c r="X17" i="22"/>
  <c r="P17" i="22"/>
  <c r="O17" i="22"/>
  <c r="Q17" i="22" s="1"/>
  <c r="M17" i="22"/>
  <c r="H17" i="22"/>
  <c r="C17" i="22"/>
  <c r="AD16" i="22"/>
  <c r="J16" i="22" s="1"/>
  <c r="AB16" i="22"/>
  <c r="Y16" i="22"/>
  <c r="X16" i="22"/>
  <c r="P16" i="22"/>
  <c r="O16" i="22"/>
  <c r="M16" i="22"/>
  <c r="H16" i="22"/>
  <c r="C16" i="22"/>
  <c r="AB15" i="22"/>
  <c r="AD15" i="22" s="1"/>
  <c r="J15" i="22" s="1"/>
  <c r="Y15" i="22"/>
  <c r="X15" i="22"/>
  <c r="P15" i="22"/>
  <c r="O15" i="22"/>
  <c r="M15" i="22"/>
  <c r="H15" i="22"/>
  <c r="C15" i="22"/>
  <c r="AB14" i="22"/>
  <c r="AD14" i="22" s="1"/>
  <c r="J14" i="22" s="1"/>
  <c r="Y14" i="22"/>
  <c r="X14" i="22"/>
  <c r="P14" i="22"/>
  <c r="O14" i="22"/>
  <c r="M14" i="22"/>
  <c r="H14" i="22"/>
  <c r="C14" i="22"/>
  <c r="AB13" i="22"/>
  <c r="AD13" i="22" s="1"/>
  <c r="J13" i="22" s="1"/>
  <c r="Y13" i="22"/>
  <c r="X13" i="22"/>
  <c r="Q13" i="22"/>
  <c r="P13" i="22"/>
  <c r="O13" i="22"/>
  <c r="M13" i="22"/>
  <c r="H13" i="22"/>
  <c r="C13" i="22"/>
  <c r="AB12" i="22"/>
  <c r="AD12" i="22" s="1"/>
  <c r="J12" i="22" s="1"/>
  <c r="Y12" i="22"/>
  <c r="X12" i="22"/>
  <c r="P12" i="22"/>
  <c r="O12" i="22"/>
  <c r="Q12" i="22" s="1"/>
  <c r="M12" i="22"/>
  <c r="H12" i="22"/>
  <c r="C12" i="22"/>
  <c r="AD11" i="22"/>
  <c r="J11" i="22" s="1"/>
  <c r="AB11" i="22"/>
  <c r="Y11" i="22"/>
  <c r="X11" i="22"/>
  <c r="P11" i="22"/>
  <c r="Q11" i="22" s="1"/>
  <c r="O11" i="22"/>
  <c r="M11" i="22"/>
  <c r="H11" i="22"/>
  <c r="C11" i="22"/>
  <c r="AD10" i="22"/>
  <c r="J10" i="22" s="1"/>
  <c r="K10" i="22" s="1"/>
  <c r="AB10" i="22"/>
  <c r="Y10" i="22"/>
  <c r="X10" i="22"/>
  <c r="P10" i="22"/>
  <c r="O10" i="22"/>
  <c r="Q10" i="22" s="1"/>
  <c r="M10" i="22"/>
  <c r="H10" i="22"/>
  <c r="C10" i="22"/>
  <c r="AD9" i="22"/>
  <c r="J9" i="22" s="1"/>
  <c r="AB9" i="22"/>
  <c r="Y9" i="22"/>
  <c r="X9" i="22"/>
  <c r="P9" i="22"/>
  <c r="O9" i="22"/>
  <c r="M9" i="22"/>
  <c r="H9" i="22"/>
  <c r="C9" i="22"/>
  <c r="AB8" i="22"/>
  <c r="AD8" i="22" s="1"/>
  <c r="J8" i="22" s="1"/>
  <c r="Y8" i="22"/>
  <c r="X8" i="22"/>
  <c r="P8" i="22"/>
  <c r="O8" i="22"/>
  <c r="Q8" i="22" s="1"/>
  <c r="M8" i="22"/>
  <c r="H8" i="22"/>
  <c r="C8" i="22"/>
  <c r="AB7" i="22"/>
  <c r="AD7" i="22" s="1"/>
  <c r="J7" i="22" s="1"/>
  <c r="Y7" i="22"/>
  <c r="X7" i="22"/>
  <c r="P7" i="22"/>
  <c r="O7" i="22"/>
  <c r="Q7" i="22" s="1"/>
  <c r="M7" i="22"/>
  <c r="H7" i="22"/>
  <c r="C7" i="22"/>
  <c r="AB6" i="22"/>
  <c r="AD6" i="22" s="1"/>
  <c r="J6" i="22" s="1"/>
  <c r="Y6" i="22"/>
  <c r="X6" i="22"/>
  <c r="P6" i="22"/>
  <c r="O6" i="22"/>
  <c r="Q6" i="22" s="1"/>
  <c r="M6" i="22"/>
  <c r="H6" i="22"/>
  <c r="C6" i="22"/>
  <c r="AB5" i="22"/>
  <c r="AD5" i="22" s="1"/>
  <c r="J5" i="22" s="1"/>
  <c r="Y5" i="22"/>
  <c r="X5" i="22"/>
  <c r="P5" i="22"/>
  <c r="Q5" i="22" s="1"/>
  <c r="O5" i="22"/>
  <c r="M5" i="22"/>
  <c r="H5" i="22"/>
  <c r="C5" i="22"/>
  <c r="AB4" i="22"/>
  <c r="AD4" i="22" s="1"/>
  <c r="Y4" i="22"/>
  <c r="X4" i="22"/>
  <c r="Q4" i="22"/>
  <c r="P4" i="22"/>
  <c r="O4" i="22"/>
  <c r="M4" i="22"/>
  <c r="H4" i="22"/>
  <c r="C4" i="22"/>
  <c r="AG3" i="22"/>
  <c r="AF3" i="22"/>
  <c r="W3" i="22"/>
  <c r="V3" i="22"/>
  <c r="U3" i="22"/>
  <c r="O3" i="22"/>
  <c r="G3" i="22"/>
  <c r="F3" i="22"/>
  <c r="A2" i="22"/>
  <c r="A1" i="22"/>
  <c r="AB31" i="21"/>
  <c r="AD31" i="21" s="1"/>
  <c r="J31" i="21" s="1"/>
  <c r="Y31" i="21"/>
  <c r="X31" i="21"/>
  <c r="P31" i="21"/>
  <c r="O31" i="21"/>
  <c r="Q31" i="21" s="1"/>
  <c r="M31" i="21"/>
  <c r="H31" i="21"/>
  <c r="C31" i="21"/>
  <c r="AB30" i="21"/>
  <c r="AD30" i="21" s="1"/>
  <c r="J30" i="21" s="1"/>
  <c r="Y30" i="21"/>
  <c r="X30" i="21"/>
  <c r="P30" i="21"/>
  <c r="O30" i="21"/>
  <c r="Q30" i="21" s="1"/>
  <c r="M30" i="21"/>
  <c r="H30" i="21"/>
  <c r="C30" i="21"/>
  <c r="AB29" i="21"/>
  <c r="AD29" i="21" s="1"/>
  <c r="J29" i="21" s="1"/>
  <c r="Y29" i="21"/>
  <c r="X29" i="21"/>
  <c r="P29" i="21"/>
  <c r="O29" i="21"/>
  <c r="M29" i="21"/>
  <c r="H29" i="21"/>
  <c r="C29" i="21"/>
  <c r="AD28" i="21"/>
  <c r="J28" i="21" s="1"/>
  <c r="K28" i="21" s="1"/>
  <c r="AB28" i="21"/>
  <c r="Y28" i="21"/>
  <c r="X28" i="21"/>
  <c r="P28" i="21"/>
  <c r="Q28" i="21" s="1"/>
  <c r="O28" i="21"/>
  <c r="M28" i="21"/>
  <c r="H28" i="21"/>
  <c r="C28" i="21"/>
  <c r="AB27" i="21"/>
  <c r="AD27" i="21" s="1"/>
  <c r="J27" i="21" s="1"/>
  <c r="Y27" i="21"/>
  <c r="X27" i="21"/>
  <c r="P27" i="21"/>
  <c r="O27" i="21"/>
  <c r="M27" i="21"/>
  <c r="H27" i="21"/>
  <c r="C27" i="21"/>
  <c r="AD26" i="21"/>
  <c r="J26" i="21" s="1"/>
  <c r="AB26" i="21"/>
  <c r="Y26" i="21"/>
  <c r="X26" i="21"/>
  <c r="P26" i="21"/>
  <c r="O26" i="21"/>
  <c r="Q26" i="21" s="1"/>
  <c r="M26" i="21"/>
  <c r="H26" i="21"/>
  <c r="C26" i="21"/>
  <c r="AB25" i="21"/>
  <c r="AD25" i="21" s="1"/>
  <c r="J25" i="21" s="1"/>
  <c r="Y25" i="21"/>
  <c r="X25" i="21"/>
  <c r="P25" i="21"/>
  <c r="O25" i="21"/>
  <c r="Q25" i="21" s="1"/>
  <c r="M25" i="21"/>
  <c r="H25" i="21"/>
  <c r="C25" i="21"/>
  <c r="AB24" i="21"/>
  <c r="AD24" i="21" s="1"/>
  <c r="J24" i="21" s="1"/>
  <c r="Y24" i="21"/>
  <c r="X24" i="21"/>
  <c r="P24" i="21"/>
  <c r="O24" i="21"/>
  <c r="Q24" i="21" s="1"/>
  <c r="M24" i="21"/>
  <c r="H24" i="21"/>
  <c r="C24" i="21"/>
  <c r="AB23" i="21"/>
  <c r="AD23" i="21" s="1"/>
  <c r="J23" i="21" s="1"/>
  <c r="Y23" i="21"/>
  <c r="X23" i="21"/>
  <c r="P23" i="21"/>
  <c r="Q23" i="21" s="1"/>
  <c r="O23" i="21"/>
  <c r="M23" i="21"/>
  <c r="H23" i="21"/>
  <c r="C23" i="21"/>
  <c r="AB22" i="21"/>
  <c r="AD22" i="21" s="1"/>
  <c r="J22" i="21" s="1"/>
  <c r="Y22" i="21"/>
  <c r="X22" i="21"/>
  <c r="Q22" i="21"/>
  <c r="P22" i="21"/>
  <c r="O22" i="21"/>
  <c r="M22" i="21"/>
  <c r="H22" i="21"/>
  <c r="C22" i="21"/>
  <c r="AB21" i="21"/>
  <c r="AD21" i="21" s="1"/>
  <c r="J21" i="21" s="1"/>
  <c r="Y21" i="21"/>
  <c r="X21" i="21"/>
  <c r="P21" i="21"/>
  <c r="Q21" i="21" s="1"/>
  <c r="O21" i="21"/>
  <c r="M21" i="21"/>
  <c r="H21" i="21"/>
  <c r="C21" i="21"/>
  <c r="AB20" i="21"/>
  <c r="AD20" i="21" s="1"/>
  <c r="J20" i="21" s="1"/>
  <c r="K20" i="21" s="1"/>
  <c r="Y20" i="21"/>
  <c r="X20" i="21"/>
  <c r="P20" i="21"/>
  <c r="O20" i="21"/>
  <c r="M20" i="21"/>
  <c r="H20" i="21"/>
  <c r="C20" i="21"/>
  <c r="AD19" i="21"/>
  <c r="J19" i="21" s="1"/>
  <c r="AB19" i="21"/>
  <c r="Y19" i="21"/>
  <c r="X19" i="21"/>
  <c r="P19" i="21"/>
  <c r="O19" i="21"/>
  <c r="M19" i="21"/>
  <c r="H19" i="21"/>
  <c r="C19" i="21"/>
  <c r="AB18" i="21"/>
  <c r="AD18" i="21" s="1"/>
  <c r="J18" i="21" s="1"/>
  <c r="I18" i="21" s="1"/>
  <c r="Y18" i="21"/>
  <c r="X18" i="21"/>
  <c r="P18" i="21"/>
  <c r="O18" i="21"/>
  <c r="Q18" i="21" s="1"/>
  <c r="M18" i="21"/>
  <c r="H18" i="21"/>
  <c r="C18" i="21"/>
  <c r="AB17" i="21"/>
  <c r="AD17" i="21" s="1"/>
  <c r="J17" i="21" s="1"/>
  <c r="Y17" i="21"/>
  <c r="X17" i="21"/>
  <c r="P17" i="21"/>
  <c r="O17" i="21"/>
  <c r="Q17" i="21" s="1"/>
  <c r="M17" i="21"/>
  <c r="H17" i="21"/>
  <c r="C17" i="21"/>
  <c r="AB16" i="21"/>
  <c r="AD16" i="21" s="1"/>
  <c r="J16" i="21" s="1"/>
  <c r="Y16" i="21"/>
  <c r="X16" i="21"/>
  <c r="P16" i="21"/>
  <c r="O16" i="21"/>
  <c r="Q16" i="21" s="1"/>
  <c r="M16" i="21"/>
  <c r="H16" i="21"/>
  <c r="C16" i="21"/>
  <c r="AB15" i="21"/>
  <c r="AD15" i="21" s="1"/>
  <c r="J15" i="21" s="1"/>
  <c r="Y15" i="21"/>
  <c r="X15" i="21"/>
  <c r="P15" i="21"/>
  <c r="O15" i="21"/>
  <c r="Q15" i="21" s="1"/>
  <c r="M15" i="21"/>
  <c r="H15" i="21"/>
  <c r="C15" i="21"/>
  <c r="AB14" i="21"/>
  <c r="AD14" i="21" s="1"/>
  <c r="J14" i="21" s="1"/>
  <c r="Y14" i="21"/>
  <c r="X14" i="21"/>
  <c r="P14" i="21"/>
  <c r="Q14" i="21" s="1"/>
  <c r="O14" i="21"/>
  <c r="M14" i="21"/>
  <c r="H14" i="21"/>
  <c r="C14" i="21"/>
  <c r="AB13" i="21"/>
  <c r="AD13" i="21" s="1"/>
  <c r="J13" i="21" s="1"/>
  <c r="Y13" i="21"/>
  <c r="X13" i="21"/>
  <c r="P13" i="21"/>
  <c r="O13" i="21"/>
  <c r="M13" i="21"/>
  <c r="H13" i="21"/>
  <c r="C13" i="21"/>
  <c r="AD12" i="21"/>
  <c r="J12" i="21" s="1"/>
  <c r="K12" i="21" s="1"/>
  <c r="AB12" i="21"/>
  <c r="Y12" i="21"/>
  <c r="X12" i="21"/>
  <c r="P12" i="21"/>
  <c r="O12" i="21"/>
  <c r="M12" i="21"/>
  <c r="H12" i="21"/>
  <c r="C12" i="21"/>
  <c r="AD11" i="21"/>
  <c r="J11" i="21" s="1"/>
  <c r="AB11" i="21"/>
  <c r="Y11" i="21"/>
  <c r="X11" i="21"/>
  <c r="P11" i="21"/>
  <c r="O11" i="21"/>
  <c r="Q11" i="21" s="1"/>
  <c r="M11" i="21"/>
  <c r="H11" i="21"/>
  <c r="C11" i="21"/>
  <c r="AD10" i="21"/>
  <c r="J10" i="21" s="1"/>
  <c r="I10" i="21" s="1"/>
  <c r="AB10" i="21"/>
  <c r="Y10" i="21"/>
  <c r="X10" i="21"/>
  <c r="P10" i="21"/>
  <c r="O10" i="21"/>
  <c r="M10" i="21"/>
  <c r="H10" i="21"/>
  <c r="C10" i="21"/>
  <c r="AB9" i="21"/>
  <c r="AD9" i="21" s="1"/>
  <c r="J9" i="21" s="1"/>
  <c r="Y9" i="21"/>
  <c r="X9" i="21"/>
  <c r="P9" i="21"/>
  <c r="O9" i="21"/>
  <c r="M9" i="21"/>
  <c r="H9" i="21"/>
  <c r="C9" i="21"/>
  <c r="AB8" i="21"/>
  <c r="AD8" i="21" s="1"/>
  <c r="J8" i="21" s="1"/>
  <c r="Y8" i="21"/>
  <c r="X8" i="21"/>
  <c r="P8" i="21"/>
  <c r="O8" i="21"/>
  <c r="M8" i="21"/>
  <c r="H8" i="21"/>
  <c r="C8" i="21"/>
  <c r="AB7" i="21"/>
  <c r="AD7" i="21" s="1"/>
  <c r="Y7" i="21"/>
  <c r="X7" i="21"/>
  <c r="P7" i="21"/>
  <c r="O7" i="21"/>
  <c r="Q7" i="21" s="1"/>
  <c r="M7" i="21"/>
  <c r="J7" i="21"/>
  <c r="H7" i="21"/>
  <c r="C7" i="21"/>
  <c r="AB6" i="21"/>
  <c r="AD6" i="21" s="1"/>
  <c r="J6" i="21" s="1"/>
  <c r="Y6" i="21"/>
  <c r="X6" i="21"/>
  <c r="Q6" i="21"/>
  <c r="P6" i="21"/>
  <c r="O6" i="21"/>
  <c r="M6" i="21"/>
  <c r="H6" i="21"/>
  <c r="C6" i="21"/>
  <c r="AD5" i="21"/>
  <c r="J5" i="21" s="1"/>
  <c r="AB5" i="21"/>
  <c r="Y5" i="21"/>
  <c r="X5" i="21"/>
  <c r="P5" i="21"/>
  <c r="Q5" i="21" s="1"/>
  <c r="O5" i="21"/>
  <c r="M5" i="21"/>
  <c r="H5" i="21"/>
  <c r="C5" i="21"/>
  <c r="AB4" i="21"/>
  <c r="AD4" i="21" s="1"/>
  <c r="Y4" i="21"/>
  <c r="X4" i="21"/>
  <c r="P4" i="21"/>
  <c r="O4" i="21"/>
  <c r="Q4" i="21" s="1"/>
  <c r="M4" i="21"/>
  <c r="H4" i="21"/>
  <c r="C4" i="21"/>
  <c r="AG3" i="21"/>
  <c r="AF3" i="21"/>
  <c r="W3" i="21"/>
  <c r="V3" i="21"/>
  <c r="U3" i="21"/>
  <c r="O3" i="21"/>
  <c r="G3" i="21"/>
  <c r="F3" i="21"/>
  <c r="D3" i="21"/>
  <c r="X3" i="21" s="1"/>
  <c r="A2" i="21"/>
  <c r="A1" i="21"/>
  <c r="AD31" i="20"/>
  <c r="J31" i="20" s="1"/>
  <c r="AB31" i="20"/>
  <c r="Y31" i="20"/>
  <c r="X31" i="20"/>
  <c r="P31" i="20"/>
  <c r="O31" i="20"/>
  <c r="M31" i="20"/>
  <c r="H31" i="20"/>
  <c r="C31" i="20"/>
  <c r="AD30" i="20"/>
  <c r="J30" i="20" s="1"/>
  <c r="K30" i="20" s="1"/>
  <c r="AB30" i="20"/>
  <c r="Y30" i="20"/>
  <c r="X30" i="20"/>
  <c r="P30" i="20"/>
  <c r="Q30" i="20" s="1"/>
  <c r="O30" i="20"/>
  <c r="M30" i="20"/>
  <c r="I30" i="20"/>
  <c r="H30" i="20"/>
  <c r="C30" i="20"/>
  <c r="AD29" i="20"/>
  <c r="J29" i="20" s="1"/>
  <c r="AB29" i="20"/>
  <c r="Y29" i="20"/>
  <c r="X29" i="20"/>
  <c r="P29" i="20"/>
  <c r="O29" i="20"/>
  <c r="M29" i="20"/>
  <c r="H29" i="20"/>
  <c r="C29" i="20"/>
  <c r="AB28" i="20"/>
  <c r="AD28" i="20" s="1"/>
  <c r="J28" i="20" s="1"/>
  <c r="I28" i="20" s="1"/>
  <c r="Y28" i="20"/>
  <c r="X28" i="20"/>
  <c r="P28" i="20"/>
  <c r="O28" i="20"/>
  <c r="Q28" i="20" s="1"/>
  <c r="M28" i="20"/>
  <c r="H28" i="20"/>
  <c r="C28" i="20"/>
  <c r="AB27" i="20"/>
  <c r="AD27" i="20" s="1"/>
  <c r="J27" i="20" s="1"/>
  <c r="Y27" i="20"/>
  <c r="X27" i="20"/>
  <c r="P27" i="20"/>
  <c r="O27" i="20"/>
  <c r="M27" i="20"/>
  <c r="H27" i="20"/>
  <c r="C27" i="20"/>
  <c r="AB26" i="20"/>
  <c r="AD26" i="20" s="1"/>
  <c r="J26" i="20" s="1"/>
  <c r="Y26" i="20"/>
  <c r="X26" i="20"/>
  <c r="P26" i="20"/>
  <c r="O26" i="20"/>
  <c r="M26" i="20"/>
  <c r="H26" i="20"/>
  <c r="C26" i="20"/>
  <c r="AB25" i="20"/>
  <c r="AD25" i="20" s="1"/>
  <c r="J25" i="20" s="1"/>
  <c r="Y25" i="20"/>
  <c r="X25" i="20"/>
  <c r="Q25" i="20"/>
  <c r="P25" i="20"/>
  <c r="O25" i="20"/>
  <c r="M25" i="20"/>
  <c r="H25" i="20"/>
  <c r="C25" i="20"/>
  <c r="AB24" i="20"/>
  <c r="AD24" i="20" s="1"/>
  <c r="J24" i="20" s="1"/>
  <c r="Y24" i="20"/>
  <c r="X24" i="20"/>
  <c r="P24" i="20"/>
  <c r="O24" i="20"/>
  <c r="M24" i="20"/>
  <c r="H24" i="20"/>
  <c r="C24" i="20"/>
  <c r="AB23" i="20"/>
  <c r="AD23" i="20" s="1"/>
  <c r="J23" i="20" s="1"/>
  <c r="Y23" i="20"/>
  <c r="X23" i="20"/>
  <c r="P23" i="20"/>
  <c r="O23" i="20"/>
  <c r="M23" i="20"/>
  <c r="H23" i="20"/>
  <c r="C23" i="20"/>
  <c r="AD22" i="20"/>
  <c r="J22" i="20" s="1"/>
  <c r="K22" i="20" s="1"/>
  <c r="AB22" i="20"/>
  <c r="Y22" i="20"/>
  <c r="X22" i="20"/>
  <c r="P22" i="20"/>
  <c r="Q22" i="20" s="1"/>
  <c r="O22" i="20"/>
  <c r="M22" i="20"/>
  <c r="H22" i="20"/>
  <c r="C22" i="20"/>
  <c r="AB21" i="20"/>
  <c r="AD21" i="20" s="1"/>
  <c r="J21" i="20" s="1"/>
  <c r="Y21" i="20"/>
  <c r="X21" i="20"/>
  <c r="P21" i="20"/>
  <c r="O21" i="20"/>
  <c r="M21" i="20"/>
  <c r="H21" i="20"/>
  <c r="C21" i="20"/>
  <c r="AD20" i="20"/>
  <c r="J20" i="20" s="1"/>
  <c r="AB20" i="20"/>
  <c r="Y20" i="20"/>
  <c r="X20" i="20"/>
  <c r="P20" i="20"/>
  <c r="O20" i="20"/>
  <c r="Q20" i="20" s="1"/>
  <c r="M20" i="20"/>
  <c r="H20" i="20"/>
  <c r="C20" i="20"/>
  <c r="AB19" i="20"/>
  <c r="AD19" i="20" s="1"/>
  <c r="J19" i="20" s="1"/>
  <c r="Y19" i="20"/>
  <c r="X19" i="20"/>
  <c r="P19" i="20"/>
  <c r="O19" i="20"/>
  <c r="Q19" i="20" s="1"/>
  <c r="M19" i="20"/>
  <c r="H19" i="20"/>
  <c r="C19" i="20"/>
  <c r="AB18" i="20"/>
  <c r="AD18" i="20" s="1"/>
  <c r="J18" i="20" s="1"/>
  <c r="Y18" i="20"/>
  <c r="X18" i="20"/>
  <c r="P18" i="20"/>
  <c r="O18" i="20"/>
  <c r="Q18" i="20" s="1"/>
  <c r="M18" i="20"/>
  <c r="H18" i="20"/>
  <c r="C18" i="20"/>
  <c r="AB17" i="20"/>
  <c r="AD17" i="20" s="1"/>
  <c r="J17" i="20" s="1"/>
  <c r="Y17" i="20"/>
  <c r="X17" i="20"/>
  <c r="P17" i="20"/>
  <c r="Q17" i="20" s="1"/>
  <c r="O17" i="20"/>
  <c r="M17" i="20"/>
  <c r="H17" i="20"/>
  <c r="C17" i="20"/>
  <c r="AB16" i="20"/>
  <c r="AD16" i="20" s="1"/>
  <c r="J16" i="20" s="1"/>
  <c r="Y16" i="20"/>
  <c r="X16" i="20"/>
  <c r="P16" i="20"/>
  <c r="O16" i="20"/>
  <c r="Q16" i="20" s="1"/>
  <c r="M16" i="20"/>
  <c r="H16" i="20"/>
  <c r="C16" i="20"/>
  <c r="AD15" i="20"/>
  <c r="J15" i="20" s="1"/>
  <c r="AB15" i="20"/>
  <c r="Y15" i="20"/>
  <c r="X15" i="20"/>
  <c r="P15" i="20"/>
  <c r="O15" i="20"/>
  <c r="M15" i="20"/>
  <c r="H15" i="20"/>
  <c r="C15" i="20"/>
  <c r="AB14" i="20"/>
  <c r="AD14" i="20" s="1"/>
  <c r="J14" i="20" s="1"/>
  <c r="Y14" i="20"/>
  <c r="X14" i="20"/>
  <c r="P14" i="20"/>
  <c r="Q14" i="20" s="1"/>
  <c r="O14" i="20"/>
  <c r="M14" i="20"/>
  <c r="H14" i="20"/>
  <c r="C14" i="20"/>
  <c r="AD13" i="20"/>
  <c r="J13" i="20" s="1"/>
  <c r="AB13" i="20"/>
  <c r="Y13" i="20"/>
  <c r="X13" i="20"/>
  <c r="P13" i="20"/>
  <c r="Q13" i="20" s="1"/>
  <c r="O13" i="20"/>
  <c r="M13" i="20"/>
  <c r="H13" i="20"/>
  <c r="C13" i="20"/>
  <c r="AB12" i="20"/>
  <c r="AD12" i="20" s="1"/>
  <c r="J12" i="20" s="1"/>
  <c r="I12" i="20" s="1"/>
  <c r="Y12" i="20"/>
  <c r="X12" i="20"/>
  <c r="P12" i="20"/>
  <c r="O12" i="20"/>
  <c r="Q12" i="20" s="1"/>
  <c r="M12" i="20"/>
  <c r="H12" i="20"/>
  <c r="C12" i="20"/>
  <c r="AB11" i="20"/>
  <c r="AD11" i="20" s="1"/>
  <c r="J11" i="20" s="1"/>
  <c r="Y11" i="20"/>
  <c r="X11" i="20"/>
  <c r="P11" i="20"/>
  <c r="O11" i="20"/>
  <c r="Q11" i="20" s="1"/>
  <c r="M11" i="20"/>
  <c r="H11" i="20"/>
  <c r="C11" i="20"/>
  <c r="AB10" i="20"/>
  <c r="AD10" i="20" s="1"/>
  <c r="J10" i="20" s="1"/>
  <c r="Y10" i="20"/>
  <c r="X10" i="20"/>
  <c r="P10" i="20"/>
  <c r="O10" i="20"/>
  <c r="Q10" i="20" s="1"/>
  <c r="M10" i="20"/>
  <c r="H10" i="20"/>
  <c r="C10" i="20"/>
  <c r="AB9" i="20"/>
  <c r="AD9" i="20" s="1"/>
  <c r="J9" i="20" s="1"/>
  <c r="Y9" i="20"/>
  <c r="X9" i="20"/>
  <c r="P9" i="20"/>
  <c r="O9" i="20"/>
  <c r="M9" i="20"/>
  <c r="H9" i="20"/>
  <c r="C9" i="20"/>
  <c r="AB8" i="20"/>
  <c r="AD8" i="20" s="1"/>
  <c r="J8" i="20" s="1"/>
  <c r="Y8" i="20"/>
  <c r="X8" i="20"/>
  <c r="Q8" i="20"/>
  <c r="P8" i="20"/>
  <c r="O8" i="20"/>
  <c r="M8" i="20"/>
  <c r="H8" i="20"/>
  <c r="C8" i="20"/>
  <c r="AB7" i="20"/>
  <c r="AD7" i="20" s="1"/>
  <c r="J7" i="20" s="1"/>
  <c r="Y7" i="20"/>
  <c r="X7" i="20"/>
  <c r="P7" i="20"/>
  <c r="O7" i="20"/>
  <c r="M7" i="20"/>
  <c r="H7" i="20"/>
  <c r="C7" i="20"/>
  <c r="AD6" i="20"/>
  <c r="J6" i="20" s="1"/>
  <c r="AB6" i="20"/>
  <c r="Y6" i="20"/>
  <c r="X6" i="20"/>
  <c r="P6" i="20"/>
  <c r="O6" i="20"/>
  <c r="M6" i="20"/>
  <c r="H6" i="20"/>
  <c r="C6" i="20"/>
  <c r="AD5" i="20"/>
  <c r="J5" i="20" s="1"/>
  <c r="AB5" i="20"/>
  <c r="Y5" i="20"/>
  <c r="X5" i="20"/>
  <c r="P5" i="20"/>
  <c r="O5" i="20"/>
  <c r="M5" i="20"/>
  <c r="H5" i="20"/>
  <c r="C5" i="20"/>
  <c r="AD4" i="20"/>
  <c r="AB4" i="20"/>
  <c r="Y4" i="20"/>
  <c r="X4" i="20"/>
  <c r="P4" i="20"/>
  <c r="O4" i="20"/>
  <c r="Q4" i="20" s="1"/>
  <c r="M4" i="20"/>
  <c r="H4" i="20"/>
  <c r="C4" i="20"/>
  <c r="AG3" i="20"/>
  <c r="AF3" i="20"/>
  <c r="W3" i="20"/>
  <c r="V3" i="20"/>
  <c r="U3" i="20"/>
  <c r="O3" i="20"/>
  <c r="G3" i="20"/>
  <c r="F3" i="20"/>
  <c r="H3" i="20" s="1"/>
  <c r="D3" i="20"/>
  <c r="A2" i="20"/>
  <c r="A1" i="20"/>
  <c r="AD31" i="19"/>
  <c r="J31" i="19" s="1"/>
  <c r="AB31" i="19"/>
  <c r="Y31" i="19"/>
  <c r="X31" i="19"/>
  <c r="P31" i="19"/>
  <c r="O31" i="19"/>
  <c r="M31" i="19"/>
  <c r="H31" i="19"/>
  <c r="C31" i="19"/>
  <c r="AD30" i="19"/>
  <c r="J30" i="19" s="1"/>
  <c r="I30" i="19" s="1"/>
  <c r="AB30" i="19"/>
  <c r="Y30" i="19"/>
  <c r="X30" i="19"/>
  <c r="P30" i="19"/>
  <c r="O30" i="19"/>
  <c r="M30" i="19"/>
  <c r="K30" i="19"/>
  <c r="H30" i="19"/>
  <c r="C30" i="19"/>
  <c r="AB29" i="19"/>
  <c r="AD29" i="19" s="1"/>
  <c r="J29" i="19" s="1"/>
  <c r="Y29" i="19"/>
  <c r="X29" i="19"/>
  <c r="P29" i="19"/>
  <c r="O29" i="19"/>
  <c r="M29" i="19"/>
  <c r="H29" i="19"/>
  <c r="C29" i="19"/>
  <c r="AB28" i="19"/>
  <c r="AD28" i="19" s="1"/>
  <c r="J28" i="19" s="1"/>
  <c r="Y28" i="19"/>
  <c r="X28" i="19"/>
  <c r="P28" i="19"/>
  <c r="O28" i="19"/>
  <c r="Q28" i="19" s="1"/>
  <c r="M28" i="19"/>
  <c r="H28" i="19"/>
  <c r="C28" i="19"/>
  <c r="AB27" i="19"/>
  <c r="AD27" i="19" s="1"/>
  <c r="J27" i="19" s="1"/>
  <c r="Y27" i="19"/>
  <c r="X27" i="19"/>
  <c r="P27" i="19"/>
  <c r="O27" i="19"/>
  <c r="Q27" i="19" s="1"/>
  <c r="M27" i="19"/>
  <c r="H27" i="19"/>
  <c r="C27" i="19"/>
  <c r="AB26" i="19"/>
  <c r="AD26" i="19" s="1"/>
  <c r="J26" i="19" s="1"/>
  <c r="Y26" i="19"/>
  <c r="X26" i="19"/>
  <c r="P26" i="19"/>
  <c r="O26" i="19"/>
  <c r="Q26" i="19" s="1"/>
  <c r="M26" i="19"/>
  <c r="H26" i="19"/>
  <c r="C26" i="19"/>
  <c r="AB25" i="19"/>
  <c r="AD25" i="19" s="1"/>
  <c r="J25" i="19" s="1"/>
  <c r="Y25" i="19"/>
  <c r="X25" i="19"/>
  <c r="P25" i="19"/>
  <c r="O25" i="19"/>
  <c r="M25" i="19"/>
  <c r="H25" i="19"/>
  <c r="C25" i="19"/>
  <c r="AB24" i="19"/>
  <c r="AD24" i="19" s="1"/>
  <c r="J24" i="19" s="1"/>
  <c r="Y24" i="19"/>
  <c r="X24" i="19"/>
  <c r="P24" i="19"/>
  <c r="O24" i="19"/>
  <c r="M24" i="19"/>
  <c r="H24" i="19"/>
  <c r="C24" i="19"/>
  <c r="AB23" i="19"/>
  <c r="AD23" i="19" s="1"/>
  <c r="J23" i="19" s="1"/>
  <c r="Y23" i="19"/>
  <c r="X23" i="19"/>
  <c r="P23" i="19"/>
  <c r="Q23" i="19" s="1"/>
  <c r="O23" i="19"/>
  <c r="M23" i="19"/>
  <c r="H23" i="19"/>
  <c r="C23" i="19"/>
  <c r="AB22" i="19"/>
  <c r="AD22" i="19" s="1"/>
  <c r="J22" i="19" s="1"/>
  <c r="Y22" i="19"/>
  <c r="X22" i="19"/>
  <c r="P22" i="19"/>
  <c r="O22" i="19"/>
  <c r="M22" i="19"/>
  <c r="H22" i="19"/>
  <c r="C22" i="19"/>
  <c r="AB21" i="19"/>
  <c r="AD21" i="19" s="1"/>
  <c r="J21" i="19" s="1"/>
  <c r="Y21" i="19"/>
  <c r="X21" i="19"/>
  <c r="P21" i="19"/>
  <c r="O21" i="19"/>
  <c r="M21" i="19"/>
  <c r="H21" i="19"/>
  <c r="C21" i="19"/>
  <c r="AB20" i="19"/>
  <c r="AD20" i="19" s="1"/>
  <c r="J20" i="19" s="1"/>
  <c r="Y20" i="19"/>
  <c r="X20" i="19"/>
  <c r="Q20" i="19"/>
  <c r="P20" i="19"/>
  <c r="O20" i="19"/>
  <c r="M20" i="19"/>
  <c r="H20" i="19"/>
  <c r="C20" i="19"/>
  <c r="AB19" i="19"/>
  <c r="AD19" i="19" s="1"/>
  <c r="Y19" i="19"/>
  <c r="X19" i="19"/>
  <c r="P19" i="19"/>
  <c r="Q19" i="19" s="1"/>
  <c r="O19" i="19"/>
  <c r="M19" i="19"/>
  <c r="J19" i="19"/>
  <c r="H19" i="19"/>
  <c r="C19" i="19"/>
  <c r="AB18" i="19"/>
  <c r="AD18" i="19" s="1"/>
  <c r="J18" i="19" s="1"/>
  <c r="Y18" i="19"/>
  <c r="X18" i="19"/>
  <c r="P18" i="19"/>
  <c r="O18" i="19"/>
  <c r="Q18" i="19" s="1"/>
  <c r="M18" i="19"/>
  <c r="H18" i="19"/>
  <c r="C18" i="19"/>
  <c r="AB17" i="19"/>
  <c r="AD17" i="19" s="1"/>
  <c r="J17" i="19" s="1"/>
  <c r="Y17" i="19"/>
  <c r="X17" i="19"/>
  <c r="P17" i="19"/>
  <c r="O17" i="19"/>
  <c r="M17" i="19"/>
  <c r="H17" i="19"/>
  <c r="C17" i="19"/>
  <c r="AB16" i="19"/>
  <c r="AD16" i="19" s="1"/>
  <c r="J16" i="19" s="1"/>
  <c r="Y16" i="19"/>
  <c r="X16" i="19"/>
  <c r="P16" i="19"/>
  <c r="O16" i="19"/>
  <c r="M16" i="19"/>
  <c r="H16" i="19"/>
  <c r="C16" i="19"/>
  <c r="AB15" i="19"/>
  <c r="AD15" i="19" s="1"/>
  <c r="J15" i="19" s="1"/>
  <c r="Y15" i="19"/>
  <c r="X15" i="19"/>
  <c r="P15" i="19"/>
  <c r="O15" i="19"/>
  <c r="M15" i="19"/>
  <c r="H15" i="19"/>
  <c r="C15" i="19"/>
  <c r="AB14" i="19"/>
  <c r="AD14" i="19" s="1"/>
  <c r="J14" i="19" s="1"/>
  <c r="Y14" i="19"/>
  <c r="X14" i="19"/>
  <c r="P14" i="19"/>
  <c r="O14" i="19"/>
  <c r="Q14" i="19" s="1"/>
  <c r="M14" i="19"/>
  <c r="H14" i="19"/>
  <c r="C14" i="19"/>
  <c r="AB13" i="19"/>
  <c r="AD13" i="19" s="1"/>
  <c r="J13" i="19" s="1"/>
  <c r="Y13" i="19"/>
  <c r="X13" i="19"/>
  <c r="P13" i="19"/>
  <c r="O13" i="19"/>
  <c r="M13" i="19"/>
  <c r="H13" i="19"/>
  <c r="C13" i="19"/>
  <c r="AB12" i="19"/>
  <c r="AD12" i="19" s="1"/>
  <c r="J12" i="19" s="1"/>
  <c r="Y12" i="19"/>
  <c r="X12" i="19"/>
  <c r="Q12" i="19"/>
  <c r="P12" i="19"/>
  <c r="O12" i="19"/>
  <c r="M12" i="19"/>
  <c r="H12" i="19"/>
  <c r="C12" i="19"/>
  <c r="AB11" i="19"/>
  <c r="AD11" i="19" s="1"/>
  <c r="Y11" i="19"/>
  <c r="X11" i="19"/>
  <c r="P11" i="19"/>
  <c r="O11" i="19"/>
  <c r="Q11" i="19" s="1"/>
  <c r="M11" i="19"/>
  <c r="J11" i="19"/>
  <c r="H11" i="19"/>
  <c r="C11" i="19"/>
  <c r="AB10" i="19"/>
  <c r="AD10" i="19" s="1"/>
  <c r="J10" i="19" s="1"/>
  <c r="Y10" i="19"/>
  <c r="X10" i="19"/>
  <c r="Q10" i="19"/>
  <c r="P10" i="19"/>
  <c r="O10" i="19"/>
  <c r="M10" i="19"/>
  <c r="H10" i="19"/>
  <c r="C10" i="19"/>
  <c r="AB9" i="19"/>
  <c r="AD9" i="19" s="1"/>
  <c r="J9" i="19" s="1"/>
  <c r="Y9" i="19"/>
  <c r="X9" i="19"/>
  <c r="P9" i="19"/>
  <c r="Q9" i="19" s="1"/>
  <c r="O9" i="19"/>
  <c r="M9" i="19"/>
  <c r="H9" i="19"/>
  <c r="C9" i="19"/>
  <c r="AB8" i="19"/>
  <c r="AD8" i="19" s="1"/>
  <c r="J8" i="19" s="1"/>
  <c r="I8" i="19" s="1"/>
  <c r="Y8" i="19"/>
  <c r="X8" i="19"/>
  <c r="P8" i="19"/>
  <c r="Q8" i="19" s="1"/>
  <c r="O8" i="19"/>
  <c r="M8" i="19"/>
  <c r="H8" i="19"/>
  <c r="C8" i="19"/>
  <c r="AB7" i="19"/>
  <c r="AD7" i="19" s="1"/>
  <c r="J7" i="19" s="1"/>
  <c r="Y7" i="19"/>
  <c r="X7" i="19"/>
  <c r="P7" i="19"/>
  <c r="Q7" i="19" s="1"/>
  <c r="O7" i="19"/>
  <c r="M7" i="19"/>
  <c r="H7" i="19"/>
  <c r="C7" i="19"/>
  <c r="AD6" i="19"/>
  <c r="J6" i="19" s="1"/>
  <c r="I6" i="19" s="1"/>
  <c r="AB6" i="19"/>
  <c r="Y6" i="19"/>
  <c r="X6" i="19"/>
  <c r="P6" i="19"/>
  <c r="O6" i="19"/>
  <c r="Q6" i="19" s="1"/>
  <c r="M6" i="19"/>
  <c r="H6" i="19"/>
  <c r="C6" i="19"/>
  <c r="AB5" i="19"/>
  <c r="AD5" i="19" s="1"/>
  <c r="J5" i="19" s="1"/>
  <c r="Y5" i="19"/>
  <c r="X5" i="19"/>
  <c r="P5" i="19"/>
  <c r="O5" i="19"/>
  <c r="Q5" i="19" s="1"/>
  <c r="M5" i="19"/>
  <c r="H5" i="19"/>
  <c r="C5" i="19"/>
  <c r="AB4" i="19"/>
  <c r="AD4" i="19" s="1"/>
  <c r="Y4" i="19"/>
  <c r="X4" i="19"/>
  <c r="P4" i="19"/>
  <c r="O4" i="19"/>
  <c r="Q4" i="19" s="1"/>
  <c r="M4" i="19"/>
  <c r="H4" i="19"/>
  <c r="C4" i="19"/>
  <c r="AG3" i="19"/>
  <c r="AF3" i="19"/>
  <c r="W3" i="19"/>
  <c r="V3" i="19"/>
  <c r="U3" i="19"/>
  <c r="O3" i="19"/>
  <c r="G3" i="19"/>
  <c r="F3" i="19"/>
  <c r="D3" i="19"/>
  <c r="A2" i="19"/>
  <c r="A1" i="19"/>
  <c r="AB31" i="18"/>
  <c r="AD31" i="18" s="1"/>
  <c r="J31" i="18" s="1"/>
  <c r="Y31" i="18"/>
  <c r="X31" i="18"/>
  <c r="P31" i="18"/>
  <c r="O31" i="18"/>
  <c r="Q31" i="18" s="1"/>
  <c r="M31" i="18"/>
  <c r="H31" i="18"/>
  <c r="C31" i="18"/>
  <c r="AB30" i="18"/>
  <c r="AD30" i="18" s="1"/>
  <c r="J30" i="18" s="1"/>
  <c r="Y30" i="18"/>
  <c r="X30" i="18"/>
  <c r="P30" i="18"/>
  <c r="Q30" i="18" s="1"/>
  <c r="O30" i="18"/>
  <c r="M30" i="18"/>
  <c r="H30" i="18"/>
  <c r="C30" i="18"/>
  <c r="AB29" i="18"/>
  <c r="AD29" i="18" s="1"/>
  <c r="J29" i="18" s="1"/>
  <c r="Y29" i="18"/>
  <c r="X29" i="18"/>
  <c r="Q29" i="18"/>
  <c r="P29" i="18"/>
  <c r="O29" i="18"/>
  <c r="M29" i="18"/>
  <c r="H29" i="18"/>
  <c r="C29" i="18"/>
  <c r="AB28" i="18"/>
  <c r="AD28" i="18" s="1"/>
  <c r="J28" i="18" s="1"/>
  <c r="Y28" i="18"/>
  <c r="X28" i="18"/>
  <c r="P28" i="18"/>
  <c r="O28" i="18"/>
  <c r="Q28" i="18" s="1"/>
  <c r="M28" i="18"/>
  <c r="H28" i="18"/>
  <c r="C28" i="18"/>
  <c r="AD27" i="18"/>
  <c r="J27" i="18" s="1"/>
  <c r="AB27" i="18"/>
  <c r="Y27" i="18"/>
  <c r="X27" i="18"/>
  <c r="P27" i="18"/>
  <c r="O27" i="18"/>
  <c r="M27" i="18"/>
  <c r="H27" i="18"/>
  <c r="C27" i="18"/>
  <c r="AD26" i="18"/>
  <c r="J26" i="18" s="1"/>
  <c r="K26" i="18" s="1"/>
  <c r="AB26" i="18"/>
  <c r="Y26" i="18"/>
  <c r="X26" i="18"/>
  <c r="P26" i="18"/>
  <c r="O26" i="18"/>
  <c r="M26" i="18"/>
  <c r="I26" i="18"/>
  <c r="H26" i="18"/>
  <c r="C26" i="18"/>
  <c r="AD25" i="18"/>
  <c r="J25" i="18" s="1"/>
  <c r="AB25" i="18"/>
  <c r="Y25" i="18"/>
  <c r="X25" i="18"/>
  <c r="P25" i="18"/>
  <c r="O25" i="18"/>
  <c r="Q25" i="18" s="1"/>
  <c r="M25" i="18"/>
  <c r="H25" i="18"/>
  <c r="C25" i="18"/>
  <c r="AB24" i="18"/>
  <c r="AD24" i="18" s="1"/>
  <c r="J24" i="18" s="1"/>
  <c r="I24" i="18" s="1"/>
  <c r="Y24" i="18"/>
  <c r="X24" i="18"/>
  <c r="P24" i="18"/>
  <c r="O24" i="18"/>
  <c r="M24" i="18"/>
  <c r="H24" i="18"/>
  <c r="C24" i="18"/>
  <c r="AB23" i="18"/>
  <c r="AD23" i="18" s="1"/>
  <c r="Y23" i="18"/>
  <c r="X23" i="18"/>
  <c r="P23" i="18"/>
  <c r="O23" i="18"/>
  <c r="M23" i="18"/>
  <c r="J23" i="18"/>
  <c r="H23" i="18"/>
  <c r="C23" i="18"/>
  <c r="AB22" i="18"/>
  <c r="AD22" i="18" s="1"/>
  <c r="J22" i="18" s="1"/>
  <c r="Y22" i="18"/>
  <c r="X22" i="18"/>
  <c r="P22" i="18"/>
  <c r="O22" i="18"/>
  <c r="M22" i="18"/>
  <c r="H22" i="18"/>
  <c r="C22" i="18"/>
  <c r="AB21" i="18"/>
  <c r="AD21" i="18" s="1"/>
  <c r="J21" i="18" s="1"/>
  <c r="Y21" i="18"/>
  <c r="X21" i="18"/>
  <c r="P21" i="18"/>
  <c r="O21" i="18"/>
  <c r="Q21" i="18" s="1"/>
  <c r="M21" i="18"/>
  <c r="H21" i="18"/>
  <c r="C21" i="18"/>
  <c r="AB20" i="18"/>
  <c r="AD20" i="18" s="1"/>
  <c r="J20" i="18" s="1"/>
  <c r="K20" i="18" s="1"/>
  <c r="Y20" i="18"/>
  <c r="X20" i="18"/>
  <c r="P20" i="18"/>
  <c r="O20" i="18"/>
  <c r="M20" i="18"/>
  <c r="I20" i="18"/>
  <c r="H20" i="18"/>
  <c r="C20" i="18"/>
  <c r="AD19" i="18"/>
  <c r="J19" i="18" s="1"/>
  <c r="AB19" i="18"/>
  <c r="Y19" i="18"/>
  <c r="X19" i="18"/>
  <c r="P19" i="18"/>
  <c r="O19" i="18"/>
  <c r="M19" i="18"/>
  <c r="H19" i="18"/>
  <c r="C19" i="18"/>
  <c r="AB18" i="18"/>
  <c r="AD18" i="18" s="1"/>
  <c r="J18" i="18" s="1"/>
  <c r="K18" i="18" s="1"/>
  <c r="Y18" i="18"/>
  <c r="X18" i="18"/>
  <c r="P18" i="18"/>
  <c r="O18" i="18"/>
  <c r="M18" i="18"/>
  <c r="H18" i="18"/>
  <c r="C18" i="18"/>
  <c r="AD17" i="18"/>
  <c r="J17" i="18" s="1"/>
  <c r="AB17" i="18"/>
  <c r="Y17" i="18"/>
  <c r="X17" i="18"/>
  <c r="P17" i="18"/>
  <c r="O17" i="18"/>
  <c r="Q17" i="18" s="1"/>
  <c r="M17" i="18"/>
  <c r="H17" i="18"/>
  <c r="C17" i="18"/>
  <c r="AB16" i="18"/>
  <c r="AD16" i="18" s="1"/>
  <c r="J16" i="18" s="1"/>
  <c r="Y16" i="18"/>
  <c r="X16" i="18"/>
  <c r="P16" i="18"/>
  <c r="O16" i="18"/>
  <c r="M16" i="18"/>
  <c r="H16" i="18"/>
  <c r="C16" i="18"/>
  <c r="AB15" i="18"/>
  <c r="AD15" i="18" s="1"/>
  <c r="Y15" i="18"/>
  <c r="X15" i="18"/>
  <c r="P15" i="18"/>
  <c r="O15" i="18"/>
  <c r="M15" i="18"/>
  <c r="J15" i="18"/>
  <c r="H15" i="18"/>
  <c r="C15" i="18"/>
  <c r="AB14" i="18"/>
  <c r="AD14" i="18" s="1"/>
  <c r="J14" i="18" s="1"/>
  <c r="Y14" i="18"/>
  <c r="X14" i="18"/>
  <c r="P14" i="18"/>
  <c r="O14" i="18"/>
  <c r="M14" i="18"/>
  <c r="H14" i="18"/>
  <c r="C14" i="18"/>
  <c r="AB13" i="18"/>
  <c r="AD13" i="18" s="1"/>
  <c r="J13" i="18" s="1"/>
  <c r="Y13" i="18"/>
  <c r="X13" i="18"/>
  <c r="P13" i="18"/>
  <c r="O13" i="18"/>
  <c r="Q13" i="18" s="1"/>
  <c r="M13" i="18"/>
  <c r="H13" i="18"/>
  <c r="C13" i="18"/>
  <c r="AB12" i="18"/>
  <c r="AD12" i="18" s="1"/>
  <c r="J12" i="18" s="1"/>
  <c r="K12" i="18" s="1"/>
  <c r="Y12" i="18"/>
  <c r="X12" i="18"/>
  <c r="Q12" i="18"/>
  <c r="P12" i="18"/>
  <c r="O12" i="18"/>
  <c r="M12" i="18"/>
  <c r="H12" i="18"/>
  <c r="C12" i="18"/>
  <c r="AD11" i="18"/>
  <c r="J11" i="18" s="1"/>
  <c r="K11" i="18" s="1"/>
  <c r="AB11" i="18"/>
  <c r="Y11" i="18"/>
  <c r="X11" i="18"/>
  <c r="P11" i="18"/>
  <c r="O11" i="18"/>
  <c r="M11" i="18"/>
  <c r="I11" i="18"/>
  <c r="H11" i="18"/>
  <c r="C11" i="18"/>
  <c r="AD10" i="18"/>
  <c r="J10" i="18" s="1"/>
  <c r="AB10" i="18"/>
  <c r="Y10" i="18"/>
  <c r="X10" i="18"/>
  <c r="P10" i="18"/>
  <c r="O10" i="18"/>
  <c r="M10" i="18"/>
  <c r="H10" i="18"/>
  <c r="C10" i="18"/>
  <c r="AB9" i="18"/>
  <c r="AD9" i="18" s="1"/>
  <c r="J9" i="18" s="1"/>
  <c r="Y9" i="18"/>
  <c r="X9" i="18"/>
  <c r="P9" i="18"/>
  <c r="O9" i="18"/>
  <c r="M9" i="18"/>
  <c r="H9" i="18"/>
  <c r="C9" i="18"/>
  <c r="AD8" i="18"/>
  <c r="AB8" i="18"/>
  <c r="Y8" i="18"/>
  <c r="X8" i="18"/>
  <c r="P8" i="18"/>
  <c r="O8" i="18"/>
  <c r="M8" i="18"/>
  <c r="H8" i="18"/>
  <c r="C8" i="18"/>
  <c r="AB7" i="18"/>
  <c r="AD7" i="18" s="1"/>
  <c r="Y7" i="18"/>
  <c r="X7" i="18"/>
  <c r="P7" i="18"/>
  <c r="O7" i="18"/>
  <c r="M7" i="18"/>
  <c r="J7" i="18"/>
  <c r="H7" i="18"/>
  <c r="C7" i="18"/>
  <c r="AB6" i="18"/>
  <c r="AD6" i="18" s="1"/>
  <c r="J6" i="18" s="1"/>
  <c r="Y6" i="18"/>
  <c r="X6" i="18"/>
  <c r="P6" i="18"/>
  <c r="O6" i="18"/>
  <c r="Q6" i="18" s="1"/>
  <c r="M6" i="18"/>
  <c r="H6" i="18"/>
  <c r="C6" i="18"/>
  <c r="AB5" i="18"/>
  <c r="AD5" i="18" s="1"/>
  <c r="Y5" i="18"/>
  <c r="X5" i="18"/>
  <c r="P5" i="18"/>
  <c r="O5" i="18"/>
  <c r="Q5" i="18" s="1"/>
  <c r="M5" i="18"/>
  <c r="J5" i="18"/>
  <c r="H5" i="18"/>
  <c r="C5" i="18"/>
  <c r="AB4" i="18"/>
  <c r="AD4" i="18" s="1"/>
  <c r="J4" i="18" s="1"/>
  <c r="K4" i="18" s="1"/>
  <c r="Y4" i="18"/>
  <c r="X4" i="18"/>
  <c r="P4" i="18"/>
  <c r="Q4" i="18" s="1"/>
  <c r="O4" i="18"/>
  <c r="M4" i="18"/>
  <c r="H4" i="18"/>
  <c r="C4" i="18"/>
  <c r="AG3" i="18"/>
  <c r="AF3" i="18"/>
  <c r="W3" i="18"/>
  <c r="V3" i="18"/>
  <c r="U3" i="18"/>
  <c r="O3" i="18"/>
  <c r="G3" i="18"/>
  <c r="F3" i="18"/>
  <c r="D3" i="18"/>
  <c r="A2" i="18"/>
  <c r="A1" i="18"/>
  <c r="AB31" i="17"/>
  <c r="AD31" i="17" s="1"/>
  <c r="J31" i="17" s="1"/>
  <c r="Y31" i="17"/>
  <c r="X31" i="17"/>
  <c r="Q31" i="17"/>
  <c r="P31" i="17"/>
  <c r="O31" i="17"/>
  <c r="M31" i="17"/>
  <c r="H31" i="17"/>
  <c r="C31" i="17"/>
  <c r="AB30" i="17"/>
  <c r="AD30" i="17" s="1"/>
  <c r="J30" i="17" s="1"/>
  <c r="K30" i="17" s="1"/>
  <c r="Y30" i="17"/>
  <c r="X30" i="17"/>
  <c r="Q30" i="17"/>
  <c r="P30" i="17"/>
  <c r="O30" i="17"/>
  <c r="M30" i="17"/>
  <c r="H30" i="17"/>
  <c r="C30" i="17"/>
  <c r="AB29" i="17"/>
  <c r="AD29" i="17" s="1"/>
  <c r="J29" i="17" s="1"/>
  <c r="K29" i="17" s="1"/>
  <c r="Y29" i="17"/>
  <c r="X29" i="17"/>
  <c r="P29" i="17"/>
  <c r="Q29" i="17" s="1"/>
  <c r="O29" i="17"/>
  <c r="M29" i="17"/>
  <c r="H29" i="17"/>
  <c r="C29" i="17"/>
  <c r="AD28" i="17"/>
  <c r="J28" i="17" s="1"/>
  <c r="I28" i="17" s="1"/>
  <c r="AB28" i="17"/>
  <c r="Y28" i="17"/>
  <c r="X28" i="17"/>
  <c r="P28" i="17"/>
  <c r="O28" i="17"/>
  <c r="M28" i="17"/>
  <c r="H28" i="17"/>
  <c r="C28" i="17"/>
  <c r="AD27" i="17"/>
  <c r="J27" i="17" s="1"/>
  <c r="AB27" i="17"/>
  <c r="Y27" i="17"/>
  <c r="X27" i="17"/>
  <c r="P27" i="17"/>
  <c r="O27" i="17"/>
  <c r="M27" i="17"/>
  <c r="H27" i="17"/>
  <c r="C27" i="17"/>
  <c r="AB26" i="17"/>
  <c r="AD26" i="17" s="1"/>
  <c r="J26" i="17" s="1"/>
  <c r="I26" i="17" s="1"/>
  <c r="Y26" i="17"/>
  <c r="X26" i="17"/>
  <c r="P26" i="17"/>
  <c r="O26" i="17"/>
  <c r="M26" i="17"/>
  <c r="H26" i="17"/>
  <c r="C26" i="17"/>
  <c r="AB25" i="17"/>
  <c r="AD25" i="17" s="1"/>
  <c r="J25" i="17" s="1"/>
  <c r="Y25" i="17"/>
  <c r="X25" i="17"/>
  <c r="P25" i="17"/>
  <c r="O25" i="17"/>
  <c r="M25" i="17"/>
  <c r="H25" i="17"/>
  <c r="C25" i="17"/>
  <c r="AB24" i="17"/>
  <c r="AD24" i="17" s="1"/>
  <c r="J24" i="17" s="1"/>
  <c r="Y24" i="17"/>
  <c r="X24" i="17"/>
  <c r="P24" i="17"/>
  <c r="O24" i="17"/>
  <c r="Q24" i="17" s="1"/>
  <c r="M24" i="17"/>
  <c r="H24" i="17"/>
  <c r="C24" i="17"/>
  <c r="AB23" i="17"/>
  <c r="AD23" i="17" s="1"/>
  <c r="J23" i="17" s="1"/>
  <c r="Y23" i="17"/>
  <c r="X23" i="17"/>
  <c r="Q23" i="17"/>
  <c r="P23" i="17"/>
  <c r="O23" i="17"/>
  <c r="M23" i="17"/>
  <c r="H23" i="17"/>
  <c r="C23" i="17"/>
  <c r="AB22" i="17"/>
  <c r="AD22" i="17" s="1"/>
  <c r="Y22" i="17"/>
  <c r="X22" i="17"/>
  <c r="P22" i="17"/>
  <c r="O22" i="17"/>
  <c r="Q22" i="17" s="1"/>
  <c r="M22" i="17"/>
  <c r="J22" i="17"/>
  <c r="K22" i="17" s="1"/>
  <c r="H22" i="17"/>
  <c r="C22" i="17"/>
  <c r="AD21" i="17"/>
  <c r="J21" i="17" s="1"/>
  <c r="I21" i="17" s="1"/>
  <c r="AB21" i="17"/>
  <c r="Y21" i="17"/>
  <c r="X21" i="17"/>
  <c r="P21" i="17"/>
  <c r="Q21" i="17" s="1"/>
  <c r="O21" i="17"/>
  <c r="M21" i="17"/>
  <c r="K21" i="17"/>
  <c r="H21" i="17"/>
  <c r="C21" i="17"/>
  <c r="AD20" i="17"/>
  <c r="J20" i="17" s="1"/>
  <c r="K20" i="17" s="1"/>
  <c r="AB20" i="17"/>
  <c r="Y20" i="17"/>
  <c r="X20" i="17"/>
  <c r="P20" i="17"/>
  <c r="O20" i="17"/>
  <c r="M20" i="17"/>
  <c r="I20" i="17"/>
  <c r="H20" i="17"/>
  <c r="C20" i="17"/>
  <c r="AD19" i="17"/>
  <c r="J19" i="17" s="1"/>
  <c r="K19" i="17" s="1"/>
  <c r="AB19" i="17"/>
  <c r="Y19" i="17"/>
  <c r="X19" i="17"/>
  <c r="P19" i="17"/>
  <c r="O19" i="17"/>
  <c r="M19" i="17"/>
  <c r="H19" i="17"/>
  <c r="C19" i="17"/>
  <c r="AB18" i="17"/>
  <c r="AD18" i="17" s="1"/>
  <c r="J18" i="17" s="1"/>
  <c r="Y18" i="17"/>
  <c r="X18" i="17"/>
  <c r="P18" i="17"/>
  <c r="O18" i="17"/>
  <c r="Q18" i="17" s="1"/>
  <c r="M18" i="17"/>
  <c r="H18" i="17"/>
  <c r="C18" i="17"/>
  <c r="AB17" i="17"/>
  <c r="AD17" i="17" s="1"/>
  <c r="J17" i="17" s="1"/>
  <c r="Y17" i="17"/>
  <c r="X17" i="17"/>
  <c r="P17" i="17"/>
  <c r="O17" i="17"/>
  <c r="Q17" i="17" s="1"/>
  <c r="M17" i="17"/>
  <c r="H17" i="17"/>
  <c r="C17" i="17"/>
  <c r="AB16" i="17"/>
  <c r="AD16" i="17" s="1"/>
  <c r="Y16" i="17"/>
  <c r="X16" i="17"/>
  <c r="P16" i="17"/>
  <c r="O16" i="17"/>
  <c r="M16" i="17"/>
  <c r="J16" i="17"/>
  <c r="H16" i="17"/>
  <c r="C16" i="17"/>
  <c r="AB15" i="17"/>
  <c r="AD15" i="17" s="1"/>
  <c r="J15" i="17" s="1"/>
  <c r="K15" i="17" s="1"/>
  <c r="Y15" i="17"/>
  <c r="X15" i="17"/>
  <c r="P15" i="17"/>
  <c r="O15" i="17"/>
  <c r="M15" i="17"/>
  <c r="H15" i="17"/>
  <c r="C15" i="17"/>
  <c r="AB14" i="17"/>
  <c r="AD14" i="17" s="1"/>
  <c r="J14" i="17" s="1"/>
  <c r="Y14" i="17"/>
  <c r="X14" i="17"/>
  <c r="P14" i="17"/>
  <c r="Q14" i="17" s="1"/>
  <c r="O14" i="17"/>
  <c r="M14" i="17"/>
  <c r="H14" i="17"/>
  <c r="C14" i="17"/>
  <c r="AB13" i="17"/>
  <c r="AD13" i="17" s="1"/>
  <c r="J13" i="17" s="1"/>
  <c r="I13" i="17" s="1"/>
  <c r="Y13" i="17"/>
  <c r="X13" i="17"/>
  <c r="P13" i="17"/>
  <c r="Q13" i="17" s="1"/>
  <c r="O13" i="17"/>
  <c r="M13" i="17"/>
  <c r="H13" i="17"/>
  <c r="C13" i="17"/>
  <c r="AB12" i="17"/>
  <c r="AD12" i="17" s="1"/>
  <c r="J12" i="17" s="1"/>
  <c r="Y12" i="17"/>
  <c r="X12" i="17"/>
  <c r="P12" i="17"/>
  <c r="Q12" i="17" s="1"/>
  <c r="O12" i="17"/>
  <c r="M12" i="17"/>
  <c r="H12" i="17"/>
  <c r="C12" i="17"/>
  <c r="AB11" i="17"/>
  <c r="AD11" i="17" s="1"/>
  <c r="J11" i="17" s="1"/>
  <c r="Y11" i="17"/>
  <c r="X11" i="17"/>
  <c r="P11" i="17"/>
  <c r="O11" i="17"/>
  <c r="M11" i="17"/>
  <c r="H11" i="17"/>
  <c r="C11" i="17"/>
  <c r="AB10" i="17"/>
  <c r="AD10" i="17" s="1"/>
  <c r="J10" i="17" s="1"/>
  <c r="Y10" i="17"/>
  <c r="X10" i="17"/>
  <c r="P10" i="17"/>
  <c r="O10" i="17"/>
  <c r="M10" i="17"/>
  <c r="H10" i="17"/>
  <c r="C10" i="17"/>
  <c r="AB9" i="17"/>
  <c r="AD9" i="17" s="1"/>
  <c r="J9" i="17" s="1"/>
  <c r="Y9" i="17"/>
  <c r="X9" i="17"/>
  <c r="P9" i="17"/>
  <c r="Q9" i="17" s="1"/>
  <c r="O9" i="17"/>
  <c r="M9" i="17"/>
  <c r="H9" i="17"/>
  <c r="C9" i="17"/>
  <c r="AB8" i="17"/>
  <c r="AD8" i="17" s="1"/>
  <c r="Y8" i="17"/>
  <c r="X8" i="17"/>
  <c r="P8" i="17"/>
  <c r="O8" i="17"/>
  <c r="M8" i="17"/>
  <c r="H8" i="17"/>
  <c r="C8" i="17"/>
  <c r="AB7" i="17"/>
  <c r="AD7" i="17" s="1"/>
  <c r="J7" i="17" s="1"/>
  <c r="Y7" i="17"/>
  <c r="X7" i="17"/>
  <c r="P7" i="17"/>
  <c r="O7" i="17"/>
  <c r="M7" i="17"/>
  <c r="H7" i="17"/>
  <c r="C7" i="17"/>
  <c r="AB6" i="17"/>
  <c r="AD6" i="17" s="1"/>
  <c r="J6" i="17" s="1"/>
  <c r="K6" i="17" s="1"/>
  <c r="Y6" i="17"/>
  <c r="X6" i="17"/>
  <c r="P6" i="17"/>
  <c r="O6" i="17"/>
  <c r="Q6" i="17" s="1"/>
  <c r="M6" i="17"/>
  <c r="H6" i="17"/>
  <c r="C6" i="17"/>
  <c r="AD5" i="17"/>
  <c r="J5" i="17" s="1"/>
  <c r="AB5" i="17"/>
  <c r="Y5" i="17"/>
  <c r="X5" i="17"/>
  <c r="P5" i="17"/>
  <c r="O5" i="17"/>
  <c r="Q5" i="17" s="1"/>
  <c r="M5" i="17"/>
  <c r="H5" i="17"/>
  <c r="C5" i="17"/>
  <c r="AB4" i="17"/>
  <c r="AD4" i="17" s="1"/>
  <c r="J4" i="17" s="1"/>
  <c r="Y4" i="17"/>
  <c r="X4" i="17"/>
  <c r="P4" i="17"/>
  <c r="O4" i="17"/>
  <c r="M4" i="17"/>
  <c r="H4" i="17"/>
  <c r="C4" i="17"/>
  <c r="AG3" i="17"/>
  <c r="AF3" i="17"/>
  <c r="W3" i="17"/>
  <c r="V3" i="17"/>
  <c r="U3" i="17"/>
  <c r="O3" i="17"/>
  <c r="G3" i="17"/>
  <c r="F3" i="17"/>
  <c r="D3" i="17"/>
  <c r="A2" i="17"/>
  <c r="A1" i="17"/>
  <c r="AB31" i="16"/>
  <c r="AD31" i="16" s="1"/>
  <c r="J31" i="16" s="1"/>
  <c r="Y31" i="16"/>
  <c r="X31" i="16"/>
  <c r="P31" i="16"/>
  <c r="O31" i="16"/>
  <c r="M31" i="16"/>
  <c r="H31" i="16"/>
  <c r="C31" i="16"/>
  <c r="AB30" i="16"/>
  <c r="AD30" i="16" s="1"/>
  <c r="J30" i="16" s="1"/>
  <c r="Y30" i="16"/>
  <c r="X30" i="16"/>
  <c r="P30" i="16"/>
  <c r="O30" i="16"/>
  <c r="Q30" i="16" s="1"/>
  <c r="M30" i="16"/>
  <c r="H30" i="16"/>
  <c r="C30" i="16"/>
  <c r="AD29" i="16"/>
  <c r="J29" i="16" s="1"/>
  <c r="I29" i="16" s="1"/>
  <c r="AB29" i="16"/>
  <c r="Y29" i="16"/>
  <c r="X29" i="16"/>
  <c r="P29" i="16"/>
  <c r="O29" i="16"/>
  <c r="Q29" i="16" s="1"/>
  <c r="M29" i="16"/>
  <c r="K29" i="16"/>
  <c r="H29" i="16"/>
  <c r="C29" i="16"/>
  <c r="AD28" i="16"/>
  <c r="J28" i="16" s="1"/>
  <c r="AB28" i="16"/>
  <c r="Y28" i="16"/>
  <c r="X28" i="16"/>
  <c r="P28" i="16"/>
  <c r="O28" i="16"/>
  <c r="M28" i="16"/>
  <c r="H28" i="16"/>
  <c r="C28" i="16"/>
  <c r="AB27" i="16"/>
  <c r="AD27" i="16" s="1"/>
  <c r="J27" i="16" s="1"/>
  <c r="Y27" i="16"/>
  <c r="X27" i="16"/>
  <c r="P27" i="16"/>
  <c r="O27" i="16"/>
  <c r="Q27" i="16" s="1"/>
  <c r="M27" i="16"/>
  <c r="H27" i="16"/>
  <c r="C27" i="16"/>
  <c r="AB26" i="16"/>
  <c r="AD26" i="16" s="1"/>
  <c r="J26" i="16" s="1"/>
  <c r="Y26" i="16"/>
  <c r="X26" i="16"/>
  <c r="P26" i="16"/>
  <c r="O26" i="16"/>
  <c r="Q26" i="16" s="1"/>
  <c r="M26" i="16"/>
  <c r="H26" i="16"/>
  <c r="C26" i="16"/>
  <c r="AB25" i="16"/>
  <c r="AD25" i="16" s="1"/>
  <c r="J25" i="16" s="1"/>
  <c r="Y25" i="16"/>
  <c r="X25" i="16"/>
  <c r="P25" i="16"/>
  <c r="O25" i="16"/>
  <c r="Q25" i="16" s="1"/>
  <c r="M25" i="16"/>
  <c r="H25" i="16"/>
  <c r="C25" i="16"/>
  <c r="AB24" i="16"/>
  <c r="AD24" i="16" s="1"/>
  <c r="J24" i="16" s="1"/>
  <c r="Y24" i="16"/>
  <c r="X24" i="16"/>
  <c r="P24" i="16"/>
  <c r="O24" i="16"/>
  <c r="M24" i="16"/>
  <c r="H24" i="16"/>
  <c r="C24" i="16"/>
  <c r="AB23" i="16"/>
  <c r="AD23" i="16" s="1"/>
  <c r="J23" i="16" s="1"/>
  <c r="K23" i="16" s="1"/>
  <c r="Y23" i="16"/>
  <c r="X23" i="16"/>
  <c r="P23" i="16"/>
  <c r="O23" i="16"/>
  <c r="M23" i="16"/>
  <c r="H23" i="16"/>
  <c r="C23" i="16"/>
  <c r="AB22" i="16"/>
  <c r="AD22" i="16" s="1"/>
  <c r="J22" i="16" s="1"/>
  <c r="Y22" i="16"/>
  <c r="X22" i="16"/>
  <c r="P22" i="16"/>
  <c r="Q22" i="16" s="1"/>
  <c r="O22" i="16"/>
  <c r="M22" i="16"/>
  <c r="H22" i="16"/>
  <c r="C22" i="16"/>
  <c r="AD21" i="16"/>
  <c r="J21" i="16" s="1"/>
  <c r="I21" i="16" s="1"/>
  <c r="AB21" i="16"/>
  <c r="Y21" i="16"/>
  <c r="X21" i="16"/>
  <c r="P21" i="16"/>
  <c r="O21" i="16"/>
  <c r="Q21" i="16" s="1"/>
  <c r="M21" i="16"/>
  <c r="H21" i="16"/>
  <c r="C21" i="16"/>
  <c r="AD20" i="16"/>
  <c r="J20" i="16" s="1"/>
  <c r="AB20" i="16"/>
  <c r="Y20" i="16"/>
  <c r="X20" i="16"/>
  <c r="P20" i="16"/>
  <c r="O20" i="16"/>
  <c r="M20" i="16"/>
  <c r="H20" i="16"/>
  <c r="C20" i="16"/>
  <c r="AB19" i="16"/>
  <c r="AD19" i="16" s="1"/>
  <c r="J19" i="16" s="1"/>
  <c r="Y19" i="16"/>
  <c r="X19" i="16"/>
  <c r="Q19" i="16"/>
  <c r="P19" i="16"/>
  <c r="O19" i="16"/>
  <c r="M19" i="16"/>
  <c r="H19" i="16"/>
  <c r="C19" i="16"/>
  <c r="AB18" i="16"/>
  <c r="AD18" i="16" s="1"/>
  <c r="J18" i="16" s="1"/>
  <c r="Y18" i="16"/>
  <c r="X18" i="16"/>
  <c r="P18" i="16"/>
  <c r="O18" i="16"/>
  <c r="M18" i="16"/>
  <c r="H18" i="16"/>
  <c r="C18" i="16"/>
  <c r="AB17" i="16"/>
  <c r="AD17" i="16" s="1"/>
  <c r="J17" i="16" s="1"/>
  <c r="Y17" i="16"/>
  <c r="X17" i="16"/>
  <c r="Q17" i="16"/>
  <c r="P17" i="16"/>
  <c r="O17" i="16"/>
  <c r="M17" i="16"/>
  <c r="H17" i="16"/>
  <c r="C17" i="16"/>
  <c r="AB16" i="16"/>
  <c r="AD16" i="16" s="1"/>
  <c r="Y16" i="16"/>
  <c r="X16" i="16"/>
  <c r="P16" i="16"/>
  <c r="O16" i="16"/>
  <c r="Q16" i="16" s="1"/>
  <c r="M16" i="16"/>
  <c r="J16" i="16"/>
  <c r="K16" i="16" s="1"/>
  <c r="H16" i="16"/>
  <c r="C16" i="16"/>
  <c r="AB15" i="16"/>
  <c r="AD15" i="16" s="1"/>
  <c r="J15" i="16" s="1"/>
  <c r="Y15" i="16"/>
  <c r="X15" i="16"/>
  <c r="P15" i="16"/>
  <c r="O15" i="16"/>
  <c r="Q15" i="16" s="1"/>
  <c r="M15" i="16"/>
  <c r="H15" i="16"/>
  <c r="C15" i="16"/>
  <c r="AB14" i="16"/>
  <c r="AD14" i="16" s="1"/>
  <c r="J14" i="16" s="1"/>
  <c r="K14" i="16" s="1"/>
  <c r="Y14" i="16"/>
  <c r="X14" i="16"/>
  <c r="P14" i="16"/>
  <c r="O14" i="16"/>
  <c r="M14" i="16"/>
  <c r="H14" i="16"/>
  <c r="C14" i="16"/>
  <c r="AD13" i="16"/>
  <c r="J13" i="16" s="1"/>
  <c r="K13" i="16" s="1"/>
  <c r="AB13" i="16"/>
  <c r="Y13" i="16"/>
  <c r="X13" i="16"/>
  <c r="P13" i="16"/>
  <c r="O13" i="16"/>
  <c r="M13" i="16"/>
  <c r="I13" i="16"/>
  <c r="H13" i="16"/>
  <c r="C13" i="16"/>
  <c r="AB12" i="16"/>
  <c r="AD12" i="16" s="1"/>
  <c r="J12" i="16" s="1"/>
  <c r="Y12" i="16"/>
  <c r="X12" i="16"/>
  <c r="P12" i="16"/>
  <c r="Q12" i="16" s="1"/>
  <c r="O12" i="16"/>
  <c r="M12" i="16"/>
  <c r="H12" i="16"/>
  <c r="C12" i="16"/>
  <c r="AB11" i="16"/>
  <c r="AD11" i="16" s="1"/>
  <c r="J11" i="16" s="1"/>
  <c r="Y11" i="16"/>
  <c r="X11" i="16"/>
  <c r="P11" i="16"/>
  <c r="O11" i="16"/>
  <c r="Q11" i="16" s="1"/>
  <c r="M11" i="16"/>
  <c r="H11" i="16"/>
  <c r="C11" i="16"/>
  <c r="AB10" i="16"/>
  <c r="AD10" i="16" s="1"/>
  <c r="J10" i="16" s="1"/>
  <c r="Y10" i="16"/>
  <c r="X10" i="16"/>
  <c r="P10" i="16"/>
  <c r="O10" i="16"/>
  <c r="Q10" i="16" s="1"/>
  <c r="M10" i="16"/>
  <c r="H10" i="16"/>
  <c r="C10" i="16"/>
  <c r="AB9" i="16"/>
  <c r="AD9" i="16" s="1"/>
  <c r="J9" i="16" s="1"/>
  <c r="K9" i="16" s="1"/>
  <c r="Y9" i="16"/>
  <c r="X9" i="16"/>
  <c r="P9" i="16"/>
  <c r="O9" i="16"/>
  <c r="Q9" i="16" s="1"/>
  <c r="M9" i="16"/>
  <c r="I9" i="16"/>
  <c r="H9" i="16"/>
  <c r="C9" i="16"/>
  <c r="AB8" i="16"/>
  <c r="AD8" i="16" s="1"/>
  <c r="J8" i="16" s="1"/>
  <c r="Y8" i="16"/>
  <c r="X8" i="16"/>
  <c r="P8" i="16"/>
  <c r="O8" i="16"/>
  <c r="M8" i="16"/>
  <c r="H8" i="16"/>
  <c r="C8" i="16"/>
  <c r="AD7" i="16"/>
  <c r="J7" i="16" s="1"/>
  <c r="I7" i="16" s="1"/>
  <c r="AB7" i="16"/>
  <c r="Y7" i="16"/>
  <c r="X7" i="16"/>
  <c r="Q7" i="16"/>
  <c r="P7" i="16"/>
  <c r="O7" i="16"/>
  <c r="M7" i="16"/>
  <c r="K7" i="16"/>
  <c r="H7" i="16"/>
  <c r="C7" i="16"/>
  <c r="AB6" i="16"/>
  <c r="AD6" i="16" s="1"/>
  <c r="J6" i="16" s="1"/>
  <c r="Y6" i="16"/>
  <c r="X6" i="16"/>
  <c r="P6" i="16"/>
  <c r="O6" i="16"/>
  <c r="Q6" i="16" s="1"/>
  <c r="M6" i="16"/>
  <c r="H6" i="16"/>
  <c r="C6" i="16"/>
  <c r="AB5" i="16"/>
  <c r="AD5" i="16" s="1"/>
  <c r="J5" i="16" s="1"/>
  <c r="K5" i="16" s="1"/>
  <c r="Y5" i="16"/>
  <c r="X5" i="16"/>
  <c r="P5" i="16"/>
  <c r="O5" i="16"/>
  <c r="Q5" i="16" s="1"/>
  <c r="M5" i="16"/>
  <c r="H5" i="16"/>
  <c r="C5" i="16"/>
  <c r="AB4" i="16"/>
  <c r="AD4" i="16" s="1"/>
  <c r="Y4" i="16"/>
  <c r="X4" i="16"/>
  <c r="P4" i="16"/>
  <c r="O4" i="16"/>
  <c r="M4" i="16"/>
  <c r="H4" i="16"/>
  <c r="C4" i="16"/>
  <c r="AG3" i="16"/>
  <c r="AF3" i="16"/>
  <c r="W3" i="16"/>
  <c r="V3" i="16"/>
  <c r="U3" i="16"/>
  <c r="O3" i="16"/>
  <c r="G3" i="16"/>
  <c r="H3" i="16" s="1"/>
  <c r="F3" i="16"/>
  <c r="D3" i="16"/>
  <c r="A2" i="16"/>
  <c r="A1" i="16"/>
  <c r="AB31" i="15"/>
  <c r="AD31" i="15" s="1"/>
  <c r="J31" i="15" s="1"/>
  <c r="K31" i="15" s="1"/>
  <c r="Y31" i="15"/>
  <c r="X31" i="15"/>
  <c r="P31" i="15"/>
  <c r="O31" i="15"/>
  <c r="M31" i="15"/>
  <c r="H31" i="15"/>
  <c r="C31" i="15"/>
  <c r="AB30" i="15"/>
  <c r="AD30" i="15" s="1"/>
  <c r="J30" i="15" s="1"/>
  <c r="Y30" i="15"/>
  <c r="X30" i="15"/>
  <c r="P30" i="15"/>
  <c r="Q30" i="15" s="1"/>
  <c r="O30" i="15"/>
  <c r="M30" i="15"/>
  <c r="H30" i="15"/>
  <c r="C30" i="15"/>
  <c r="AD29" i="15"/>
  <c r="J29" i="15" s="1"/>
  <c r="I29" i="15" s="1"/>
  <c r="AB29" i="15"/>
  <c r="Y29" i="15"/>
  <c r="X29" i="15"/>
  <c r="P29" i="15"/>
  <c r="O29" i="15"/>
  <c r="Q29" i="15" s="1"/>
  <c r="M29" i="15"/>
  <c r="K29" i="15"/>
  <c r="H29" i="15"/>
  <c r="C29" i="15"/>
  <c r="AB28" i="15"/>
  <c r="AD28" i="15" s="1"/>
  <c r="J28" i="15" s="1"/>
  <c r="Y28" i="15"/>
  <c r="X28" i="15"/>
  <c r="Q28" i="15"/>
  <c r="P28" i="15"/>
  <c r="O28" i="15"/>
  <c r="M28" i="15"/>
  <c r="H28" i="15"/>
  <c r="C28" i="15"/>
  <c r="AB27" i="15"/>
  <c r="AD27" i="15" s="1"/>
  <c r="J27" i="15" s="1"/>
  <c r="K27" i="15" s="1"/>
  <c r="Y27" i="15"/>
  <c r="X27" i="15"/>
  <c r="P27" i="15"/>
  <c r="O27" i="15"/>
  <c r="M27" i="15"/>
  <c r="H27" i="15"/>
  <c r="C27" i="15"/>
  <c r="AB26" i="15"/>
  <c r="AD26" i="15" s="1"/>
  <c r="J26" i="15" s="1"/>
  <c r="Y26" i="15"/>
  <c r="X26" i="15"/>
  <c r="P26" i="15"/>
  <c r="O26" i="15"/>
  <c r="M26" i="15"/>
  <c r="H26" i="15"/>
  <c r="C26" i="15"/>
  <c r="AB25" i="15"/>
  <c r="AD25" i="15" s="1"/>
  <c r="J25" i="15" s="1"/>
  <c r="Y25" i="15"/>
  <c r="X25" i="15"/>
  <c r="Q25" i="15"/>
  <c r="P25" i="15"/>
  <c r="O25" i="15"/>
  <c r="M25" i="15"/>
  <c r="H25" i="15"/>
  <c r="C25" i="15"/>
  <c r="AB24" i="15"/>
  <c r="AD24" i="15" s="1"/>
  <c r="J24" i="15" s="1"/>
  <c r="Y24" i="15"/>
  <c r="X24" i="15"/>
  <c r="P24" i="15"/>
  <c r="O24" i="15"/>
  <c r="Q24" i="15" s="1"/>
  <c r="M24" i="15"/>
  <c r="H24" i="15"/>
  <c r="C24" i="15"/>
  <c r="AB23" i="15"/>
  <c r="AD23" i="15" s="1"/>
  <c r="J23" i="15" s="1"/>
  <c r="K23" i="15" s="1"/>
  <c r="Y23" i="15"/>
  <c r="X23" i="15"/>
  <c r="P23" i="15"/>
  <c r="O23" i="15"/>
  <c r="Q23" i="15" s="1"/>
  <c r="M23" i="15"/>
  <c r="H23" i="15"/>
  <c r="C23" i="15"/>
  <c r="AB22" i="15"/>
  <c r="AD22" i="15" s="1"/>
  <c r="J22" i="15" s="1"/>
  <c r="Y22" i="15"/>
  <c r="X22" i="15"/>
  <c r="P22" i="15"/>
  <c r="O22" i="15"/>
  <c r="M22" i="15"/>
  <c r="H22" i="15"/>
  <c r="C22" i="15"/>
  <c r="AD21" i="15"/>
  <c r="J21" i="15" s="1"/>
  <c r="I21" i="15" s="1"/>
  <c r="AB21" i="15"/>
  <c r="Y21" i="15"/>
  <c r="X21" i="15"/>
  <c r="P21" i="15"/>
  <c r="Q21" i="15" s="1"/>
  <c r="O21" i="15"/>
  <c r="M21" i="15"/>
  <c r="K21" i="15"/>
  <c r="H21" i="15"/>
  <c r="C21" i="15"/>
  <c r="AB20" i="15"/>
  <c r="AD20" i="15" s="1"/>
  <c r="J20" i="15" s="1"/>
  <c r="Y20" i="15"/>
  <c r="X20" i="15"/>
  <c r="P20" i="15"/>
  <c r="O20" i="15"/>
  <c r="Q20" i="15" s="1"/>
  <c r="M20" i="15"/>
  <c r="H20" i="15"/>
  <c r="C20" i="15"/>
  <c r="AB19" i="15"/>
  <c r="AD19" i="15" s="1"/>
  <c r="J19" i="15" s="1"/>
  <c r="Y19" i="15"/>
  <c r="X19" i="15"/>
  <c r="P19" i="15"/>
  <c r="O19" i="15"/>
  <c r="Q19" i="15" s="1"/>
  <c r="M19" i="15"/>
  <c r="H19" i="15"/>
  <c r="C19" i="15"/>
  <c r="AB18" i="15"/>
  <c r="AD18" i="15" s="1"/>
  <c r="J18" i="15" s="1"/>
  <c r="Y18" i="15"/>
  <c r="X18" i="15"/>
  <c r="P18" i="15"/>
  <c r="O18" i="15"/>
  <c r="M18" i="15"/>
  <c r="H18" i="15"/>
  <c r="C18" i="15"/>
  <c r="AD17" i="15"/>
  <c r="J17" i="15" s="1"/>
  <c r="I17" i="15" s="1"/>
  <c r="AB17" i="15"/>
  <c r="Y17" i="15"/>
  <c r="X17" i="15"/>
  <c r="P17" i="15"/>
  <c r="O17" i="15"/>
  <c r="M17" i="15"/>
  <c r="K17" i="15"/>
  <c r="H17" i="15"/>
  <c r="C17" i="15"/>
  <c r="AB16" i="15"/>
  <c r="AD16" i="15" s="1"/>
  <c r="J16" i="15" s="1"/>
  <c r="Y16" i="15"/>
  <c r="X16" i="15"/>
  <c r="P16" i="15"/>
  <c r="O16" i="15"/>
  <c r="M16" i="15"/>
  <c r="H16" i="15"/>
  <c r="C16" i="15"/>
  <c r="AB15" i="15"/>
  <c r="AD15" i="15" s="1"/>
  <c r="J15" i="15" s="1"/>
  <c r="K15" i="15" s="1"/>
  <c r="Y15" i="15"/>
  <c r="X15" i="15"/>
  <c r="P15" i="15"/>
  <c r="O15" i="15"/>
  <c r="M15" i="15"/>
  <c r="H15" i="15"/>
  <c r="C15" i="15"/>
  <c r="AB14" i="15"/>
  <c r="AD14" i="15" s="1"/>
  <c r="J14" i="15" s="1"/>
  <c r="Y14" i="15"/>
  <c r="X14" i="15"/>
  <c r="P14" i="15"/>
  <c r="Q14" i="15" s="1"/>
  <c r="O14" i="15"/>
  <c r="M14" i="15"/>
  <c r="H14" i="15"/>
  <c r="C14" i="15"/>
  <c r="AD13" i="15"/>
  <c r="J13" i="15" s="1"/>
  <c r="I13" i="15" s="1"/>
  <c r="AB13" i="15"/>
  <c r="Y13" i="15"/>
  <c r="X13" i="15"/>
  <c r="P13" i="15"/>
  <c r="O13" i="15"/>
  <c r="Q13" i="15" s="1"/>
  <c r="M13" i="15"/>
  <c r="H13" i="15"/>
  <c r="C13" i="15"/>
  <c r="AB12" i="15"/>
  <c r="AD12" i="15" s="1"/>
  <c r="J12" i="15" s="1"/>
  <c r="Y12" i="15"/>
  <c r="X12" i="15"/>
  <c r="P12" i="15"/>
  <c r="O12" i="15"/>
  <c r="Q12" i="15" s="1"/>
  <c r="M12" i="15"/>
  <c r="H12" i="15"/>
  <c r="C12" i="15"/>
  <c r="AB11" i="15"/>
  <c r="AD11" i="15" s="1"/>
  <c r="J11" i="15" s="1"/>
  <c r="K11" i="15" s="1"/>
  <c r="Y11" i="15"/>
  <c r="X11" i="15"/>
  <c r="P11" i="15"/>
  <c r="O11" i="15"/>
  <c r="Q11" i="15" s="1"/>
  <c r="M11" i="15"/>
  <c r="I11" i="15"/>
  <c r="H11" i="15"/>
  <c r="C11" i="15"/>
  <c r="AB10" i="15"/>
  <c r="AD10" i="15" s="1"/>
  <c r="Y10" i="15"/>
  <c r="X10" i="15"/>
  <c r="P10" i="15"/>
  <c r="O10" i="15"/>
  <c r="M10" i="15"/>
  <c r="J10" i="15"/>
  <c r="H10" i="15"/>
  <c r="C10" i="15"/>
  <c r="AD9" i="15"/>
  <c r="J9" i="15" s="1"/>
  <c r="I9" i="15" s="1"/>
  <c r="AB9" i="15"/>
  <c r="Y9" i="15"/>
  <c r="X9" i="15"/>
  <c r="P9" i="15"/>
  <c r="Q9" i="15" s="1"/>
  <c r="O9" i="15"/>
  <c r="M9" i="15"/>
  <c r="K9" i="15"/>
  <c r="H9" i="15"/>
  <c r="C9" i="15"/>
  <c r="AD8" i="15"/>
  <c r="J8" i="15" s="1"/>
  <c r="AB8" i="15"/>
  <c r="Y8" i="15"/>
  <c r="X8" i="15"/>
  <c r="P8" i="15"/>
  <c r="O8" i="15"/>
  <c r="Q8" i="15" s="1"/>
  <c r="M8" i="15"/>
  <c r="H8" i="15"/>
  <c r="C8" i="15"/>
  <c r="AB7" i="15"/>
  <c r="AD7" i="15" s="1"/>
  <c r="J7" i="15" s="1"/>
  <c r="K7" i="15" s="1"/>
  <c r="Y7" i="15"/>
  <c r="X7" i="15"/>
  <c r="P7" i="15"/>
  <c r="O7" i="15"/>
  <c r="Q7" i="15" s="1"/>
  <c r="M7" i="15"/>
  <c r="H7" i="15"/>
  <c r="C7" i="15"/>
  <c r="AB6" i="15"/>
  <c r="AD6" i="15" s="1"/>
  <c r="J6" i="15" s="1"/>
  <c r="Y6" i="15"/>
  <c r="X6" i="15"/>
  <c r="P6" i="15"/>
  <c r="O6" i="15"/>
  <c r="M6" i="15"/>
  <c r="H6" i="15"/>
  <c r="C6" i="15"/>
  <c r="AB5" i="15"/>
  <c r="AD5" i="15" s="1"/>
  <c r="J5" i="15" s="1"/>
  <c r="Y5" i="15"/>
  <c r="X5" i="15"/>
  <c r="P5" i="15"/>
  <c r="O5" i="15"/>
  <c r="Q5" i="15" s="1"/>
  <c r="M5" i="15"/>
  <c r="H5" i="15"/>
  <c r="C5" i="15"/>
  <c r="AB4" i="15"/>
  <c r="AD4" i="15" s="1"/>
  <c r="Y4" i="15"/>
  <c r="X4" i="15"/>
  <c r="P4" i="15"/>
  <c r="Q4" i="15" s="1"/>
  <c r="O4" i="15"/>
  <c r="M4" i="15"/>
  <c r="H4" i="15"/>
  <c r="C4" i="15"/>
  <c r="AG3" i="15"/>
  <c r="AF3" i="15"/>
  <c r="W3" i="15"/>
  <c r="X3" i="15" s="1"/>
  <c r="V3" i="15"/>
  <c r="U3" i="15"/>
  <c r="O3" i="15"/>
  <c r="G3" i="15"/>
  <c r="F3" i="15"/>
  <c r="D3" i="15"/>
  <c r="A2" i="15"/>
  <c r="A1" i="15"/>
  <c r="AB31" i="14"/>
  <c r="AD31" i="14" s="1"/>
  <c r="J31" i="14" s="1"/>
  <c r="Y31" i="14"/>
  <c r="X31" i="14"/>
  <c r="Q31" i="14"/>
  <c r="P31" i="14"/>
  <c r="O31" i="14"/>
  <c r="M31" i="14"/>
  <c r="H31" i="14"/>
  <c r="C31" i="14"/>
  <c r="AB30" i="14"/>
  <c r="AD30" i="14" s="1"/>
  <c r="J30" i="14" s="1"/>
  <c r="K30" i="14" s="1"/>
  <c r="Y30" i="14"/>
  <c r="X30" i="14"/>
  <c r="P30" i="14"/>
  <c r="Q30" i="14" s="1"/>
  <c r="O30" i="14"/>
  <c r="M30" i="14"/>
  <c r="H30" i="14"/>
  <c r="C30" i="14"/>
  <c r="AB29" i="14"/>
  <c r="AD29" i="14" s="1"/>
  <c r="J29" i="14" s="1"/>
  <c r="K29" i="14" s="1"/>
  <c r="Y29" i="14"/>
  <c r="X29" i="14"/>
  <c r="P29" i="14"/>
  <c r="O29" i="14"/>
  <c r="M29" i="14"/>
  <c r="H29" i="14"/>
  <c r="C29" i="14"/>
  <c r="AD28" i="14"/>
  <c r="J28" i="14" s="1"/>
  <c r="AB28" i="14"/>
  <c r="Y28" i="14"/>
  <c r="X28" i="14"/>
  <c r="P28" i="14"/>
  <c r="O28" i="14"/>
  <c r="M28" i="14"/>
  <c r="H28" i="14"/>
  <c r="C28" i="14"/>
  <c r="AD27" i="14"/>
  <c r="J27" i="14" s="1"/>
  <c r="I27" i="14" s="1"/>
  <c r="AB27" i="14"/>
  <c r="Y27" i="14"/>
  <c r="X27" i="14"/>
  <c r="P27" i="14"/>
  <c r="Q27" i="14" s="1"/>
  <c r="O27" i="14"/>
  <c r="M27" i="14"/>
  <c r="K27" i="14"/>
  <c r="H27" i="14"/>
  <c r="C27" i="14"/>
  <c r="AB26" i="14"/>
  <c r="AD26" i="14" s="1"/>
  <c r="J26" i="14" s="1"/>
  <c r="Y26" i="14"/>
  <c r="X26" i="14"/>
  <c r="P26" i="14"/>
  <c r="O26" i="14"/>
  <c r="M26" i="14"/>
  <c r="H26" i="14"/>
  <c r="C26" i="14"/>
  <c r="AB25" i="14"/>
  <c r="AD25" i="14" s="1"/>
  <c r="J25" i="14" s="1"/>
  <c r="Y25" i="14"/>
  <c r="X25" i="14"/>
  <c r="P25" i="14"/>
  <c r="O25" i="14"/>
  <c r="M25" i="14"/>
  <c r="H25" i="14"/>
  <c r="C25" i="14"/>
  <c r="AB24" i="14"/>
  <c r="AD24" i="14" s="1"/>
  <c r="J24" i="14" s="1"/>
  <c r="Y24" i="14"/>
  <c r="X24" i="14"/>
  <c r="Q24" i="14"/>
  <c r="P24" i="14"/>
  <c r="O24" i="14"/>
  <c r="M24" i="14"/>
  <c r="H24" i="14"/>
  <c r="C24" i="14"/>
  <c r="AB23" i="14"/>
  <c r="AD23" i="14" s="1"/>
  <c r="J23" i="14" s="1"/>
  <c r="Y23" i="14"/>
  <c r="X23" i="14"/>
  <c r="P23" i="14"/>
  <c r="O23" i="14"/>
  <c r="Q23" i="14" s="1"/>
  <c r="M23" i="14"/>
  <c r="H23" i="14"/>
  <c r="C23" i="14"/>
  <c r="AB22" i="14"/>
  <c r="AD22" i="14" s="1"/>
  <c r="J22" i="14" s="1"/>
  <c r="K22" i="14" s="1"/>
  <c r="Y22" i="14"/>
  <c r="X22" i="14"/>
  <c r="Q22" i="14"/>
  <c r="P22" i="14"/>
  <c r="O22" i="14"/>
  <c r="M22" i="14"/>
  <c r="H22" i="14"/>
  <c r="C22" i="14"/>
  <c r="AD21" i="14"/>
  <c r="J21" i="14" s="1"/>
  <c r="AB21" i="14"/>
  <c r="Y21" i="14"/>
  <c r="X21" i="14"/>
  <c r="P21" i="14"/>
  <c r="O21" i="14"/>
  <c r="M21" i="14"/>
  <c r="H21" i="14"/>
  <c r="C21" i="14"/>
  <c r="AB20" i="14"/>
  <c r="AD20" i="14" s="1"/>
  <c r="J20" i="14" s="1"/>
  <c r="K20" i="14" s="1"/>
  <c r="Y20" i="14"/>
  <c r="X20" i="14"/>
  <c r="P20" i="14"/>
  <c r="O20" i="14"/>
  <c r="M20" i="14"/>
  <c r="H20" i="14"/>
  <c r="C20" i="14"/>
  <c r="AD19" i="14"/>
  <c r="J19" i="14" s="1"/>
  <c r="I19" i="14" s="1"/>
  <c r="AB19" i="14"/>
  <c r="Y19" i="14"/>
  <c r="X19" i="14"/>
  <c r="Q19" i="14"/>
  <c r="P19" i="14"/>
  <c r="O19" i="14"/>
  <c r="M19" i="14"/>
  <c r="K19" i="14"/>
  <c r="H19" i="14"/>
  <c r="C19" i="14"/>
  <c r="AB18" i="14"/>
  <c r="AD18" i="14" s="1"/>
  <c r="J18" i="14" s="1"/>
  <c r="Y18" i="14"/>
  <c r="X18" i="14"/>
  <c r="P18" i="14"/>
  <c r="O18" i="14"/>
  <c r="Q18" i="14" s="1"/>
  <c r="M18" i="14"/>
  <c r="H18" i="14"/>
  <c r="C18" i="14"/>
  <c r="AB17" i="14"/>
  <c r="AD17" i="14" s="1"/>
  <c r="J17" i="14" s="1"/>
  <c r="Y17" i="14"/>
  <c r="X17" i="14"/>
  <c r="P17" i="14"/>
  <c r="O17" i="14"/>
  <c r="Q17" i="14" s="1"/>
  <c r="M17" i="14"/>
  <c r="H17" i="14"/>
  <c r="C17" i="14"/>
  <c r="AB16" i="14"/>
  <c r="AD16" i="14" s="1"/>
  <c r="J16" i="14" s="1"/>
  <c r="Y16" i="14"/>
  <c r="X16" i="14"/>
  <c r="P16" i="14"/>
  <c r="O16" i="14"/>
  <c r="Q16" i="14" s="1"/>
  <c r="M16" i="14"/>
  <c r="H16" i="14"/>
  <c r="C16" i="14"/>
  <c r="AD15" i="14"/>
  <c r="J15" i="14" s="1"/>
  <c r="I15" i="14" s="1"/>
  <c r="AB15" i="14"/>
  <c r="Y15" i="14"/>
  <c r="X15" i="14"/>
  <c r="P15" i="14"/>
  <c r="O15" i="14"/>
  <c r="Q15" i="14" s="1"/>
  <c r="M15" i="14"/>
  <c r="H15" i="14"/>
  <c r="C15" i="14"/>
  <c r="AB14" i="14"/>
  <c r="AD14" i="14" s="1"/>
  <c r="J14" i="14" s="1"/>
  <c r="K14" i="14" s="1"/>
  <c r="Y14" i="14"/>
  <c r="X14" i="14"/>
  <c r="Q14" i="14"/>
  <c r="P14" i="14"/>
  <c r="O14" i="14"/>
  <c r="M14" i="14"/>
  <c r="H14" i="14"/>
  <c r="C14" i="14"/>
  <c r="AB13" i="14"/>
  <c r="AD13" i="14" s="1"/>
  <c r="J13" i="14" s="1"/>
  <c r="Y13" i="14"/>
  <c r="X13" i="14"/>
  <c r="P13" i="14"/>
  <c r="O13" i="14"/>
  <c r="Q13" i="14" s="1"/>
  <c r="M13" i="14"/>
  <c r="H13" i="14"/>
  <c r="C13" i="14"/>
  <c r="AB12" i="14"/>
  <c r="AD12" i="14" s="1"/>
  <c r="J12" i="14" s="1"/>
  <c r="Y12" i="14"/>
  <c r="X12" i="14"/>
  <c r="P12" i="14"/>
  <c r="O12" i="14"/>
  <c r="M12" i="14"/>
  <c r="H12" i="14"/>
  <c r="C12" i="14"/>
  <c r="AB11" i="14"/>
  <c r="AD11" i="14" s="1"/>
  <c r="J11" i="14" s="1"/>
  <c r="Y11" i="14"/>
  <c r="X11" i="14"/>
  <c r="P11" i="14"/>
  <c r="O11" i="14"/>
  <c r="Q11" i="14" s="1"/>
  <c r="M11" i="14"/>
  <c r="H11" i="14"/>
  <c r="C11" i="14"/>
  <c r="AD10" i="14"/>
  <c r="J10" i="14" s="1"/>
  <c r="AB10" i="14"/>
  <c r="Y10" i="14"/>
  <c r="X10" i="14"/>
  <c r="P10" i="14"/>
  <c r="O10" i="14"/>
  <c r="Q10" i="14" s="1"/>
  <c r="M10" i="14"/>
  <c r="H10" i="14"/>
  <c r="C10" i="14"/>
  <c r="AB9" i="14"/>
  <c r="AD9" i="14" s="1"/>
  <c r="J9" i="14" s="1"/>
  <c r="Y9" i="14"/>
  <c r="X9" i="14"/>
  <c r="P9" i="14"/>
  <c r="O9" i="14"/>
  <c r="Q9" i="14" s="1"/>
  <c r="M9" i="14"/>
  <c r="H9" i="14"/>
  <c r="C9" i="14"/>
  <c r="AB8" i="14"/>
  <c r="AD8" i="14" s="1"/>
  <c r="Y8" i="14"/>
  <c r="X8" i="14"/>
  <c r="P8" i="14"/>
  <c r="O8" i="14"/>
  <c r="Q8" i="14" s="1"/>
  <c r="M8" i="14"/>
  <c r="J8" i="14"/>
  <c r="H8" i="14"/>
  <c r="C8" i="14"/>
  <c r="AD7" i="14"/>
  <c r="J7" i="14" s="1"/>
  <c r="I7" i="14" s="1"/>
  <c r="AB7" i="14"/>
  <c r="Y7" i="14"/>
  <c r="X7" i="14"/>
  <c r="Q7" i="14"/>
  <c r="P7" i="14"/>
  <c r="O7" i="14"/>
  <c r="M7" i="14"/>
  <c r="K7" i="14"/>
  <c r="H7" i="14"/>
  <c r="C7" i="14"/>
  <c r="AB6" i="14"/>
  <c r="AD6" i="14" s="1"/>
  <c r="Y6" i="14"/>
  <c r="X6" i="14"/>
  <c r="P6" i="14"/>
  <c r="O6" i="14"/>
  <c r="Q6" i="14" s="1"/>
  <c r="M6" i="14"/>
  <c r="J6" i="14"/>
  <c r="K6" i="14" s="1"/>
  <c r="H6" i="14"/>
  <c r="C6" i="14"/>
  <c r="AD5" i="14"/>
  <c r="J5" i="14" s="1"/>
  <c r="K5" i="14" s="1"/>
  <c r="AB5" i="14"/>
  <c r="Y5" i="14"/>
  <c r="X5" i="14"/>
  <c r="P5" i="14"/>
  <c r="O5" i="14"/>
  <c r="Q5" i="14" s="1"/>
  <c r="M5" i="14"/>
  <c r="H5" i="14"/>
  <c r="C5" i="14"/>
  <c r="AB4" i="14"/>
  <c r="AD4" i="14" s="1"/>
  <c r="J4" i="14" s="1"/>
  <c r="Y4" i="14"/>
  <c r="X4" i="14"/>
  <c r="P4" i="14"/>
  <c r="Q4" i="14" s="1"/>
  <c r="O4" i="14"/>
  <c r="M4" i="14"/>
  <c r="H4" i="14"/>
  <c r="C4" i="14"/>
  <c r="AG3" i="14"/>
  <c r="AF3" i="14"/>
  <c r="W3" i="14"/>
  <c r="X3" i="14" s="1"/>
  <c r="V3" i="14"/>
  <c r="U3" i="14"/>
  <c r="O3" i="14"/>
  <c r="G3" i="14"/>
  <c r="F3" i="14"/>
  <c r="D3" i="14"/>
  <c r="A2" i="14"/>
  <c r="A1" i="14"/>
  <c r="AD31" i="13"/>
  <c r="J31" i="13" s="1"/>
  <c r="AB31" i="13"/>
  <c r="Y31" i="13"/>
  <c r="X31" i="13"/>
  <c r="P31" i="13"/>
  <c r="Q31" i="13" s="1"/>
  <c r="O31" i="13"/>
  <c r="M31" i="13"/>
  <c r="H31" i="13"/>
  <c r="C31" i="13"/>
  <c r="AB30" i="13"/>
  <c r="AD30" i="13" s="1"/>
  <c r="J30" i="13" s="1"/>
  <c r="I30" i="13" s="1"/>
  <c r="Y30" i="13"/>
  <c r="X30" i="13"/>
  <c r="P30" i="13"/>
  <c r="Q30" i="13" s="1"/>
  <c r="O30" i="13"/>
  <c r="M30" i="13"/>
  <c r="H30" i="13"/>
  <c r="C30" i="13"/>
  <c r="AD29" i="13"/>
  <c r="J29" i="13" s="1"/>
  <c r="AB29" i="13"/>
  <c r="Y29" i="13"/>
  <c r="X29" i="13"/>
  <c r="P29" i="13"/>
  <c r="O29" i="13"/>
  <c r="Q29" i="13" s="1"/>
  <c r="M29" i="13"/>
  <c r="H29" i="13"/>
  <c r="C29" i="13"/>
  <c r="AB28" i="13"/>
  <c r="AD28" i="13" s="1"/>
  <c r="J28" i="13" s="1"/>
  <c r="Y28" i="13"/>
  <c r="X28" i="13"/>
  <c r="P28" i="13"/>
  <c r="O28" i="13"/>
  <c r="Q28" i="13" s="1"/>
  <c r="M28" i="13"/>
  <c r="H28" i="13"/>
  <c r="C28" i="13"/>
  <c r="AB27" i="13"/>
  <c r="AD27" i="13" s="1"/>
  <c r="Y27" i="13"/>
  <c r="X27" i="13"/>
  <c r="P27" i="13"/>
  <c r="O27" i="13"/>
  <c r="Q27" i="13" s="1"/>
  <c r="M27" i="13"/>
  <c r="J27" i="13"/>
  <c r="H27" i="13"/>
  <c r="C27" i="13"/>
  <c r="AB26" i="13"/>
  <c r="AD26" i="13" s="1"/>
  <c r="J26" i="13" s="1"/>
  <c r="Y26" i="13"/>
  <c r="X26" i="13"/>
  <c r="P26" i="13"/>
  <c r="O26" i="13"/>
  <c r="Q26" i="13" s="1"/>
  <c r="M26" i="13"/>
  <c r="H26" i="13"/>
  <c r="C26" i="13"/>
  <c r="AB25" i="13"/>
  <c r="AD25" i="13" s="1"/>
  <c r="J25" i="13" s="1"/>
  <c r="Y25" i="13"/>
  <c r="X25" i="13"/>
  <c r="P25" i="13"/>
  <c r="O25" i="13"/>
  <c r="Q25" i="13" s="1"/>
  <c r="M25" i="13"/>
  <c r="H25" i="13"/>
  <c r="C25" i="13"/>
  <c r="AB24" i="13"/>
  <c r="AD24" i="13" s="1"/>
  <c r="J24" i="13" s="1"/>
  <c r="Y24" i="13"/>
  <c r="X24" i="13"/>
  <c r="P24" i="13"/>
  <c r="O24" i="13"/>
  <c r="Q24" i="13" s="1"/>
  <c r="M24" i="13"/>
  <c r="H24" i="13"/>
  <c r="C24" i="13"/>
  <c r="AB23" i="13"/>
  <c r="AD23" i="13" s="1"/>
  <c r="J23" i="13" s="1"/>
  <c r="Y23" i="13"/>
  <c r="X23" i="13"/>
  <c r="P23" i="13"/>
  <c r="Q23" i="13" s="1"/>
  <c r="O23" i="13"/>
  <c r="M23" i="13"/>
  <c r="H23" i="13"/>
  <c r="C23" i="13"/>
  <c r="AB22" i="13"/>
  <c r="AD22" i="13" s="1"/>
  <c r="J22" i="13" s="1"/>
  <c r="I22" i="13" s="1"/>
  <c r="Y22" i="13"/>
  <c r="X22" i="13"/>
  <c r="P22" i="13"/>
  <c r="Q22" i="13" s="1"/>
  <c r="O22" i="13"/>
  <c r="M22" i="13"/>
  <c r="H22" i="13"/>
  <c r="C22" i="13"/>
  <c r="AD21" i="13"/>
  <c r="J21" i="13" s="1"/>
  <c r="AB21" i="13"/>
  <c r="Y21" i="13"/>
  <c r="X21" i="13"/>
  <c r="P21" i="13"/>
  <c r="O21" i="13"/>
  <c r="Q21" i="13" s="1"/>
  <c r="M21" i="13"/>
  <c r="H21" i="13"/>
  <c r="C21" i="13"/>
  <c r="AB20" i="13"/>
  <c r="AD20" i="13" s="1"/>
  <c r="J20" i="13" s="1"/>
  <c r="Y20" i="13"/>
  <c r="X20" i="13"/>
  <c r="P20" i="13"/>
  <c r="O20" i="13"/>
  <c r="Q20" i="13" s="1"/>
  <c r="M20" i="13"/>
  <c r="H20" i="13"/>
  <c r="C20" i="13"/>
  <c r="AB19" i="13"/>
  <c r="AD19" i="13" s="1"/>
  <c r="J19" i="13" s="1"/>
  <c r="Y19" i="13"/>
  <c r="X19" i="13"/>
  <c r="P19" i="13"/>
  <c r="O19" i="13"/>
  <c r="Q19" i="13" s="1"/>
  <c r="M19" i="13"/>
  <c r="H19" i="13"/>
  <c r="C19" i="13"/>
  <c r="AB18" i="13"/>
  <c r="AD18" i="13" s="1"/>
  <c r="J18" i="13" s="1"/>
  <c r="Y18" i="13"/>
  <c r="X18" i="13"/>
  <c r="Q18" i="13"/>
  <c r="P18" i="13"/>
  <c r="O18" i="13"/>
  <c r="M18" i="13"/>
  <c r="H18" i="13"/>
  <c r="C18" i="13"/>
  <c r="AD17" i="13"/>
  <c r="J17" i="13" s="1"/>
  <c r="AB17" i="13"/>
  <c r="Y17" i="13"/>
  <c r="X17" i="13"/>
  <c r="P17" i="13"/>
  <c r="O17" i="13"/>
  <c r="Q17" i="13" s="1"/>
  <c r="M17" i="13"/>
  <c r="H17" i="13"/>
  <c r="C17" i="13"/>
  <c r="AB16" i="13"/>
  <c r="AD16" i="13" s="1"/>
  <c r="J16" i="13" s="1"/>
  <c r="K16" i="13" s="1"/>
  <c r="Y16" i="13"/>
  <c r="X16" i="13"/>
  <c r="P16" i="13"/>
  <c r="O16" i="13"/>
  <c r="Q16" i="13" s="1"/>
  <c r="M16" i="13"/>
  <c r="I16" i="13"/>
  <c r="H16" i="13"/>
  <c r="C16" i="13"/>
  <c r="AD15" i="13"/>
  <c r="J15" i="13" s="1"/>
  <c r="AB15" i="13"/>
  <c r="Y15" i="13"/>
  <c r="X15" i="13"/>
  <c r="P15" i="13"/>
  <c r="Q15" i="13" s="1"/>
  <c r="O15" i="13"/>
  <c r="M15" i="13"/>
  <c r="H15" i="13"/>
  <c r="C15" i="13"/>
  <c r="AB14" i="13"/>
  <c r="AD14" i="13" s="1"/>
  <c r="J14" i="13" s="1"/>
  <c r="I14" i="13" s="1"/>
  <c r="Y14" i="13"/>
  <c r="X14" i="13"/>
  <c r="P14" i="13"/>
  <c r="Q14" i="13" s="1"/>
  <c r="O14" i="13"/>
  <c r="M14" i="13"/>
  <c r="H14" i="13"/>
  <c r="C14" i="13"/>
  <c r="AD13" i="13"/>
  <c r="J13" i="13" s="1"/>
  <c r="AB13" i="13"/>
  <c r="Y13" i="13"/>
  <c r="X13" i="13"/>
  <c r="P13" i="13"/>
  <c r="O13" i="13"/>
  <c r="M13" i="13"/>
  <c r="H13" i="13"/>
  <c r="C13" i="13"/>
  <c r="AB12" i="13"/>
  <c r="AD12" i="13" s="1"/>
  <c r="J12" i="13" s="1"/>
  <c r="Y12" i="13"/>
  <c r="X12" i="13"/>
  <c r="P12" i="13"/>
  <c r="O12" i="13"/>
  <c r="M12" i="13"/>
  <c r="H12" i="13"/>
  <c r="C12" i="13"/>
  <c r="AB11" i="13"/>
  <c r="AD11" i="13" s="1"/>
  <c r="J11" i="13" s="1"/>
  <c r="Y11" i="13"/>
  <c r="X11" i="13"/>
  <c r="P11" i="13"/>
  <c r="O11" i="13"/>
  <c r="Q11" i="13" s="1"/>
  <c r="M11" i="13"/>
  <c r="H11" i="13"/>
  <c r="C11" i="13"/>
  <c r="AB10" i="13"/>
  <c r="AD10" i="13" s="1"/>
  <c r="J10" i="13" s="1"/>
  <c r="Y10" i="13"/>
  <c r="X10" i="13"/>
  <c r="P10" i="13"/>
  <c r="O10" i="13"/>
  <c r="Q10" i="13" s="1"/>
  <c r="M10" i="13"/>
  <c r="H10" i="13"/>
  <c r="C10" i="13"/>
  <c r="AD9" i="13"/>
  <c r="J9" i="13" s="1"/>
  <c r="AB9" i="13"/>
  <c r="Y9" i="13"/>
  <c r="X9" i="13"/>
  <c r="P9" i="13"/>
  <c r="O9" i="13"/>
  <c r="Q9" i="13" s="1"/>
  <c r="M9" i="13"/>
  <c r="H9" i="13"/>
  <c r="C9" i="13"/>
  <c r="AB8" i="13"/>
  <c r="AD8" i="13" s="1"/>
  <c r="J8" i="13" s="1"/>
  <c r="K8" i="13" s="1"/>
  <c r="Y8" i="13"/>
  <c r="X8" i="13"/>
  <c r="P8" i="13"/>
  <c r="O8" i="13"/>
  <c r="Q8" i="13" s="1"/>
  <c r="M8" i="13"/>
  <c r="H8" i="13"/>
  <c r="C8" i="13"/>
  <c r="AD7" i="13"/>
  <c r="J7" i="13" s="1"/>
  <c r="AB7" i="13"/>
  <c r="Y7" i="13"/>
  <c r="X7" i="13"/>
  <c r="P7" i="13"/>
  <c r="Q7" i="13" s="1"/>
  <c r="O7" i="13"/>
  <c r="M7" i="13"/>
  <c r="H7" i="13"/>
  <c r="C7" i="13"/>
  <c r="AB6" i="13"/>
  <c r="AD6" i="13" s="1"/>
  <c r="J6" i="13" s="1"/>
  <c r="Y6" i="13"/>
  <c r="X6" i="13"/>
  <c r="P6" i="13"/>
  <c r="Q6" i="13" s="1"/>
  <c r="O6" i="13"/>
  <c r="M6" i="13"/>
  <c r="H6" i="13"/>
  <c r="C6" i="13"/>
  <c r="AD5" i="13"/>
  <c r="J5" i="13" s="1"/>
  <c r="AB5" i="13"/>
  <c r="Y5" i="13"/>
  <c r="X5" i="13"/>
  <c r="P5" i="13"/>
  <c r="O5" i="13"/>
  <c r="M5" i="13"/>
  <c r="H5" i="13"/>
  <c r="C5" i="13"/>
  <c r="AB4" i="13"/>
  <c r="AD4" i="13" s="1"/>
  <c r="Y4" i="13"/>
  <c r="X4" i="13"/>
  <c r="P4" i="13"/>
  <c r="O4" i="13"/>
  <c r="M4" i="13"/>
  <c r="H4" i="13"/>
  <c r="C4" i="13"/>
  <c r="AG3" i="13"/>
  <c r="AF3" i="13"/>
  <c r="W3" i="13"/>
  <c r="X3" i="13" s="1"/>
  <c r="V3" i="13"/>
  <c r="U3" i="13"/>
  <c r="O3" i="13"/>
  <c r="G3" i="13"/>
  <c r="F3" i="13"/>
  <c r="H3" i="13" s="1"/>
  <c r="D3" i="13"/>
  <c r="A2" i="13"/>
  <c r="A1" i="13"/>
  <c r="AB31" i="12"/>
  <c r="AD31" i="12" s="1"/>
  <c r="J31" i="12" s="1"/>
  <c r="Y31" i="12"/>
  <c r="X31" i="12"/>
  <c r="P31" i="12"/>
  <c r="O31" i="12"/>
  <c r="M31" i="12"/>
  <c r="H31" i="12"/>
  <c r="C31" i="12"/>
  <c r="AB30" i="12"/>
  <c r="AD30" i="12" s="1"/>
  <c r="J30" i="12" s="1"/>
  <c r="Y30" i="12"/>
  <c r="X30" i="12"/>
  <c r="P30" i="12"/>
  <c r="O30" i="12"/>
  <c r="M30" i="12"/>
  <c r="H30" i="12"/>
  <c r="C30" i="12"/>
  <c r="AB29" i="12"/>
  <c r="AD29" i="12" s="1"/>
  <c r="J29" i="12" s="1"/>
  <c r="Y29" i="12"/>
  <c r="X29" i="12"/>
  <c r="P29" i="12"/>
  <c r="O29" i="12"/>
  <c r="Q29" i="12" s="1"/>
  <c r="M29" i="12"/>
  <c r="H29" i="12"/>
  <c r="C29" i="12"/>
  <c r="AB28" i="12"/>
  <c r="AD28" i="12" s="1"/>
  <c r="J28" i="12" s="1"/>
  <c r="Y28" i="12"/>
  <c r="X28" i="12"/>
  <c r="P28" i="12"/>
  <c r="O28" i="12"/>
  <c r="M28" i="12"/>
  <c r="H28" i="12"/>
  <c r="C28" i="12"/>
  <c r="AD27" i="12"/>
  <c r="J27" i="12" s="1"/>
  <c r="AB27" i="12"/>
  <c r="Y27" i="12"/>
  <c r="X27" i="12"/>
  <c r="P27" i="12"/>
  <c r="O27" i="12"/>
  <c r="Q27" i="12" s="1"/>
  <c r="M27" i="12"/>
  <c r="H27" i="12"/>
  <c r="C27" i="12"/>
  <c r="AB26" i="12"/>
  <c r="AD26" i="12" s="1"/>
  <c r="J26" i="12" s="1"/>
  <c r="K26" i="12" s="1"/>
  <c r="Y26" i="12"/>
  <c r="X26" i="12"/>
  <c r="P26" i="12"/>
  <c r="O26" i="12"/>
  <c r="Q26" i="12" s="1"/>
  <c r="M26" i="12"/>
  <c r="I26" i="12"/>
  <c r="H26" i="12"/>
  <c r="C26" i="12"/>
  <c r="AB25" i="12"/>
  <c r="AD25" i="12" s="1"/>
  <c r="J25" i="12" s="1"/>
  <c r="Y25" i="12"/>
  <c r="X25" i="12"/>
  <c r="P25" i="12"/>
  <c r="O25" i="12"/>
  <c r="M25" i="12"/>
  <c r="H25" i="12"/>
  <c r="C25" i="12"/>
  <c r="AB24" i="12"/>
  <c r="AD24" i="12" s="1"/>
  <c r="J24" i="12" s="1"/>
  <c r="Y24" i="12"/>
  <c r="X24" i="12"/>
  <c r="P24" i="12"/>
  <c r="Q24" i="12" s="1"/>
  <c r="O24" i="12"/>
  <c r="M24" i="12"/>
  <c r="H24" i="12"/>
  <c r="C24" i="12"/>
  <c r="AD23" i="12"/>
  <c r="J23" i="12" s="1"/>
  <c r="AB23" i="12"/>
  <c r="Y23" i="12"/>
  <c r="X23" i="12"/>
  <c r="P23" i="12"/>
  <c r="O23" i="12"/>
  <c r="M23" i="12"/>
  <c r="H23" i="12"/>
  <c r="C23" i="12"/>
  <c r="AB22" i="12"/>
  <c r="AD22" i="12" s="1"/>
  <c r="J22" i="12" s="1"/>
  <c r="Y22" i="12"/>
  <c r="X22" i="12"/>
  <c r="P22" i="12"/>
  <c r="O22" i="12"/>
  <c r="M22" i="12"/>
  <c r="H22" i="12"/>
  <c r="C22" i="12"/>
  <c r="AB21" i="12"/>
  <c r="AD21" i="12" s="1"/>
  <c r="J21" i="12" s="1"/>
  <c r="Y21" i="12"/>
  <c r="X21" i="12"/>
  <c r="P21" i="12"/>
  <c r="O21" i="12"/>
  <c r="Q21" i="12" s="1"/>
  <c r="M21" i="12"/>
  <c r="H21" i="12"/>
  <c r="C21" i="12"/>
  <c r="AB20" i="12"/>
  <c r="AD20" i="12" s="1"/>
  <c r="J20" i="12" s="1"/>
  <c r="Y20" i="12"/>
  <c r="X20" i="12"/>
  <c r="P20" i="12"/>
  <c r="O20" i="12"/>
  <c r="Q20" i="12" s="1"/>
  <c r="M20" i="12"/>
  <c r="H20" i="12"/>
  <c r="C20" i="12"/>
  <c r="AB19" i="12"/>
  <c r="AD19" i="12" s="1"/>
  <c r="J19" i="12" s="1"/>
  <c r="Y19" i="12"/>
  <c r="X19" i="12"/>
  <c r="P19" i="12"/>
  <c r="O19" i="12"/>
  <c r="Q19" i="12" s="1"/>
  <c r="M19" i="12"/>
  <c r="H19" i="12"/>
  <c r="C19" i="12"/>
  <c r="AB18" i="12"/>
  <c r="AD18" i="12" s="1"/>
  <c r="J18" i="12" s="1"/>
  <c r="K18" i="12" s="1"/>
  <c r="Y18" i="12"/>
  <c r="X18" i="12"/>
  <c r="P18" i="12"/>
  <c r="O18" i="12"/>
  <c r="Q18" i="12" s="1"/>
  <c r="M18" i="12"/>
  <c r="H18" i="12"/>
  <c r="C18" i="12"/>
  <c r="AD17" i="12"/>
  <c r="J17" i="12" s="1"/>
  <c r="AB17" i="12"/>
  <c r="Y17" i="12"/>
  <c r="X17" i="12"/>
  <c r="P17" i="12"/>
  <c r="Q17" i="12" s="1"/>
  <c r="O17" i="12"/>
  <c r="M17" i="12"/>
  <c r="H17" i="12"/>
  <c r="C17" i="12"/>
  <c r="AB16" i="12"/>
  <c r="AD16" i="12" s="1"/>
  <c r="J16" i="12" s="1"/>
  <c r="I16" i="12" s="1"/>
  <c r="Y16" i="12"/>
  <c r="X16" i="12"/>
  <c r="P16" i="12"/>
  <c r="Q16" i="12" s="1"/>
  <c r="O16" i="12"/>
  <c r="M16" i="12"/>
  <c r="H16" i="12"/>
  <c r="C16" i="12"/>
  <c r="AB15" i="12"/>
  <c r="AD15" i="12" s="1"/>
  <c r="J15" i="12" s="1"/>
  <c r="Y15" i="12"/>
  <c r="X15" i="12"/>
  <c r="P15" i="12"/>
  <c r="O15" i="12"/>
  <c r="M15" i="12"/>
  <c r="H15" i="12"/>
  <c r="C15" i="12"/>
  <c r="AB14" i="12"/>
  <c r="AD14" i="12" s="1"/>
  <c r="J14" i="12" s="1"/>
  <c r="Y14" i="12"/>
  <c r="X14" i="12"/>
  <c r="P14" i="12"/>
  <c r="O14" i="12"/>
  <c r="M14" i="12"/>
  <c r="H14" i="12"/>
  <c r="C14" i="12"/>
  <c r="AB13" i="12"/>
  <c r="AD13" i="12" s="1"/>
  <c r="J13" i="12" s="1"/>
  <c r="Y13" i="12"/>
  <c r="X13" i="12"/>
  <c r="Q13" i="12"/>
  <c r="P13" i="12"/>
  <c r="O13" i="12"/>
  <c r="M13" i="12"/>
  <c r="H13" i="12"/>
  <c r="C13" i="12"/>
  <c r="AB12" i="12"/>
  <c r="AD12" i="12" s="1"/>
  <c r="J12" i="12" s="1"/>
  <c r="Y12" i="12"/>
  <c r="X12" i="12"/>
  <c r="P12" i="12"/>
  <c r="O12" i="12"/>
  <c r="Q12" i="12" s="1"/>
  <c r="M12" i="12"/>
  <c r="H12" i="12"/>
  <c r="C12" i="12"/>
  <c r="AB11" i="12"/>
  <c r="AD11" i="12" s="1"/>
  <c r="J11" i="12" s="1"/>
  <c r="Y11" i="12"/>
  <c r="X11" i="12"/>
  <c r="P11" i="12"/>
  <c r="O11" i="12"/>
  <c r="M11" i="12"/>
  <c r="H11" i="12"/>
  <c r="C11" i="12"/>
  <c r="AB10" i="12"/>
  <c r="AD10" i="12" s="1"/>
  <c r="J10" i="12" s="1"/>
  <c r="K10" i="12" s="1"/>
  <c r="Y10" i="12"/>
  <c r="X10" i="12"/>
  <c r="P10" i="12"/>
  <c r="O10" i="12"/>
  <c r="Q10" i="12" s="1"/>
  <c r="M10" i="12"/>
  <c r="I10" i="12"/>
  <c r="H10" i="12"/>
  <c r="C10" i="12"/>
  <c r="AD9" i="12"/>
  <c r="J9" i="12" s="1"/>
  <c r="AB9" i="12"/>
  <c r="Y9" i="12"/>
  <c r="X9" i="12"/>
  <c r="P9" i="12"/>
  <c r="O9" i="12"/>
  <c r="M9" i="12"/>
  <c r="H9" i="12"/>
  <c r="C9" i="12"/>
  <c r="AB8" i="12"/>
  <c r="AD8" i="12" s="1"/>
  <c r="J8" i="12" s="1"/>
  <c r="I8" i="12" s="1"/>
  <c r="Y8" i="12"/>
  <c r="X8" i="12"/>
  <c r="P8" i="12"/>
  <c r="O8" i="12"/>
  <c r="M8" i="12"/>
  <c r="H8" i="12"/>
  <c r="C8" i="12"/>
  <c r="AB7" i="12"/>
  <c r="AD7" i="12" s="1"/>
  <c r="J7" i="12" s="1"/>
  <c r="Y7" i="12"/>
  <c r="X7" i="12"/>
  <c r="P7" i="12"/>
  <c r="O7" i="12"/>
  <c r="M7" i="12"/>
  <c r="H7" i="12"/>
  <c r="C7" i="12"/>
  <c r="AB6" i="12"/>
  <c r="AD6" i="12" s="1"/>
  <c r="J6" i="12" s="1"/>
  <c r="Y6" i="12"/>
  <c r="X6" i="12"/>
  <c r="P6" i="12"/>
  <c r="O6" i="12"/>
  <c r="M6" i="12"/>
  <c r="H6" i="12"/>
  <c r="C6" i="12"/>
  <c r="AB5" i="12"/>
  <c r="AD5" i="12" s="1"/>
  <c r="J5" i="12" s="1"/>
  <c r="Y5" i="12"/>
  <c r="X5" i="12"/>
  <c r="Q5" i="12"/>
  <c r="P5" i="12"/>
  <c r="O5" i="12"/>
  <c r="M5" i="12"/>
  <c r="H5" i="12"/>
  <c r="C5" i="12"/>
  <c r="AB4" i="12"/>
  <c r="AD4" i="12" s="1"/>
  <c r="Y4" i="12"/>
  <c r="X4" i="12"/>
  <c r="Q4" i="12"/>
  <c r="P4" i="12"/>
  <c r="O4" i="12"/>
  <c r="M4" i="12"/>
  <c r="H4" i="12"/>
  <c r="C4" i="12"/>
  <c r="AG3" i="12"/>
  <c r="AF3" i="12"/>
  <c r="W3" i="12"/>
  <c r="V3" i="12"/>
  <c r="U3" i="12"/>
  <c r="O3" i="12"/>
  <c r="G3" i="12"/>
  <c r="F3" i="12"/>
  <c r="H3" i="12" s="1"/>
  <c r="D3" i="12"/>
  <c r="A2" i="12"/>
  <c r="A1" i="12"/>
  <c r="AB31" i="11"/>
  <c r="AD31" i="11" s="1"/>
  <c r="J31" i="11" s="1"/>
  <c r="Y31" i="11"/>
  <c r="X31" i="11"/>
  <c r="P31" i="11"/>
  <c r="O31" i="11"/>
  <c r="Q31" i="11" s="1"/>
  <c r="M31" i="11"/>
  <c r="H31" i="11"/>
  <c r="C31" i="11"/>
  <c r="AB30" i="11"/>
  <c r="AD30" i="11" s="1"/>
  <c r="J30" i="11" s="1"/>
  <c r="Y30" i="11"/>
  <c r="X30" i="11"/>
  <c r="P30" i="11"/>
  <c r="O30" i="11"/>
  <c r="Q30" i="11" s="1"/>
  <c r="M30" i="11"/>
  <c r="H30" i="11"/>
  <c r="C30" i="11"/>
  <c r="AB29" i="11"/>
  <c r="AD29" i="11" s="1"/>
  <c r="J29" i="11" s="1"/>
  <c r="Y29" i="11"/>
  <c r="X29" i="11"/>
  <c r="P29" i="11"/>
  <c r="O29" i="11"/>
  <c r="M29" i="11"/>
  <c r="H29" i="11"/>
  <c r="C29" i="11"/>
  <c r="AB28" i="11"/>
  <c r="AD28" i="11" s="1"/>
  <c r="J28" i="11" s="1"/>
  <c r="K28" i="11" s="1"/>
  <c r="Y28" i="11"/>
  <c r="X28" i="11"/>
  <c r="P28" i="11"/>
  <c r="O28" i="11"/>
  <c r="M28" i="11"/>
  <c r="H28" i="11"/>
  <c r="C28" i="11"/>
  <c r="AD27" i="11"/>
  <c r="J27" i="11" s="1"/>
  <c r="AB27" i="11"/>
  <c r="Y27" i="11"/>
  <c r="X27" i="11"/>
  <c r="P27" i="11"/>
  <c r="O27" i="11"/>
  <c r="M27" i="11"/>
  <c r="H27" i="11"/>
  <c r="C27" i="11"/>
  <c r="AB26" i="11"/>
  <c r="AD26" i="11" s="1"/>
  <c r="J26" i="11" s="1"/>
  <c r="Y26" i="11"/>
  <c r="X26" i="11"/>
  <c r="P26" i="11"/>
  <c r="O26" i="11"/>
  <c r="M26" i="11"/>
  <c r="H26" i="11"/>
  <c r="C26" i="11"/>
  <c r="AD25" i="11"/>
  <c r="J25" i="11" s="1"/>
  <c r="AB25" i="11"/>
  <c r="Y25" i="11"/>
  <c r="X25" i="11"/>
  <c r="P25" i="11"/>
  <c r="O25" i="11"/>
  <c r="Q25" i="11" s="1"/>
  <c r="M25" i="11"/>
  <c r="H25" i="11"/>
  <c r="C25" i="11"/>
  <c r="AB24" i="11"/>
  <c r="AD24" i="11" s="1"/>
  <c r="J24" i="11" s="1"/>
  <c r="Y24" i="11"/>
  <c r="X24" i="11"/>
  <c r="P24" i="11"/>
  <c r="O24" i="11"/>
  <c r="Q24" i="11" s="1"/>
  <c r="M24" i="11"/>
  <c r="H24" i="11"/>
  <c r="C24" i="11"/>
  <c r="AB23" i="11"/>
  <c r="AD23" i="11" s="1"/>
  <c r="J23" i="11" s="1"/>
  <c r="Y23" i="11"/>
  <c r="X23" i="11"/>
  <c r="P23" i="11"/>
  <c r="O23" i="11"/>
  <c r="Q23" i="11" s="1"/>
  <c r="M23" i="11"/>
  <c r="H23" i="11"/>
  <c r="C23" i="11"/>
  <c r="AB22" i="11"/>
  <c r="AD22" i="11" s="1"/>
  <c r="J22" i="11" s="1"/>
  <c r="Y22" i="11"/>
  <c r="X22" i="11"/>
  <c r="Q22" i="11"/>
  <c r="P22" i="11"/>
  <c r="O22" i="11"/>
  <c r="M22" i="11"/>
  <c r="H22" i="11"/>
  <c r="C22" i="11"/>
  <c r="AB21" i="11"/>
  <c r="AD21" i="11" s="1"/>
  <c r="J21" i="11" s="1"/>
  <c r="Y21" i="11"/>
  <c r="X21" i="11"/>
  <c r="P21" i="11"/>
  <c r="O21" i="11"/>
  <c r="Q21" i="11" s="1"/>
  <c r="M21" i="11"/>
  <c r="H21" i="11"/>
  <c r="C21" i="11"/>
  <c r="AB20" i="11"/>
  <c r="AD20" i="11" s="1"/>
  <c r="J20" i="11" s="1"/>
  <c r="K20" i="11" s="1"/>
  <c r="Y20" i="11"/>
  <c r="X20" i="11"/>
  <c r="P20" i="11"/>
  <c r="O20" i="11"/>
  <c r="Q20" i="11" s="1"/>
  <c r="M20" i="11"/>
  <c r="H20" i="11"/>
  <c r="C20" i="11"/>
  <c r="AB19" i="11"/>
  <c r="AD19" i="11" s="1"/>
  <c r="J19" i="11" s="1"/>
  <c r="Y19" i="11"/>
  <c r="X19" i="11"/>
  <c r="P19" i="11"/>
  <c r="O19" i="11"/>
  <c r="M19" i="11"/>
  <c r="H19" i="11"/>
  <c r="C19" i="11"/>
  <c r="AD18" i="11"/>
  <c r="J18" i="11" s="1"/>
  <c r="I18" i="11" s="1"/>
  <c r="AB18" i="11"/>
  <c r="Y18" i="11"/>
  <c r="X18" i="11"/>
  <c r="P18" i="11"/>
  <c r="Q18" i="11" s="1"/>
  <c r="O18" i="11"/>
  <c r="M18" i="11"/>
  <c r="H18" i="11"/>
  <c r="C18" i="11"/>
  <c r="AB17" i="11"/>
  <c r="AD17" i="11" s="1"/>
  <c r="J17" i="11" s="1"/>
  <c r="Y17" i="11"/>
  <c r="X17" i="11"/>
  <c r="P17" i="11"/>
  <c r="O17" i="11"/>
  <c r="M17" i="11"/>
  <c r="H17" i="11"/>
  <c r="C17" i="11"/>
  <c r="AB16" i="11"/>
  <c r="AD16" i="11" s="1"/>
  <c r="J16" i="11" s="1"/>
  <c r="Y16" i="11"/>
  <c r="X16" i="11"/>
  <c r="P16" i="11"/>
  <c r="O16" i="11"/>
  <c r="M16" i="11"/>
  <c r="H16" i="11"/>
  <c r="C16" i="11"/>
  <c r="AB15" i="11"/>
  <c r="AD15" i="11" s="1"/>
  <c r="J15" i="11" s="1"/>
  <c r="Y15" i="11"/>
  <c r="X15" i="11"/>
  <c r="Q15" i="11"/>
  <c r="P15" i="11"/>
  <c r="O15" i="11"/>
  <c r="M15" i="11"/>
  <c r="H15" i="11"/>
  <c r="C15" i="11"/>
  <c r="AB14" i="11"/>
  <c r="AD14" i="11" s="1"/>
  <c r="J14" i="11" s="1"/>
  <c r="Y14" i="11"/>
  <c r="X14" i="11"/>
  <c r="Q14" i="11"/>
  <c r="P14" i="11"/>
  <c r="O14" i="11"/>
  <c r="M14" i="11"/>
  <c r="H14" i="11"/>
  <c r="C14" i="11"/>
  <c r="AD13" i="11"/>
  <c r="J13" i="11" s="1"/>
  <c r="AB13" i="11"/>
  <c r="Y13" i="11"/>
  <c r="X13" i="11"/>
  <c r="P13" i="11"/>
  <c r="O13" i="11"/>
  <c r="Q13" i="11" s="1"/>
  <c r="M13" i="11"/>
  <c r="H13" i="11"/>
  <c r="C13" i="11"/>
  <c r="AB12" i="11"/>
  <c r="AD12" i="11" s="1"/>
  <c r="J12" i="11" s="1"/>
  <c r="K12" i="11" s="1"/>
  <c r="Y12" i="11"/>
  <c r="X12" i="11"/>
  <c r="P12" i="11"/>
  <c r="O12" i="11"/>
  <c r="Q12" i="11" s="1"/>
  <c r="M12" i="11"/>
  <c r="I12" i="11"/>
  <c r="H12" i="11"/>
  <c r="C12" i="11"/>
  <c r="AD11" i="11"/>
  <c r="J11" i="11" s="1"/>
  <c r="I11" i="11" s="1"/>
  <c r="AB11" i="11"/>
  <c r="Y11" i="11"/>
  <c r="X11" i="11"/>
  <c r="P11" i="11"/>
  <c r="O11" i="11"/>
  <c r="M11" i="11"/>
  <c r="H11" i="11"/>
  <c r="C11" i="11"/>
  <c r="AB10" i="11"/>
  <c r="AD10" i="11" s="1"/>
  <c r="J10" i="11" s="1"/>
  <c r="Y10" i="11"/>
  <c r="X10" i="11"/>
  <c r="P10" i="11"/>
  <c r="Q10" i="11" s="1"/>
  <c r="O10" i="11"/>
  <c r="M10" i="11"/>
  <c r="H10" i="11"/>
  <c r="C10" i="11"/>
  <c r="AB9" i="11"/>
  <c r="AD9" i="11" s="1"/>
  <c r="J9" i="11" s="1"/>
  <c r="Y9" i="11"/>
  <c r="X9" i="11"/>
  <c r="P9" i="11"/>
  <c r="O9" i="11"/>
  <c r="Q9" i="11" s="1"/>
  <c r="M9" i="11"/>
  <c r="H9" i="11"/>
  <c r="C9" i="11"/>
  <c r="AB8" i="11"/>
  <c r="AD8" i="11" s="1"/>
  <c r="J8" i="11" s="1"/>
  <c r="Y8" i="11"/>
  <c r="X8" i="11"/>
  <c r="P8" i="11"/>
  <c r="O8" i="11"/>
  <c r="Q8" i="11" s="1"/>
  <c r="M8" i="11"/>
  <c r="H8" i="11"/>
  <c r="C8" i="11"/>
  <c r="AB7" i="11"/>
  <c r="AD7" i="11" s="1"/>
  <c r="J7" i="11" s="1"/>
  <c r="Y7" i="11"/>
  <c r="X7" i="11"/>
  <c r="Q7" i="11"/>
  <c r="P7" i="11"/>
  <c r="O7" i="11"/>
  <c r="M7" i="11"/>
  <c r="H7" i="11"/>
  <c r="C7" i="11"/>
  <c r="AB6" i="11"/>
  <c r="AD6" i="11" s="1"/>
  <c r="J6" i="11" s="1"/>
  <c r="Y6" i="11"/>
  <c r="X6" i="11"/>
  <c r="P6" i="11"/>
  <c r="O6" i="11"/>
  <c r="Q6" i="11" s="1"/>
  <c r="M6" i="11"/>
  <c r="H6" i="11"/>
  <c r="C6" i="11"/>
  <c r="AD5" i="11"/>
  <c r="J5" i="11" s="1"/>
  <c r="K5" i="11" s="1"/>
  <c r="AB5" i="11"/>
  <c r="Y5" i="11"/>
  <c r="X5" i="11"/>
  <c r="P5" i="11"/>
  <c r="O5" i="11"/>
  <c r="Q5" i="11" s="1"/>
  <c r="M5" i="11"/>
  <c r="H5" i="11"/>
  <c r="C5" i="11"/>
  <c r="AB4" i="11"/>
  <c r="AD4" i="11" s="1"/>
  <c r="Y4" i="11"/>
  <c r="X4" i="11"/>
  <c r="P4" i="11"/>
  <c r="O4" i="11"/>
  <c r="M4" i="11"/>
  <c r="H4" i="11"/>
  <c r="C4" i="11"/>
  <c r="AG3" i="11"/>
  <c r="AF3" i="11"/>
  <c r="W3" i="11"/>
  <c r="X3" i="11" s="1"/>
  <c r="V3" i="11"/>
  <c r="U3" i="11"/>
  <c r="O3" i="11"/>
  <c r="G3" i="11"/>
  <c r="F3" i="11"/>
  <c r="D3" i="11"/>
  <c r="A2" i="11"/>
  <c r="A1" i="11"/>
  <c r="AB31" i="10"/>
  <c r="AD31" i="10" s="1"/>
  <c r="J31" i="10" s="1"/>
  <c r="K31" i="10" s="1"/>
  <c r="Y31" i="10"/>
  <c r="X31" i="10"/>
  <c r="P31" i="10"/>
  <c r="O31" i="10"/>
  <c r="Q31" i="10" s="1"/>
  <c r="M31" i="10"/>
  <c r="H31" i="10"/>
  <c r="C31" i="10"/>
  <c r="AB30" i="10"/>
  <c r="AD30" i="10" s="1"/>
  <c r="J30" i="10" s="1"/>
  <c r="K30" i="10" s="1"/>
  <c r="Y30" i="10"/>
  <c r="X30" i="10"/>
  <c r="P30" i="10"/>
  <c r="O30" i="10"/>
  <c r="M30" i="10"/>
  <c r="I30" i="10"/>
  <c r="H30" i="10"/>
  <c r="C30" i="10"/>
  <c r="AB29" i="10"/>
  <c r="AD29" i="10" s="1"/>
  <c r="J29" i="10" s="1"/>
  <c r="I29" i="10" s="1"/>
  <c r="Y29" i="10"/>
  <c r="X29" i="10"/>
  <c r="P29" i="10"/>
  <c r="Q29" i="10" s="1"/>
  <c r="O29" i="10"/>
  <c r="M29" i="10"/>
  <c r="H29" i="10"/>
  <c r="C29" i="10"/>
  <c r="AB28" i="10"/>
  <c r="AD28" i="10" s="1"/>
  <c r="J28" i="10" s="1"/>
  <c r="Y28" i="10"/>
  <c r="X28" i="10"/>
  <c r="P28" i="10"/>
  <c r="Q28" i="10" s="1"/>
  <c r="O28" i="10"/>
  <c r="M28" i="10"/>
  <c r="H28" i="10"/>
  <c r="C28" i="10"/>
  <c r="AD27" i="10"/>
  <c r="J27" i="10" s="1"/>
  <c r="AB27" i="10"/>
  <c r="Y27" i="10"/>
  <c r="X27" i="10"/>
  <c r="P27" i="10"/>
  <c r="O27" i="10"/>
  <c r="M27" i="10"/>
  <c r="H27" i="10"/>
  <c r="C27" i="10"/>
  <c r="AB26" i="10"/>
  <c r="AD26" i="10" s="1"/>
  <c r="J26" i="10" s="1"/>
  <c r="Y26" i="10"/>
  <c r="X26" i="10"/>
  <c r="P26" i="10"/>
  <c r="O26" i="10"/>
  <c r="M26" i="10"/>
  <c r="H26" i="10"/>
  <c r="C26" i="10"/>
  <c r="AB25" i="10"/>
  <c r="AD25" i="10" s="1"/>
  <c r="J25" i="10" s="1"/>
  <c r="Y25" i="10"/>
  <c r="X25" i="10"/>
  <c r="P25" i="10"/>
  <c r="O25" i="10"/>
  <c r="Q25" i="10" s="1"/>
  <c r="M25" i="10"/>
  <c r="H25" i="10"/>
  <c r="C25" i="10"/>
  <c r="AB24" i="10"/>
  <c r="AD24" i="10" s="1"/>
  <c r="J24" i="10" s="1"/>
  <c r="Y24" i="10"/>
  <c r="X24" i="10"/>
  <c r="P24" i="10"/>
  <c r="O24" i="10"/>
  <c r="Q24" i="10" s="1"/>
  <c r="M24" i="10"/>
  <c r="H24" i="10"/>
  <c r="C24" i="10"/>
  <c r="AB23" i="10"/>
  <c r="AD23" i="10" s="1"/>
  <c r="J23" i="10" s="1"/>
  <c r="K23" i="10" s="1"/>
  <c r="Y23" i="10"/>
  <c r="X23" i="10"/>
  <c r="P23" i="10"/>
  <c r="O23" i="10"/>
  <c r="Q23" i="10" s="1"/>
  <c r="M23" i="10"/>
  <c r="H23" i="10"/>
  <c r="C23" i="10"/>
  <c r="AB22" i="10"/>
  <c r="AD22" i="10" s="1"/>
  <c r="J22" i="10" s="1"/>
  <c r="K22" i="10" s="1"/>
  <c r="Y22" i="10"/>
  <c r="X22" i="10"/>
  <c r="P22" i="10"/>
  <c r="O22" i="10"/>
  <c r="M22" i="10"/>
  <c r="I22" i="10"/>
  <c r="H22" i="10"/>
  <c r="C22" i="10"/>
  <c r="AB21" i="10"/>
  <c r="AD21" i="10" s="1"/>
  <c r="J21" i="10" s="1"/>
  <c r="Y21" i="10"/>
  <c r="X21" i="10"/>
  <c r="P21" i="10"/>
  <c r="O21" i="10"/>
  <c r="M21" i="10"/>
  <c r="H21" i="10"/>
  <c r="C21" i="10"/>
  <c r="AB20" i="10"/>
  <c r="AD20" i="10" s="1"/>
  <c r="J20" i="10" s="1"/>
  <c r="I20" i="10" s="1"/>
  <c r="Y20" i="10"/>
  <c r="X20" i="10"/>
  <c r="P20" i="10"/>
  <c r="O20" i="10"/>
  <c r="M20" i="10"/>
  <c r="H20" i="10"/>
  <c r="C20" i="10"/>
  <c r="AD19" i="10"/>
  <c r="J19" i="10" s="1"/>
  <c r="AB19" i="10"/>
  <c r="Y19" i="10"/>
  <c r="X19" i="10"/>
  <c r="P19" i="10"/>
  <c r="O19" i="10"/>
  <c r="M19" i="10"/>
  <c r="H19" i="10"/>
  <c r="C19" i="10"/>
  <c r="AB18" i="10"/>
  <c r="AD18" i="10" s="1"/>
  <c r="J18" i="10" s="1"/>
  <c r="Y18" i="10"/>
  <c r="X18" i="10"/>
  <c r="P18" i="10"/>
  <c r="O18" i="10"/>
  <c r="M18" i="10"/>
  <c r="H18" i="10"/>
  <c r="C18" i="10"/>
  <c r="AB17" i="10"/>
  <c r="AD17" i="10" s="1"/>
  <c r="Y17" i="10"/>
  <c r="X17" i="10"/>
  <c r="P17" i="10"/>
  <c r="O17" i="10"/>
  <c r="Q17" i="10" s="1"/>
  <c r="M17" i="10"/>
  <c r="J17" i="10"/>
  <c r="H17" i="10"/>
  <c r="C17" i="10"/>
  <c r="AB16" i="10"/>
  <c r="AD16" i="10" s="1"/>
  <c r="J16" i="10" s="1"/>
  <c r="Y16" i="10"/>
  <c r="X16" i="10"/>
  <c r="P16" i="10"/>
  <c r="O16" i="10"/>
  <c r="Q16" i="10" s="1"/>
  <c r="M16" i="10"/>
  <c r="H16" i="10"/>
  <c r="C16" i="10"/>
  <c r="AD15" i="10"/>
  <c r="J15" i="10" s="1"/>
  <c r="K15" i="10" s="1"/>
  <c r="AB15" i="10"/>
  <c r="Y15" i="10"/>
  <c r="X15" i="10"/>
  <c r="P15" i="10"/>
  <c r="O15" i="10"/>
  <c r="M15" i="10"/>
  <c r="H15" i="10"/>
  <c r="C15" i="10"/>
  <c r="AB14" i="10"/>
  <c r="AD14" i="10" s="1"/>
  <c r="J14" i="10" s="1"/>
  <c r="K14" i="10" s="1"/>
  <c r="Y14" i="10"/>
  <c r="X14" i="10"/>
  <c r="P14" i="10"/>
  <c r="O14" i="10"/>
  <c r="M14" i="10"/>
  <c r="H14" i="10"/>
  <c r="C14" i="10"/>
  <c r="AB13" i="10"/>
  <c r="AD13" i="10" s="1"/>
  <c r="J13" i="10" s="1"/>
  <c r="Y13" i="10"/>
  <c r="X13" i="10"/>
  <c r="P13" i="10"/>
  <c r="Q13" i="10" s="1"/>
  <c r="O13" i="10"/>
  <c r="M13" i="10"/>
  <c r="H13" i="10"/>
  <c r="C13" i="10"/>
  <c r="AD12" i="10"/>
  <c r="J12" i="10" s="1"/>
  <c r="I12" i="10" s="1"/>
  <c r="AB12" i="10"/>
  <c r="Y12" i="10"/>
  <c r="X12" i="10"/>
  <c r="P12" i="10"/>
  <c r="Q12" i="10" s="1"/>
  <c r="O12" i="10"/>
  <c r="M12" i="10"/>
  <c r="H12" i="10"/>
  <c r="C12" i="10"/>
  <c r="AD11" i="10"/>
  <c r="J11" i="10" s="1"/>
  <c r="AB11" i="10"/>
  <c r="Y11" i="10"/>
  <c r="X11" i="10"/>
  <c r="P11" i="10"/>
  <c r="O11" i="10"/>
  <c r="Q11" i="10" s="1"/>
  <c r="M11" i="10"/>
  <c r="H11" i="10"/>
  <c r="C11" i="10"/>
  <c r="AB10" i="10"/>
  <c r="AD10" i="10" s="1"/>
  <c r="J10" i="10" s="1"/>
  <c r="Y10" i="10"/>
  <c r="X10" i="10"/>
  <c r="P10" i="10"/>
  <c r="O10" i="10"/>
  <c r="Q10" i="10" s="1"/>
  <c r="M10" i="10"/>
  <c r="H10" i="10"/>
  <c r="C10" i="10"/>
  <c r="AB9" i="10"/>
  <c r="AD9" i="10" s="1"/>
  <c r="J9" i="10" s="1"/>
  <c r="Y9" i="10"/>
  <c r="X9" i="10"/>
  <c r="P9" i="10"/>
  <c r="O9" i="10"/>
  <c r="Q9" i="10" s="1"/>
  <c r="M9" i="10"/>
  <c r="H9" i="10"/>
  <c r="C9" i="10"/>
  <c r="AB8" i="10"/>
  <c r="AD8" i="10" s="1"/>
  <c r="J8" i="10" s="1"/>
  <c r="Y8" i="10"/>
  <c r="X8" i="10"/>
  <c r="P8" i="10"/>
  <c r="Q8" i="10" s="1"/>
  <c r="O8" i="10"/>
  <c r="M8" i="10"/>
  <c r="H8" i="10"/>
  <c r="C8" i="10"/>
  <c r="AB7" i="10"/>
  <c r="AD7" i="10" s="1"/>
  <c r="J7" i="10" s="1"/>
  <c r="K7" i="10" s="1"/>
  <c r="Y7" i="10"/>
  <c r="X7" i="10"/>
  <c r="P7" i="10"/>
  <c r="O7" i="10"/>
  <c r="Q7" i="10" s="1"/>
  <c r="M7" i="10"/>
  <c r="H7" i="10"/>
  <c r="C7" i="10"/>
  <c r="AB6" i="10"/>
  <c r="AD6" i="10" s="1"/>
  <c r="J6" i="10" s="1"/>
  <c r="K6" i="10" s="1"/>
  <c r="Y6" i="10"/>
  <c r="X6" i="10"/>
  <c r="P6" i="10"/>
  <c r="O6" i="10"/>
  <c r="M6" i="10"/>
  <c r="H6" i="10"/>
  <c r="C6" i="10"/>
  <c r="AB5" i="10"/>
  <c r="AD5" i="10" s="1"/>
  <c r="J5" i="10" s="1"/>
  <c r="Y5" i="10"/>
  <c r="X5" i="10"/>
  <c r="P5" i="10"/>
  <c r="O5" i="10"/>
  <c r="M5" i="10"/>
  <c r="H5" i="10"/>
  <c r="C5" i="10"/>
  <c r="AB4" i="10"/>
  <c r="AD4" i="10" s="1"/>
  <c r="Y4" i="10"/>
  <c r="X4" i="10"/>
  <c r="P4" i="10"/>
  <c r="O4" i="10"/>
  <c r="M4" i="10"/>
  <c r="H4" i="10"/>
  <c r="C4" i="10"/>
  <c r="AG3" i="10"/>
  <c r="AF3" i="10"/>
  <c r="W3" i="10"/>
  <c r="V3" i="10"/>
  <c r="U3" i="10"/>
  <c r="O3" i="10"/>
  <c r="G3" i="10"/>
  <c r="F3" i="10"/>
  <c r="D3" i="10"/>
  <c r="A2" i="10"/>
  <c r="A1" i="10"/>
  <c r="AD31" i="9"/>
  <c r="J31" i="9" s="1"/>
  <c r="I31" i="9" s="1"/>
  <c r="AB31" i="9"/>
  <c r="Y31" i="9"/>
  <c r="X31" i="9"/>
  <c r="P31" i="9"/>
  <c r="O31" i="9"/>
  <c r="M31" i="9"/>
  <c r="H31" i="9"/>
  <c r="C31" i="9"/>
  <c r="AB30" i="9"/>
  <c r="AD30" i="9" s="1"/>
  <c r="J30" i="9" s="1"/>
  <c r="Y30" i="9"/>
  <c r="X30" i="9"/>
  <c r="P30" i="9"/>
  <c r="Q30" i="9" s="1"/>
  <c r="O30" i="9"/>
  <c r="M30" i="9"/>
  <c r="H30" i="9"/>
  <c r="C30" i="9"/>
  <c r="AB29" i="9"/>
  <c r="AD29" i="9" s="1"/>
  <c r="J29" i="9" s="1"/>
  <c r="Y29" i="9"/>
  <c r="X29" i="9"/>
  <c r="P29" i="9"/>
  <c r="O29" i="9"/>
  <c r="M29" i="9"/>
  <c r="H29" i="9"/>
  <c r="C29" i="9"/>
  <c r="AB28" i="9"/>
  <c r="AD28" i="9" s="1"/>
  <c r="Y28" i="9"/>
  <c r="X28" i="9"/>
  <c r="P28" i="9"/>
  <c r="O28" i="9"/>
  <c r="M28" i="9"/>
  <c r="J28" i="9"/>
  <c r="H28" i="9"/>
  <c r="C28" i="9"/>
  <c r="AB27" i="9"/>
  <c r="AD27" i="9" s="1"/>
  <c r="J27" i="9" s="1"/>
  <c r="Y27" i="9"/>
  <c r="X27" i="9"/>
  <c r="P27" i="9"/>
  <c r="O27" i="9"/>
  <c r="Q27" i="9" s="1"/>
  <c r="M27" i="9"/>
  <c r="H27" i="9"/>
  <c r="C27" i="9"/>
  <c r="AB26" i="9"/>
  <c r="AD26" i="9" s="1"/>
  <c r="J26" i="9" s="1"/>
  <c r="Y26" i="9"/>
  <c r="X26" i="9"/>
  <c r="P26" i="9"/>
  <c r="O26" i="9"/>
  <c r="Q26" i="9" s="1"/>
  <c r="M26" i="9"/>
  <c r="H26" i="9"/>
  <c r="C26" i="9"/>
  <c r="AB25" i="9"/>
  <c r="AD25" i="9" s="1"/>
  <c r="J25" i="9" s="1"/>
  <c r="Y25" i="9"/>
  <c r="X25" i="9"/>
  <c r="P25" i="9"/>
  <c r="O25" i="9"/>
  <c r="Q25" i="9" s="1"/>
  <c r="M25" i="9"/>
  <c r="H25" i="9"/>
  <c r="C25" i="9"/>
  <c r="AB24" i="9"/>
  <c r="AD24" i="9" s="1"/>
  <c r="J24" i="9" s="1"/>
  <c r="K24" i="9" s="1"/>
  <c r="Y24" i="9"/>
  <c r="X24" i="9"/>
  <c r="P24" i="9"/>
  <c r="O24" i="9"/>
  <c r="M24" i="9"/>
  <c r="H24" i="9"/>
  <c r="C24" i="9"/>
  <c r="AD23" i="9"/>
  <c r="J23" i="9" s="1"/>
  <c r="I23" i="9" s="1"/>
  <c r="AB23" i="9"/>
  <c r="Y23" i="9"/>
  <c r="X23" i="9"/>
  <c r="P23" i="9"/>
  <c r="O23" i="9"/>
  <c r="M23" i="9"/>
  <c r="H23" i="9"/>
  <c r="C23" i="9"/>
  <c r="AB22" i="9"/>
  <c r="AD22" i="9" s="1"/>
  <c r="J22" i="9" s="1"/>
  <c r="I22" i="9" s="1"/>
  <c r="Y22" i="9"/>
  <c r="X22" i="9"/>
  <c r="P22" i="9"/>
  <c r="Q22" i="9" s="1"/>
  <c r="O22" i="9"/>
  <c r="M22" i="9"/>
  <c r="H22" i="9"/>
  <c r="C22" i="9"/>
  <c r="AB21" i="9"/>
  <c r="AD21" i="9" s="1"/>
  <c r="J21" i="9" s="1"/>
  <c r="Y21" i="9"/>
  <c r="X21" i="9"/>
  <c r="P21" i="9"/>
  <c r="O21" i="9"/>
  <c r="Q21" i="9" s="1"/>
  <c r="M21" i="9"/>
  <c r="H21" i="9"/>
  <c r="C21" i="9"/>
  <c r="AB20" i="9"/>
  <c r="AD20" i="9" s="1"/>
  <c r="J20" i="9" s="1"/>
  <c r="Y20" i="9"/>
  <c r="X20" i="9"/>
  <c r="P20" i="9"/>
  <c r="O20" i="9"/>
  <c r="Q20" i="9" s="1"/>
  <c r="M20" i="9"/>
  <c r="H20" i="9"/>
  <c r="C20" i="9"/>
  <c r="AB19" i="9"/>
  <c r="AD19" i="9" s="1"/>
  <c r="Y19" i="9"/>
  <c r="X19" i="9"/>
  <c r="P19" i="9"/>
  <c r="Q19" i="9" s="1"/>
  <c r="O19" i="9"/>
  <c r="M19" i="9"/>
  <c r="J19" i="9"/>
  <c r="H19" i="9"/>
  <c r="C19" i="9"/>
  <c r="AB18" i="9"/>
  <c r="AD18" i="9" s="1"/>
  <c r="J18" i="9" s="1"/>
  <c r="Y18" i="9"/>
  <c r="X18" i="9"/>
  <c r="P18" i="9"/>
  <c r="O18" i="9"/>
  <c r="Q18" i="9" s="1"/>
  <c r="M18" i="9"/>
  <c r="H18" i="9"/>
  <c r="C18" i="9"/>
  <c r="AB17" i="9"/>
  <c r="AD17" i="9" s="1"/>
  <c r="J17" i="9" s="1"/>
  <c r="Y17" i="9"/>
  <c r="X17" i="9"/>
  <c r="P17" i="9"/>
  <c r="O17" i="9"/>
  <c r="M17" i="9"/>
  <c r="H17" i="9"/>
  <c r="C17" i="9"/>
  <c r="AB16" i="9"/>
  <c r="AD16" i="9" s="1"/>
  <c r="J16" i="9" s="1"/>
  <c r="K16" i="9" s="1"/>
  <c r="Y16" i="9"/>
  <c r="X16" i="9"/>
  <c r="P16" i="9"/>
  <c r="O16" i="9"/>
  <c r="Q16" i="9" s="1"/>
  <c r="M16" i="9"/>
  <c r="I16" i="9"/>
  <c r="H16" i="9"/>
  <c r="C16" i="9"/>
  <c r="AB15" i="9"/>
  <c r="AD15" i="9" s="1"/>
  <c r="J15" i="9" s="1"/>
  <c r="Y15" i="9"/>
  <c r="X15" i="9"/>
  <c r="P15" i="9"/>
  <c r="O15" i="9"/>
  <c r="M15" i="9"/>
  <c r="H15" i="9"/>
  <c r="C15" i="9"/>
  <c r="AB14" i="9"/>
  <c r="AD14" i="9" s="1"/>
  <c r="J14" i="9" s="1"/>
  <c r="Y14" i="9"/>
  <c r="X14" i="9"/>
  <c r="P14" i="9"/>
  <c r="Q14" i="9" s="1"/>
  <c r="O14" i="9"/>
  <c r="M14" i="9"/>
  <c r="H14" i="9"/>
  <c r="C14" i="9"/>
  <c r="AB13" i="9"/>
  <c r="AD13" i="9" s="1"/>
  <c r="J13" i="9" s="1"/>
  <c r="Y13" i="9"/>
  <c r="X13" i="9"/>
  <c r="P13" i="9"/>
  <c r="O13" i="9"/>
  <c r="Q13" i="9" s="1"/>
  <c r="M13" i="9"/>
  <c r="H13" i="9"/>
  <c r="C13" i="9"/>
  <c r="AB12" i="9"/>
  <c r="AD12" i="9" s="1"/>
  <c r="Y12" i="9"/>
  <c r="X12" i="9"/>
  <c r="P12" i="9"/>
  <c r="O12" i="9"/>
  <c r="Q12" i="9" s="1"/>
  <c r="M12" i="9"/>
  <c r="J12" i="9"/>
  <c r="H12" i="9"/>
  <c r="C12" i="9"/>
  <c r="AB11" i="9"/>
  <c r="AD11" i="9" s="1"/>
  <c r="J11" i="9" s="1"/>
  <c r="Y11" i="9"/>
  <c r="X11" i="9"/>
  <c r="Q11" i="9"/>
  <c r="P11" i="9"/>
  <c r="O11" i="9"/>
  <c r="M11" i="9"/>
  <c r="H11" i="9"/>
  <c r="C11" i="9"/>
  <c r="AB10" i="9"/>
  <c r="AD10" i="9" s="1"/>
  <c r="J10" i="9" s="1"/>
  <c r="Y10" i="9"/>
  <c r="X10" i="9"/>
  <c r="Q10" i="9"/>
  <c r="P10" i="9"/>
  <c r="O10" i="9"/>
  <c r="M10" i="9"/>
  <c r="H10" i="9"/>
  <c r="C10" i="9"/>
  <c r="AD9" i="9"/>
  <c r="J9" i="9" s="1"/>
  <c r="K9" i="9" s="1"/>
  <c r="AB9" i="9"/>
  <c r="Y9" i="9"/>
  <c r="X9" i="9"/>
  <c r="P9" i="9"/>
  <c r="O9" i="9"/>
  <c r="Q9" i="9" s="1"/>
  <c r="M9" i="9"/>
  <c r="H9" i="9"/>
  <c r="C9" i="9"/>
  <c r="AB8" i="9"/>
  <c r="AD8" i="9" s="1"/>
  <c r="J8" i="9" s="1"/>
  <c r="K8" i="9" s="1"/>
  <c r="Y8" i="9"/>
  <c r="X8" i="9"/>
  <c r="P8" i="9"/>
  <c r="O8" i="9"/>
  <c r="M8" i="9"/>
  <c r="H8" i="9"/>
  <c r="C8" i="9"/>
  <c r="AD7" i="9"/>
  <c r="J7" i="9" s="1"/>
  <c r="I7" i="9" s="1"/>
  <c r="AB7" i="9"/>
  <c r="Y7" i="9"/>
  <c r="X7" i="9"/>
  <c r="P7" i="9"/>
  <c r="O7" i="9"/>
  <c r="M7" i="9"/>
  <c r="H7" i="9"/>
  <c r="C7" i="9"/>
  <c r="AB6" i="9"/>
  <c r="AD6" i="9" s="1"/>
  <c r="J6" i="9" s="1"/>
  <c r="Y6" i="9"/>
  <c r="X6" i="9"/>
  <c r="P6" i="9"/>
  <c r="O6" i="9"/>
  <c r="M6" i="9"/>
  <c r="H6" i="9"/>
  <c r="C6" i="9"/>
  <c r="AD5" i="9"/>
  <c r="J5" i="9" s="1"/>
  <c r="AB5" i="9"/>
  <c r="Y5" i="9"/>
  <c r="X5" i="9"/>
  <c r="P5" i="9"/>
  <c r="O5" i="9"/>
  <c r="Q5" i="9" s="1"/>
  <c r="M5" i="9"/>
  <c r="H5" i="9"/>
  <c r="C5" i="9"/>
  <c r="AB4" i="9"/>
  <c r="AD4" i="9" s="1"/>
  <c r="Y4" i="9"/>
  <c r="X4" i="9"/>
  <c r="P4" i="9"/>
  <c r="O4" i="9"/>
  <c r="Q4" i="9" s="1"/>
  <c r="M4" i="9"/>
  <c r="J4" i="9"/>
  <c r="H4" i="9"/>
  <c r="C4" i="9"/>
  <c r="AG3" i="9"/>
  <c r="AF3" i="9"/>
  <c r="W3" i="9"/>
  <c r="V3" i="9"/>
  <c r="U3" i="9"/>
  <c r="O3" i="9"/>
  <c r="G3" i="9"/>
  <c r="F3" i="9"/>
  <c r="D3" i="9"/>
  <c r="A2" i="9"/>
  <c r="A1" i="9"/>
  <c r="AB31" i="8"/>
  <c r="AD31" i="8" s="1"/>
  <c r="J31" i="8" s="1"/>
  <c r="Y31" i="8"/>
  <c r="X31" i="8"/>
  <c r="P31" i="8"/>
  <c r="O31" i="8"/>
  <c r="Q31" i="8" s="1"/>
  <c r="M31" i="8"/>
  <c r="H31" i="8"/>
  <c r="C31" i="8"/>
  <c r="AB30" i="8"/>
  <c r="AD30" i="8" s="1"/>
  <c r="J30" i="8" s="1"/>
  <c r="Y30" i="8"/>
  <c r="X30" i="8"/>
  <c r="P30" i="8"/>
  <c r="O30" i="8"/>
  <c r="Q30" i="8" s="1"/>
  <c r="M30" i="8"/>
  <c r="H30" i="8"/>
  <c r="C30" i="8"/>
  <c r="AB29" i="8"/>
  <c r="AD29" i="8" s="1"/>
  <c r="J29" i="8" s="1"/>
  <c r="Y29" i="8"/>
  <c r="X29" i="8"/>
  <c r="P29" i="8"/>
  <c r="O29" i="8"/>
  <c r="Q29" i="8" s="1"/>
  <c r="M29" i="8"/>
  <c r="H29" i="8"/>
  <c r="C29" i="8"/>
  <c r="AB28" i="8"/>
  <c r="AD28" i="8" s="1"/>
  <c r="J28" i="8" s="1"/>
  <c r="Y28" i="8"/>
  <c r="X28" i="8"/>
  <c r="P28" i="8"/>
  <c r="O28" i="8"/>
  <c r="Q28" i="8" s="1"/>
  <c r="M28" i="8"/>
  <c r="H28" i="8"/>
  <c r="C28" i="8"/>
  <c r="AB27" i="8"/>
  <c r="AD27" i="8" s="1"/>
  <c r="J27" i="8" s="1"/>
  <c r="K27" i="8" s="1"/>
  <c r="Y27" i="8"/>
  <c r="X27" i="8"/>
  <c r="P27" i="8"/>
  <c r="O27" i="8"/>
  <c r="Q27" i="8" s="1"/>
  <c r="M27" i="8"/>
  <c r="H27" i="8"/>
  <c r="C27" i="8"/>
  <c r="AB26" i="8"/>
  <c r="AD26" i="8" s="1"/>
  <c r="J26" i="8" s="1"/>
  <c r="K26" i="8" s="1"/>
  <c r="Y26" i="8"/>
  <c r="X26" i="8"/>
  <c r="P26" i="8"/>
  <c r="O26" i="8"/>
  <c r="M26" i="8"/>
  <c r="I26" i="8"/>
  <c r="H26" i="8"/>
  <c r="C26" i="8"/>
  <c r="AD25" i="8"/>
  <c r="J25" i="8" s="1"/>
  <c r="I25" i="8" s="1"/>
  <c r="AB25" i="8"/>
  <c r="Y25" i="8"/>
  <c r="X25" i="8"/>
  <c r="P25" i="8"/>
  <c r="O25" i="8"/>
  <c r="M25" i="8"/>
  <c r="H25" i="8"/>
  <c r="C25" i="8"/>
  <c r="AB24" i="8"/>
  <c r="AD24" i="8" s="1"/>
  <c r="J24" i="8" s="1"/>
  <c r="Y24" i="8"/>
  <c r="X24" i="8"/>
  <c r="P24" i="8"/>
  <c r="Q24" i="8" s="1"/>
  <c r="O24" i="8"/>
  <c r="M24" i="8"/>
  <c r="H24" i="8"/>
  <c r="C24" i="8"/>
  <c r="AD23" i="8"/>
  <c r="J23" i="8" s="1"/>
  <c r="K23" i="8" s="1"/>
  <c r="AB23" i="8"/>
  <c r="Y23" i="8"/>
  <c r="X23" i="8"/>
  <c r="P23" i="8"/>
  <c r="O23" i="8"/>
  <c r="Q23" i="8" s="1"/>
  <c r="M23" i="8"/>
  <c r="H23" i="8"/>
  <c r="C23" i="8"/>
  <c r="AB22" i="8"/>
  <c r="AD22" i="8" s="1"/>
  <c r="Y22" i="8"/>
  <c r="X22" i="8"/>
  <c r="P22" i="8"/>
  <c r="O22" i="8"/>
  <c r="M22" i="8"/>
  <c r="J22" i="8"/>
  <c r="H22" i="8"/>
  <c r="C22" i="8"/>
  <c r="AB21" i="8"/>
  <c r="AD21" i="8" s="1"/>
  <c r="J21" i="8" s="1"/>
  <c r="Y21" i="8"/>
  <c r="X21" i="8"/>
  <c r="P21" i="8"/>
  <c r="O21" i="8"/>
  <c r="Q21" i="8" s="1"/>
  <c r="M21" i="8"/>
  <c r="H21" i="8"/>
  <c r="C21" i="8"/>
  <c r="AB20" i="8"/>
  <c r="AD20" i="8" s="1"/>
  <c r="J20" i="8" s="1"/>
  <c r="Y20" i="8"/>
  <c r="X20" i="8"/>
  <c r="P20" i="8"/>
  <c r="O20" i="8"/>
  <c r="Q20" i="8" s="1"/>
  <c r="M20" i="8"/>
  <c r="H20" i="8"/>
  <c r="C20" i="8"/>
  <c r="AB19" i="8"/>
  <c r="AD19" i="8" s="1"/>
  <c r="J19" i="8" s="1"/>
  <c r="Y19" i="8"/>
  <c r="X19" i="8"/>
  <c r="P19" i="8"/>
  <c r="O19" i="8"/>
  <c r="M19" i="8"/>
  <c r="H19" i="8"/>
  <c r="C19" i="8"/>
  <c r="AB18" i="8"/>
  <c r="AD18" i="8" s="1"/>
  <c r="Y18" i="8"/>
  <c r="X18" i="8"/>
  <c r="P18" i="8"/>
  <c r="O18" i="8"/>
  <c r="M18" i="8"/>
  <c r="J18" i="8"/>
  <c r="K18" i="8" s="1"/>
  <c r="H18" i="8"/>
  <c r="C18" i="8"/>
  <c r="AB17" i="8"/>
  <c r="AD17" i="8" s="1"/>
  <c r="J17" i="8" s="1"/>
  <c r="Y17" i="8"/>
  <c r="X17" i="8"/>
  <c r="P17" i="8"/>
  <c r="O17" i="8"/>
  <c r="Q17" i="8" s="1"/>
  <c r="M17" i="8"/>
  <c r="H17" i="8"/>
  <c r="C17" i="8"/>
  <c r="AD16" i="8"/>
  <c r="J16" i="8" s="1"/>
  <c r="I16" i="8" s="1"/>
  <c r="AB16" i="8"/>
  <c r="Y16" i="8"/>
  <c r="X16" i="8"/>
  <c r="P16" i="8"/>
  <c r="O16" i="8"/>
  <c r="M16" i="8"/>
  <c r="H16" i="8"/>
  <c r="C16" i="8"/>
  <c r="AB15" i="8"/>
  <c r="AD15" i="8" s="1"/>
  <c r="J15" i="8" s="1"/>
  <c r="Y15" i="8"/>
  <c r="X15" i="8"/>
  <c r="P15" i="8"/>
  <c r="O15" i="8"/>
  <c r="M15" i="8"/>
  <c r="H15" i="8"/>
  <c r="C15" i="8"/>
  <c r="AB14" i="8"/>
  <c r="AD14" i="8" s="1"/>
  <c r="Y14" i="8"/>
  <c r="X14" i="8"/>
  <c r="P14" i="8"/>
  <c r="O14" i="8"/>
  <c r="M14" i="8"/>
  <c r="J14" i="8"/>
  <c r="H14" i="8"/>
  <c r="C14" i="8"/>
  <c r="AB13" i="8"/>
  <c r="AD13" i="8" s="1"/>
  <c r="J13" i="8" s="1"/>
  <c r="Y13" i="8"/>
  <c r="X13" i="8"/>
  <c r="Q13" i="8"/>
  <c r="P13" i="8"/>
  <c r="O13" i="8"/>
  <c r="M13" i="8"/>
  <c r="H13" i="8"/>
  <c r="C13" i="8"/>
  <c r="AB12" i="8"/>
  <c r="AD12" i="8" s="1"/>
  <c r="J12" i="8" s="1"/>
  <c r="Y12" i="8"/>
  <c r="X12" i="8"/>
  <c r="P12" i="8"/>
  <c r="O12" i="8"/>
  <c r="Q12" i="8" s="1"/>
  <c r="M12" i="8"/>
  <c r="H12" i="8"/>
  <c r="C12" i="8"/>
  <c r="AB11" i="8"/>
  <c r="AD11" i="8" s="1"/>
  <c r="J11" i="8" s="1"/>
  <c r="Y11" i="8"/>
  <c r="X11" i="8"/>
  <c r="P11" i="8"/>
  <c r="O11" i="8"/>
  <c r="M11" i="8"/>
  <c r="H11" i="8"/>
  <c r="C11" i="8"/>
  <c r="AB10" i="8"/>
  <c r="AD10" i="8" s="1"/>
  <c r="Y10" i="8"/>
  <c r="X10" i="8"/>
  <c r="P10" i="8"/>
  <c r="O10" i="8"/>
  <c r="M10" i="8"/>
  <c r="J10" i="8"/>
  <c r="K10" i="8" s="1"/>
  <c r="H10" i="8"/>
  <c r="C10" i="8"/>
  <c r="AB9" i="8"/>
  <c r="AD9" i="8" s="1"/>
  <c r="J9" i="8" s="1"/>
  <c r="I9" i="8" s="1"/>
  <c r="Y9" i="8"/>
  <c r="X9" i="8"/>
  <c r="Q9" i="8"/>
  <c r="P9" i="8"/>
  <c r="O9" i="8"/>
  <c r="M9" i="8"/>
  <c r="H9" i="8"/>
  <c r="C9" i="8"/>
  <c r="AB8" i="8"/>
  <c r="AD8" i="8" s="1"/>
  <c r="J8" i="8" s="1"/>
  <c r="I8" i="8" s="1"/>
  <c r="Y8" i="8"/>
  <c r="X8" i="8"/>
  <c r="P8" i="8"/>
  <c r="Q8" i="8" s="1"/>
  <c r="O8" i="8"/>
  <c r="M8" i="8"/>
  <c r="H8" i="8"/>
  <c r="C8" i="8"/>
  <c r="AB7" i="8"/>
  <c r="AD7" i="8" s="1"/>
  <c r="J7" i="8" s="1"/>
  <c r="Y7" i="8"/>
  <c r="X7" i="8"/>
  <c r="P7" i="8"/>
  <c r="O7" i="8"/>
  <c r="Q7" i="8" s="1"/>
  <c r="M7" i="8"/>
  <c r="H7" i="8"/>
  <c r="C7" i="8"/>
  <c r="AB6" i="8"/>
  <c r="AD6" i="8" s="1"/>
  <c r="J6" i="8" s="1"/>
  <c r="Y6" i="8"/>
  <c r="X6" i="8"/>
  <c r="P6" i="8"/>
  <c r="O6" i="8"/>
  <c r="Q6" i="8" s="1"/>
  <c r="M6" i="8"/>
  <c r="H6" i="8"/>
  <c r="C6" i="8"/>
  <c r="AB5" i="8"/>
  <c r="AD5" i="8" s="1"/>
  <c r="J5" i="8" s="1"/>
  <c r="Y5" i="8"/>
  <c r="X5" i="8"/>
  <c r="P5" i="8"/>
  <c r="O5" i="8"/>
  <c r="Q5" i="8" s="1"/>
  <c r="M5" i="8"/>
  <c r="H5" i="8"/>
  <c r="C5" i="8"/>
  <c r="AB4" i="8"/>
  <c r="AD4" i="8" s="1"/>
  <c r="J4" i="8" s="1"/>
  <c r="Y4" i="8"/>
  <c r="X4" i="8"/>
  <c r="P4" i="8"/>
  <c r="O4" i="8"/>
  <c r="Q4" i="8" s="1"/>
  <c r="M4" i="8"/>
  <c r="H4" i="8"/>
  <c r="C4" i="8"/>
  <c r="AG3" i="8"/>
  <c r="AF3" i="8"/>
  <c r="W3" i="8"/>
  <c r="V3" i="8"/>
  <c r="U3" i="8"/>
  <c r="O3" i="8"/>
  <c r="G3" i="8"/>
  <c r="F3" i="8"/>
  <c r="H3" i="8" s="1"/>
  <c r="D3" i="8"/>
  <c r="A2" i="8"/>
  <c r="A1" i="8"/>
  <c r="AB31" i="7"/>
  <c r="AD31" i="7" s="1"/>
  <c r="J31" i="7" s="1"/>
  <c r="I31" i="7" s="1"/>
  <c r="Y31" i="7"/>
  <c r="X31" i="7"/>
  <c r="P31" i="7"/>
  <c r="Q31" i="7" s="1"/>
  <c r="O31" i="7"/>
  <c r="M31" i="7"/>
  <c r="H31" i="7"/>
  <c r="C31" i="7"/>
  <c r="AB30" i="7"/>
  <c r="AD30" i="7" s="1"/>
  <c r="J30" i="7" s="1"/>
  <c r="Y30" i="7"/>
  <c r="X30" i="7"/>
  <c r="P30" i="7"/>
  <c r="Q30" i="7" s="1"/>
  <c r="O30" i="7"/>
  <c r="M30" i="7"/>
  <c r="H30" i="7"/>
  <c r="C30" i="7"/>
  <c r="AB29" i="7"/>
  <c r="AD29" i="7" s="1"/>
  <c r="J29" i="7" s="1"/>
  <c r="Y29" i="7"/>
  <c r="X29" i="7"/>
  <c r="P29" i="7"/>
  <c r="O29" i="7"/>
  <c r="Q29" i="7" s="1"/>
  <c r="M29" i="7"/>
  <c r="H29" i="7"/>
  <c r="C29" i="7"/>
  <c r="AB28" i="7"/>
  <c r="AD28" i="7" s="1"/>
  <c r="Y28" i="7"/>
  <c r="X28" i="7"/>
  <c r="P28" i="7"/>
  <c r="O28" i="7"/>
  <c r="M28" i="7"/>
  <c r="J28" i="7"/>
  <c r="K28" i="7" s="1"/>
  <c r="H28" i="7"/>
  <c r="C28" i="7"/>
  <c r="AD27" i="7"/>
  <c r="J27" i="7" s="1"/>
  <c r="I27" i="7" s="1"/>
  <c r="AB27" i="7"/>
  <c r="Y27" i="7"/>
  <c r="X27" i="7"/>
  <c r="P27" i="7"/>
  <c r="O27" i="7"/>
  <c r="Q27" i="7" s="1"/>
  <c r="M27" i="7"/>
  <c r="K27" i="7"/>
  <c r="H27" i="7"/>
  <c r="C27" i="7"/>
  <c r="AB26" i="7"/>
  <c r="AD26" i="7" s="1"/>
  <c r="J26" i="7" s="1"/>
  <c r="Y26" i="7"/>
  <c r="X26" i="7"/>
  <c r="P26" i="7"/>
  <c r="O26" i="7"/>
  <c r="M26" i="7"/>
  <c r="H26" i="7"/>
  <c r="C26" i="7"/>
  <c r="AB25" i="7"/>
  <c r="AD25" i="7" s="1"/>
  <c r="J25" i="7" s="1"/>
  <c r="Y25" i="7"/>
  <c r="X25" i="7"/>
  <c r="P25" i="7"/>
  <c r="O25" i="7"/>
  <c r="Q25" i="7" s="1"/>
  <c r="M25" i="7"/>
  <c r="H25" i="7"/>
  <c r="C25" i="7"/>
  <c r="AB24" i="7"/>
  <c r="AD24" i="7" s="1"/>
  <c r="Y24" i="7"/>
  <c r="X24" i="7"/>
  <c r="P24" i="7"/>
  <c r="O24" i="7"/>
  <c r="M24" i="7"/>
  <c r="J24" i="7"/>
  <c r="H24" i="7"/>
  <c r="C24" i="7"/>
  <c r="AB23" i="7"/>
  <c r="AD23" i="7" s="1"/>
  <c r="J23" i="7" s="1"/>
  <c r="Y23" i="7"/>
  <c r="X23" i="7"/>
  <c r="P23" i="7"/>
  <c r="Q23" i="7" s="1"/>
  <c r="O23" i="7"/>
  <c r="M23" i="7"/>
  <c r="H23" i="7"/>
  <c r="C23" i="7"/>
  <c r="AB22" i="7"/>
  <c r="AD22" i="7" s="1"/>
  <c r="J22" i="7" s="1"/>
  <c r="Y22" i="7"/>
  <c r="X22" i="7"/>
  <c r="P22" i="7"/>
  <c r="O22" i="7"/>
  <c r="Q22" i="7" s="1"/>
  <c r="M22" i="7"/>
  <c r="H22" i="7"/>
  <c r="C22" i="7"/>
  <c r="AD21" i="7"/>
  <c r="J21" i="7" s="1"/>
  <c r="K21" i="7" s="1"/>
  <c r="AB21" i="7"/>
  <c r="Y21" i="7"/>
  <c r="X21" i="7"/>
  <c r="P21" i="7"/>
  <c r="O21" i="7"/>
  <c r="M21" i="7"/>
  <c r="H21" i="7"/>
  <c r="C21" i="7"/>
  <c r="AB20" i="7"/>
  <c r="AD20" i="7" s="1"/>
  <c r="Y20" i="7"/>
  <c r="X20" i="7"/>
  <c r="P20" i="7"/>
  <c r="O20" i="7"/>
  <c r="M20" i="7"/>
  <c r="J20" i="7"/>
  <c r="K20" i="7" s="1"/>
  <c r="H20" i="7"/>
  <c r="C20" i="7"/>
  <c r="AB19" i="7"/>
  <c r="AD19" i="7" s="1"/>
  <c r="J19" i="7" s="1"/>
  <c r="I19" i="7" s="1"/>
  <c r="Y19" i="7"/>
  <c r="X19" i="7"/>
  <c r="P19" i="7"/>
  <c r="O19" i="7"/>
  <c r="Q19" i="7" s="1"/>
  <c r="M19" i="7"/>
  <c r="H19" i="7"/>
  <c r="C19" i="7"/>
  <c r="AB18" i="7"/>
  <c r="AD18" i="7" s="1"/>
  <c r="J18" i="7" s="1"/>
  <c r="Y18" i="7"/>
  <c r="X18" i="7"/>
  <c r="P18" i="7"/>
  <c r="O18" i="7"/>
  <c r="M18" i="7"/>
  <c r="H18" i="7"/>
  <c r="C18" i="7"/>
  <c r="AD17" i="7"/>
  <c r="J17" i="7" s="1"/>
  <c r="I17" i="7" s="1"/>
  <c r="AB17" i="7"/>
  <c r="Y17" i="7"/>
  <c r="X17" i="7"/>
  <c r="Q17" i="7"/>
  <c r="P17" i="7"/>
  <c r="O17" i="7"/>
  <c r="M17" i="7"/>
  <c r="K17" i="7"/>
  <c r="H17" i="7"/>
  <c r="C17" i="7"/>
  <c r="AB16" i="7"/>
  <c r="AD16" i="7" s="1"/>
  <c r="J16" i="7" s="1"/>
  <c r="Y16" i="7"/>
  <c r="X16" i="7"/>
  <c r="P16" i="7"/>
  <c r="O16" i="7"/>
  <c r="Q16" i="7" s="1"/>
  <c r="M16" i="7"/>
  <c r="H16" i="7"/>
  <c r="C16" i="7"/>
  <c r="AD15" i="7"/>
  <c r="J15" i="7" s="1"/>
  <c r="AB15" i="7"/>
  <c r="Y15" i="7"/>
  <c r="X15" i="7"/>
  <c r="Q15" i="7"/>
  <c r="P15" i="7"/>
  <c r="O15" i="7"/>
  <c r="M15" i="7"/>
  <c r="H15" i="7"/>
  <c r="C15" i="7"/>
  <c r="AB14" i="7"/>
  <c r="AD14" i="7" s="1"/>
  <c r="J14" i="7" s="1"/>
  <c r="Y14" i="7"/>
  <c r="X14" i="7"/>
  <c r="P14" i="7"/>
  <c r="Q14" i="7" s="1"/>
  <c r="O14" i="7"/>
  <c r="M14" i="7"/>
  <c r="H14" i="7"/>
  <c r="C14" i="7"/>
  <c r="AD13" i="7"/>
  <c r="J13" i="7" s="1"/>
  <c r="I13" i="7" s="1"/>
  <c r="AB13" i="7"/>
  <c r="Y13" i="7"/>
  <c r="X13" i="7"/>
  <c r="Q13" i="7"/>
  <c r="P13" i="7"/>
  <c r="O13" i="7"/>
  <c r="M13" i="7"/>
  <c r="K13" i="7"/>
  <c r="H13" i="7"/>
  <c r="C13" i="7"/>
  <c r="AB12" i="7"/>
  <c r="AD12" i="7" s="1"/>
  <c r="J12" i="7" s="1"/>
  <c r="Y12" i="7"/>
  <c r="X12" i="7"/>
  <c r="P12" i="7"/>
  <c r="O12" i="7"/>
  <c r="M12" i="7"/>
  <c r="H12" i="7"/>
  <c r="C12" i="7"/>
  <c r="AB11" i="7"/>
  <c r="AD11" i="7" s="1"/>
  <c r="J11" i="7" s="1"/>
  <c r="Y11" i="7"/>
  <c r="X11" i="7"/>
  <c r="P11" i="7"/>
  <c r="O11" i="7"/>
  <c r="Q11" i="7" s="1"/>
  <c r="M11" i="7"/>
  <c r="H11" i="7"/>
  <c r="C11" i="7"/>
  <c r="AB10" i="7"/>
  <c r="AD10" i="7" s="1"/>
  <c r="J10" i="7" s="1"/>
  <c r="Y10" i="7"/>
  <c r="X10" i="7"/>
  <c r="P10" i="7"/>
  <c r="O10" i="7"/>
  <c r="M10" i="7"/>
  <c r="H10" i="7"/>
  <c r="C10" i="7"/>
  <c r="AD9" i="7"/>
  <c r="J9" i="7" s="1"/>
  <c r="I9" i="7" s="1"/>
  <c r="AB9" i="7"/>
  <c r="Y9" i="7"/>
  <c r="X9" i="7"/>
  <c r="P9" i="7"/>
  <c r="O9" i="7"/>
  <c r="M9" i="7"/>
  <c r="H9" i="7"/>
  <c r="C9" i="7"/>
  <c r="AB8" i="7"/>
  <c r="AD8" i="7" s="1"/>
  <c r="Y8" i="7"/>
  <c r="X8" i="7"/>
  <c r="P8" i="7"/>
  <c r="O8" i="7"/>
  <c r="M8" i="7"/>
  <c r="J8" i="7"/>
  <c r="K8" i="7" s="1"/>
  <c r="H8" i="7"/>
  <c r="C8" i="7"/>
  <c r="AD7" i="7"/>
  <c r="J7" i="7" s="1"/>
  <c r="AB7" i="7"/>
  <c r="Y7" i="7"/>
  <c r="X7" i="7"/>
  <c r="Q7" i="7"/>
  <c r="P7" i="7"/>
  <c r="O7" i="7"/>
  <c r="M7" i="7"/>
  <c r="H7" i="7"/>
  <c r="C7" i="7"/>
  <c r="AD6" i="7"/>
  <c r="J6" i="7" s="1"/>
  <c r="AB6" i="7"/>
  <c r="Y6" i="7"/>
  <c r="X6" i="7"/>
  <c r="P6" i="7"/>
  <c r="O6" i="7"/>
  <c r="Q6" i="7" s="1"/>
  <c r="M6" i="7"/>
  <c r="H6" i="7"/>
  <c r="C6" i="7"/>
  <c r="AD5" i="7"/>
  <c r="J5" i="7" s="1"/>
  <c r="I5" i="7" s="1"/>
  <c r="AB5" i="7"/>
  <c r="Y5" i="7"/>
  <c r="X5" i="7"/>
  <c r="P5" i="7"/>
  <c r="O5" i="7"/>
  <c r="M5" i="7"/>
  <c r="H5" i="7"/>
  <c r="C5" i="7"/>
  <c r="AB4" i="7"/>
  <c r="AD4" i="7" s="1"/>
  <c r="Y4" i="7"/>
  <c r="X4" i="7"/>
  <c r="P4" i="7"/>
  <c r="O4" i="7"/>
  <c r="M4" i="7"/>
  <c r="J4" i="7"/>
  <c r="K4" i="7" s="1"/>
  <c r="H4" i="7"/>
  <c r="C4" i="7"/>
  <c r="AG3" i="7"/>
  <c r="AF3" i="7"/>
  <c r="W3" i="7"/>
  <c r="V3" i="7"/>
  <c r="U3" i="7"/>
  <c r="O3" i="7"/>
  <c r="G3" i="7"/>
  <c r="H3" i="7" s="1"/>
  <c r="F3" i="7"/>
  <c r="D3" i="7"/>
  <c r="A2" i="7"/>
  <c r="A1" i="7"/>
  <c r="AB31" i="6"/>
  <c r="AD31" i="6" s="1"/>
  <c r="J31" i="6" s="1"/>
  <c r="K31" i="6" s="1"/>
  <c r="Y31" i="6"/>
  <c r="X31" i="6"/>
  <c r="P31" i="6"/>
  <c r="O31" i="6"/>
  <c r="M31" i="6"/>
  <c r="H31" i="6"/>
  <c r="C31" i="6"/>
  <c r="AB30" i="6"/>
  <c r="AD30" i="6" s="1"/>
  <c r="J30" i="6" s="1"/>
  <c r="K30" i="6" s="1"/>
  <c r="Y30" i="6"/>
  <c r="X30" i="6"/>
  <c r="P30" i="6"/>
  <c r="O30" i="6"/>
  <c r="M30" i="6"/>
  <c r="H30" i="6"/>
  <c r="C30" i="6"/>
  <c r="AD29" i="6"/>
  <c r="J29" i="6" s="1"/>
  <c r="AB29" i="6"/>
  <c r="Y29" i="6"/>
  <c r="X29" i="6"/>
  <c r="Q29" i="6"/>
  <c r="P29" i="6"/>
  <c r="O29" i="6"/>
  <c r="M29" i="6"/>
  <c r="H29" i="6"/>
  <c r="C29" i="6"/>
  <c r="AD28" i="6"/>
  <c r="J28" i="6" s="1"/>
  <c r="AB28" i="6"/>
  <c r="Y28" i="6"/>
  <c r="X28" i="6"/>
  <c r="P28" i="6"/>
  <c r="O28" i="6"/>
  <c r="Q28" i="6" s="1"/>
  <c r="M28" i="6"/>
  <c r="H28" i="6"/>
  <c r="C28" i="6"/>
  <c r="AD27" i="6"/>
  <c r="J27" i="6" s="1"/>
  <c r="I27" i="6" s="1"/>
  <c r="AB27" i="6"/>
  <c r="Y27" i="6"/>
  <c r="X27" i="6"/>
  <c r="P27" i="6"/>
  <c r="O27" i="6"/>
  <c r="M27" i="6"/>
  <c r="H27" i="6"/>
  <c r="C27" i="6"/>
  <c r="AB26" i="6"/>
  <c r="AD26" i="6" s="1"/>
  <c r="Y26" i="6"/>
  <c r="X26" i="6"/>
  <c r="P26" i="6"/>
  <c r="O26" i="6"/>
  <c r="M26" i="6"/>
  <c r="J26" i="6"/>
  <c r="K26" i="6" s="1"/>
  <c r="H26" i="6"/>
  <c r="C26" i="6"/>
  <c r="AB25" i="6"/>
  <c r="AD25" i="6" s="1"/>
  <c r="J25" i="6" s="1"/>
  <c r="Y25" i="6"/>
  <c r="X25" i="6"/>
  <c r="P25" i="6"/>
  <c r="O25" i="6"/>
  <c r="Q25" i="6" s="1"/>
  <c r="M25" i="6"/>
  <c r="H25" i="6"/>
  <c r="C25" i="6"/>
  <c r="AD24" i="6"/>
  <c r="J24" i="6" s="1"/>
  <c r="AB24" i="6"/>
  <c r="Y24" i="6"/>
  <c r="X24" i="6"/>
  <c r="Q24" i="6"/>
  <c r="P24" i="6"/>
  <c r="O24" i="6"/>
  <c r="M24" i="6"/>
  <c r="H24" i="6"/>
  <c r="C24" i="6"/>
  <c r="AD23" i="6"/>
  <c r="J23" i="6" s="1"/>
  <c r="I23" i="6" s="1"/>
  <c r="AB23" i="6"/>
  <c r="Y23" i="6"/>
  <c r="X23" i="6"/>
  <c r="P23" i="6"/>
  <c r="O23" i="6"/>
  <c r="Q23" i="6" s="1"/>
  <c r="M23" i="6"/>
  <c r="H23" i="6"/>
  <c r="C23" i="6"/>
  <c r="AB22" i="6"/>
  <c r="AD22" i="6" s="1"/>
  <c r="J22" i="6" s="1"/>
  <c r="Y22" i="6"/>
  <c r="X22" i="6"/>
  <c r="P22" i="6"/>
  <c r="O22" i="6"/>
  <c r="Q22" i="6" s="1"/>
  <c r="M22" i="6"/>
  <c r="H22" i="6"/>
  <c r="C22" i="6"/>
  <c r="AB21" i="6"/>
  <c r="AD21" i="6" s="1"/>
  <c r="J21" i="6" s="1"/>
  <c r="Y21" i="6"/>
  <c r="X21" i="6"/>
  <c r="P21" i="6"/>
  <c r="Q21" i="6" s="1"/>
  <c r="O21" i="6"/>
  <c r="M21" i="6"/>
  <c r="H21" i="6"/>
  <c r="C21" i="6"/>
  <c r="AD20" i="6"/>
  <c r="J20" i="6" s="1"/>
  <c r="AB20" i="6"/>
  <c r="Y20" i="6"/>
  <c r="X20" i="6"/>
  <c r="P20" i="6"/>
  <c r="Q20" i="6" s="1"/>
  <c r="O20" i="6"/>
  <c r="M20" i="6"/>
  <c r="H20" i="6"/>
  <c r="C20" i="6"/>
  <c r="AB19" i="6"/>
  <c r="AD19" i="6" s="1"/>
  <c r="J19" i="6" s="1"/>
  <c r="Y19" i="6"/>
  <c r="X19" i="6"/>
  <c r="P19" i="6"/>
  <c r="Q19" i="6" s="1"/>
  <c r="O19" i="6"/>
  <c r="M19" i="6"/>
  <c r="H19" i="6"/>
  <c r="C19" i="6"/>
  <c r="AB18" i="6"/>
  <c r="AD18" i="6" s="1"/>
  <c r="J18" i="6" s="1"/>
  <c r="Y18" i="6"/>
  <c r="X18" i="6"/>
  <c r="P18" i="6"/>
  <c r="O18" i="6"/>
  <c r="M18" i="6"/>
  <c r="H18" i="6"/>
  <c r="C18" i="6"/>
  <c r="AB17" i="6"/>
  <c r="AD17" i="6" s="1"/>
  <c r="J17" i="6" s="1"/>
  <c r="Y17" i="6"/>
  <c r="X17" i="6"/>
  <c r="P17" i="6"/>
  <c r="O17" i="6"/>
  <c r="Q17" i="6" s="1"/>
  <c r="M17" i="6"/>
  <c r="H17" i="6"/>
  <c r="C17" i="6"/>
  <c r="AB16" i="6"/>
  <c r="AD16" i="6" s="1"/>
  <c r="J16" i="6" s="1"/>
  <c r="Y16" i="6"/>
  <c r="X16" i="6"/>
  <c r="P16" i="6"/>
  <c r="O16" i="6"/>
  <c r="M16" i="6"/>
  <c r="H16" i="6"/>
  <c r="C16" i="6"/>
  <c r="AD15" i="6"/>
  <c r="J15" i="6" s="1"/>
  <c r="I15" i="6" s="1"/>
  <c r="AB15" i="6"/>
  <c r="Y15" i="6"/>
  <c r="X15" i="6"/>
  <c r="Q15" i="6"/>
  <c r="P15" i="6"/>
  <c r="O15" i="6"/>
  <c r="M15" i="6"/>
  <c r="H15" i="6"/>
  <c r="C15" i="6"/>
  <c r="AB14" i="6"/>
  <c r="AD14" i="6" s="1"/>
  <c r="J14" i="6" s="1"/>
  <c r="K14" i="6" s="1"/>
  <c r="Y14" i="6"/>
  <c r="X14" i="6"/>
  <c r="P14" i="6"/>
  <c r="O14" i="6"/>
  <c r="M14" i="6"/>
  <c r="H14" i="6"/>
  <c r="C14" i="6"/>
  <c r="AD13" i="6"/>
  <c r="J13" i="6" s="1"/>
  <c r="AB13" i="6"/>
  <c r="Y13" i="6"/>
  <c r="X13" i="6"/>
  <c r="P13" i="6"/>
  <c r="O13" i="6"/>
  <c r="Q13" i="6" s="1"/>
  <c r="M13" i="6"/>
  <c r="H13" i="6"/>
  <c r="C13" i="6"/>
  <c r="AB12" i="6"/>
  <c r="AD12" i="6" s="1"/>
  <c r="J12" i="6" s="1"/>
  <c r="Y12" i="6"/>
  <c r="X12" i="6"/>
  <c r="P12" i="6"/>
  <c r="O12" i="6"/>
  <c r="Q12" i="6" s="1"/>
  <c r="M12" i="6"/>
  <c r="H12" i="6"/>
  <c r="C12" i="6"/>
  <c r="AB11" i="6"/>
  <c r="AD11" i="6" s="1"/>
  <c r="J11" i="6" s="1"/>
  <c r="Y11" i="6"/>
  <c r="X11" i="6"/>
  <c r="Q11" i="6"/>
  <c r="P11" i="6"/>
  <c r="O11" i="6"/>
  <c r="M11" i="6"/>
  <c r="H11" i="6"/>
  <c r="C11" i="6"/>
  <c r="AB10" i="6"/>
  <c r="AD10" i="6" s="1"/>
  <c r="J10" i="6" s="1"/>
  <c r="Y10" i="6"/>
  <c r="X10" i="6"/>
  <c r="P10" i="6"/>
  <c r="O10" i="6"/>
  <c r="M10" i="6"/>
  <c r="H10" i="6"/>
  <c r="C10" i="6"/>
  <c r="AD9" i="6"/>
  <c r="J9" i="6" s="1"/>
  <c r="AB9" i="6"/>
  <c r="Y9" i="6"/>
  <c r="X9" i="6"/>
  <c r="P9" i="6"/>
  <c r="Q9" i="6" s="1"/>
  <c r="O9" i="6"/>
  <c r="M9" i="6"/>
  <c r="H9" i="6"/>
  <c r="C9" i="6"/>
  <c r="AB8" i="6"/>
  <c r="AD8" i="6" s="1"/>
  <c r="J8" i="6" s="1"/>
  <c r="Y8" i="6"/>
  <c r="X8" i="6"/>
  <c r="P8" i="6"/>
  <c r="O8" i="6"/>
  <c r="Q8" i="6" s="1"/>
  <c r="M8" i="6"/>
  <c r="H8" i="6"/>
  <c r="C8" i="6"/>
  <c r="AB7" i="6"/>
  <c r="AD7" i="6" s="1"/>
  <c r="J7" i="6" s="1"/>
  <c r="Y7" i="6"/>
  <c r="X7" i="6"/>
  <c r="Q7" i="6"/>
  <c r="P7" i="6"/>
  <c r="O7" i="6"/>
  <c r="M7" i="6"/>
  <c r="H7" i="6"/>
  <c r="C7" i="6"/>
  <c r="AB6" i="6"/>
  <c r="AD6" i="6" s="1"/>
  <c r="J6" i="6" s="1"/>
  <c r="Y6" i="6"/>
  <c r="X6" i="6"/>
  <c r="P6" i="6"/>
  <c r="O6" i="6"/>
  <c r="M6" i="6"/>
  <c r="H6" i="6"/>
  <c r="C6" i="6"/>
  <c r="AB5" i="6"/>
  <c r="AD5" i="6" s="1"/>
  <c r="J5" i="6" s="1"/>
  <c r="Y5" i="6"/>
  <c r="X5" i="6"/>
  <c r="P5" i="6"/>
  <c r="O5" i="6"/>
  <c r="Q5" i="6" s="1"/>
  <c r="M5" i="6"/>
  <c r="H5" i="6"/>
  <c r="C5" i="6"/>
  <c r="AB4" i="6"/>
  <c r="AD4" i="6" s="1"/>
  <c r="Y4" i="6"/>
  <c r="X4" i="6"/>
  <c r="P4" i="6"/>
  <c r="Q4" i="6" s="1"/>
  <c r="O4" i="6"/>
  <c r="M4" i="6"/>
  <c r="H4" i="6"/>
  <c r="C4" i="6"/>
  <c r="AG3" i="6"/>
  <c r="AF3" i="6"/>
  <c r="W3" i="6"/>
  <c r="V3" i="6"/>
  <c r="U3" i="6"/>
  <c r="O3" i="6"/>
  <c r="G3" i="6"/>
  <c r="F3" i="6"/>
  <c r="H3" i="6" s="1"/>
  <c r="D3" i="6"/>
  <c r="A2" i="6"/>
  <c r="A1" i="6"/>
  <c r="AD31" i="5"/>
  <c r="J31" i="5" s="1"/>
  <c r="AB31" i="5"/>
  <c r="Y31" i="5"/>
  <c r="X31" i="5"/>
  <c r="P31" i="5"/>
  <c r="O31" i="5"/>
  <c r="Q31" i="5" s="1"/>
  <c r="M31" i="5"/>
  <c r="H31" i="5"/>
  <c r="C31" i="5"/>
  <c r="AB30" i="5"/>
  <c r="AD30" i="5" s="1"/>
  <c r="J30" i="5" s="1"/>
  <c r="Y30" i="5"/>
  <c r="X30" i="5"/>
  <c r="Q30" i="5"/>
  <c r="P30" i="5"/>
  <c r="O30" i="5"/>
  <c r="M30" i="5"/>
  <c r="H30" i="5"/>
  <c r="C30" i="5"/>
  <c r="AB29" i="5"/>
  <c r="AD29" i="5" s="1"/>
  <c r="J29" i="5" s="1"/>
  <c r="Y29" i="5"/>
  <c r="X29" i="5"/>
  <c r="P29" i="5"/>
  <c r="O29" i="5"/>
  <c r="Q29" i="5" s="1"/>
  <c r="M29" i="5"/>
  <c r="H29" i="5"/>
  <c r="C29" i="5"/>
  <c r="AB28" i="5"/>
  <c r="AD28" i="5" s="1"/>
  <c r="J28" i="5" s="1"/>
  <c r="K28" i="5" s="1"/>
  <c r="Y28" i="5"/>
  <c r="X28" i="5"/>
  <c r="P28" i="5"/>
  <c r="O28" i="5"/>
  <c r="M28" i="5"/>
  <c r="H28" i="5"/>
  <c r="C28" i="5"/>
  <c r="AB27" i="5"/>
  <c r="AD27" i="5" s="1"/>
  <c r="J27" i="5" s="1"/>
  <c r="Y27" i="5"/>
  <c r="X27" i="5"/>
  <c r="P27" i="5"/>
  <c r="O27" i="5"/>
  <c r="Q27" i="5" s="1"/>
  <c r="M27" i="5"/>
  <c r="H27" i="5"/>
  <c r="C27" i="5"/>
  <c r="AB26" i="5"/>
  <c r="AD26" i="5" s="1"/>
  <c r="J26" i="5" s="1"/>
  <c r="Y26" i="5"/>
  <c r="X26" i="5"/>
  <c r="P26" i="5"/>
  <c r="O26" i="5"/>
  <c r="Q26" i="5" s="1"/>
  <c r="M26" i="5"/>
  <c r="H26" i="5"/>
  <c r="C26" i="5"/>
  <c r="AB25" i="5"/>
  <c r="AD25" i="5" s="1"/>
  <c r="J25" i="5" s="1"/>
  <c r="Y25" i="5"/>
  <c r="X25" i="5"/>
  <c r="Q25" i="5"/>
  <c r="P25" i="5"/>
  <c r="O25" i="5"/>
  <c r="M25" i="5"/>
  <c r="H25" i="5"/>
  <c r="C25" i="5"/>
  <c r="AB24" i="5"/>
  <c r="AD24" i="5" s="1"/>
  <c r="Y24" i="5"/>
  <c r="X24" i="5"/>
  <c r="P24" i="5"/>
  <c r="O24" i="5"/>
  <c r="Q24" i="5" s="1"/>
  <c r="M24" i="5"/>
  <c r="J24" i="5"/>
  <c r="K24" i="5" s="1"/>
  <c r="H24" i="5"/>
  <c r="C24" i="5"/>
  <c r="AD23" i="5"/>
  <c r="J23" i="5" s="1"/>
  <c r="AB23" i="5"/>
  <c r="Y23" i="5"/>
  <c r="X23" i="5"/>
  <c r="P23" i="5"/>
  <c r="O23" i="5"/>
  <c r="Q23" i="5" s="1"/>
  <c r="M23" i="5"/>
  <c r="H23" i="5"/>
  <c r="C23" i="5"/>
  <c r="AB22" i="5"/>
  <c r="AD22" i="5" s="1"/>
  <c r="J22" i="5" s="1"/>
  <c r="Y22" i="5"/>
  <c r="X22" i="5"/>
  <c r="P22" i="5"/>
  <c r="O22" i="5"/>
  <c r="Q22" i="5" s="1"/>
  <c r="M22" i="5"/>
  <c r="H22" i="5"/>
  <c r="C22" i="5"/>
  <c r="AB21" i="5"/>
  <c r="AD21" i="5" s="1"/>
  <c r="J21" i="5" s="1"/>
  <c r="Y21" i="5"/>
  <c r="X21" i="5"/>
  <c r="P21" i="5"/>
  <c r="O21" i="5"/>
  <c r="Q21" i="5" s="1"/>
  <c r="M21" i="5"/>
  <c r="H21" i="5"/>
  <c r="C21" i="5"/>
  <c r="AB20" i="5"/>
  <c r="AD20" i="5" s="1"/>
  <c r="J20" i="5" s="1"/>
  <c r="Y20" i="5"/>
  <c r="X20" i="5"/>
  <c r="P20" i="5"/>
  <c r="Q20" i="5" s="1"/>
  <c r="O20" i="5"/>
  <c r="M20" i="5"/>
  <c r="H20" i="5"/>
  <c r="C20" i="5"/>
  <c r="AD19" i="5"/>
  <c r="J19" i="5" s="1"/>
  <c r="AB19" i="5"/>
  <c r="Y19" i="5"/>
  <c r="X19" i="5"/>
  <c r="P19" i="5"/>
  <c r="O19" i="5"/>
  <c r="Q19" i="5" s="1"/>
  <c r="M19" i="5"/>
  <c r="H19" i="5"/>
  <c r="C19" i="5"/>
  <c r="AB18" i="5"/>
  <c r="AD18" i="5" s="1"/>
  <c r="J18" i="5" s="1"/>
  <c r="Y18" i="5"/>
  <c r="X18" i="5"/>
  <c r="P18" i="5"/>
  <c r="O18" i="5"/>
  <c r="M18" i="5"/>
  <c r="H18" i="5"/>
  <c r="C18" i="5"/>
  <c r="AB17" i="5"/>
  <c r="AD17" i="5" s="1"/>
  <c r="J17" i="5" s="1"/>
  <c r="Y17" i="5"/>
  <c r="X17" i="5"/>
  <c r="P17" i="5"/>
  <c r="O17" i="5"/>
  <c r="M17" i="5"/>
  <c r="H17" i="5"/>
  <c r="C17" i="5"/>
  <c r="AD16" i="5"/>
  <c r="J16" i="5" s="1"/>
  <c r="AB16" i="5"/>
  <c r="Y16" i="5"/>
  <c r="X16" i="5"/>
  <c r="P16" i="5"/>
  <c r="O16" i="5"/>
  <c r="M16" i="5"/>
  <c r="H16" i="5"/>
  <c r="C16" i="5"/>
  <c r="AB15" i="5"/>
  <c r="AD15" i="5" s="1"/>
  <c r="J15" i="5" s="1"/>
  <c r="Y15" i="5"/>
  <c r="X15" i="5"/>
  <c r="P15" i="5"/>
  <c r="O15" i="5"/>
  <c r="Q15" i="5" s="1"/>
  <c r="M15" i="5"/>
  <c r="H15" i="5"/>
  <c r="C15" i="5"/>
  <c r="AD14" i="5"/>
  <c r="J14" i="5" s="1"/>
  <c r="AB14" i="5"/>
  <c r="Y14" i="5"/>
  <c r="X14" i="5"/>
  <c r="P14" i="5"/>
  <c r="Q14" i="5" s="1"/>
  <c r="O14" i="5"/>
  <c r="M14" i="5"/>
  <c r="H14" i="5"/>
  <c r="C14" i="5"/>
  <c r="AB13" i="5"/>
  <c r="AD13" i="5" s="1"/>
  <c r="J13" i="5" s="1"/>
  <c r="Y13" i="5"/>
  <c r="X13" i="5"/>
  <c r="P13" i="5"/>
  <c r="O13" i="5"/>
  <c r="M13" i="5"/>
  <c r="H13" i="5"/>
  <c r="C13" i="5"/>
  <c r="AB12" i="5"/>
  <c r="AD12" i="5" s="1"/>
  <c r="J12" i="5" s="1"/>
  <c r="Y12" i="5"/>
  <c r="X12" i="5"/>
  <c r="Q12" i="5"/>
  <c r="P12" i="5"/>
  <c r="O12" i="5"/>
  <c r="M12" i="5"/>
  <c r="H12" i="5"/>
  <c r="C12" i="5"/>
  <c r="AB11" i="5"/>
  <c r="AD11" i="5" s="1"/>
  <c r="J11" i="5" s="1"/>
  <c r="Y11" i="5"/>
  <c r="X11" i="5"/>
  <c r="P11" i="5"/>
  <c r="Q11" i="5" s="1"/>
  <c r="O11" i="5"/>
  <c r="M11" i="5"/>
  <c r="H11" i="5"/>
  <c r="C11" i="5"/>
  <c r="AD10" i="5"/>
  <c r="J10" i="5" s="1"/>
  <c r="AB10" i="5"/>
  <c r="Y10" i="5"/>
  <c r="X10" i="5"/>
  <c r="P10" i="5"/>
  <c r="O10" i="5"/>
  <c r="Q10" i="5" s="1"/>
  <c r="M10" i="5"/>
  <c r="H10" i="5"/>
  <c r="C10" i="5"/>
  <c r="AB9" i="5"/>
  <c r="AD9" i="5" s="1"/>
  <c r="J9" i="5" s="1"/>
  <c r="Y9" i="5"/>
  <c r="X9" i="5"/>
  <c r="P9" i="5"/>
  <c r="O9" i="5"/>
  <c r="Q9" i="5" s="1"/>
  <c r="M9" i="5"/>
  <c r="H9" i="5"/>
  <c r="C9" i="5"/>
  <c r="AB8" i="5"/>
  <c r="AD8" i="5" s="1"/>
  <c r="J8" i="5" s="1"/>
  <c r="Y8" i="5"/>
  <c r="X8" i="5"/>
  <c r="P8" i="5"/>
  <c r="Q8" i="5" s="1"/>
  <c r="O8" i="5"/>
  <c r="M8" i="5"/>
  <c r="H8" i="5"/>
  <c r="C8" i="5"/>
  <c r="AB7" i="5"/>
  <c r="AD7" i="5" s="1"/>
  <c r="J7" i="5" s="1"/>
  <c r="Y7" i="5"/>
  <c r="X7" i="5"/>
  <c r="P7" i="5"/>
  <c r="O7" i="5"/>
  <c r="Q7" i="5" s="1"/>
  <c r="M7" i="5"/>
  <c r="H7" i="5"/>
  <c r="C7" i="5"/>
  <c r="AB6" i="5"/>
  <c r="AD6" i="5" s="1"/>
  <c r="J6" i="5" s="1"/>
  <c r="Y6" i="5"/>
  <c r="X6" i="5"/>
  <c r="Q6" i="5"/>
  <c r="P6" i="5"/>
  <c r="O6" i="5"/>
  <c r="M6" i="5"/>
  <c r="H6" i="5"/>
  <c r="C6" i="5"/>
  <c r="AB5" i="5"/>
  <c r="AD5" i="5" s="1"/>
  <c r="J5" i="5" s="1"/>
  <c r="Y5" i="5"/>
  <c r="X5" i="5"/>
  <c r="P5" i="5"/>
  <c r="O5" i="5"/>
  <c r="Q5" i="5" s="1"/>
  <c r="M5" i="5"/>
  <c r="H5" i="5"/>
  <c r="C5" i="5"/>
  <c r="AB4" i="5"/>
  <c r="AD4" i="5" s="1"/>
  <c r="Y4" i="5"/>
  <c r="X4" i="5"/>
  <c r="P4" i="5"/>
  <c r="O4" i="5"/>
  <c r="Q4" i="5" s="1"/>
  <c r="M4" i="5"/>
  <c r="H4" i="5"/>
  <c r="C4" i="5"/>
  <c r="AG3" i="5"/>
  <c r="AF3" i="5"/>
  <c r="W3" i="5"/>
  <c r="V3" i="5"/>
  <c r="U3" i="5"/>
  <c r="O3" i="5"/>
  <c r="G3" i="5"/>
  <c r="H3" i="5" s="1"/>
  <c r="F3" i="5"/>
  <c r="D3" i="5"/>
  <c r="A2" i="5"/>
  <c r="A1" i="5"/>
  <c r="AB31" i="4"/>
  <c r="AD31" i="4" s="1"/>
  <c r="J31" i="4" s="1"/>
  <c r="Y31" i="4"/>
  <c r="X31" i="4"/>
  <c r="P31" i="4"/>
  <c r="O31" i="4"/>
  <c r="M31" i="4"/>
  <c r="H31" i="4"/>
  <c r="C31" i="4"/>
  <c r="AB30" i="4"/>
  <c r="AD30" i="4" s="1"/>
  <c r="J30" i="4" s="1"/>
  <c r="Y30" i="4"/>
  <c r="X30" i="4"/>
  <c r="Q30" i="4"/>
  <c r="P30" i="4"/>
  <c r="O30" i="4"/>
  <c r="M30" i="4"/>
  <c r="H30" i="4"/>
  <c r="C30" i="4"/>
  <c r="AD29" i="4"/>
  <c r="J29" i="4" s="1"/>
  <c r="AB29" i="4"/>
  <c r="Y29" i="4"/>
  <c r="X29" i="4"/>
  <c r="P29" i="4"/>
  <c r="O29" i="4"/>
  <c r="Q29" i="4" s="1"/>
  <c r="M29" i="4"/>
  <c r="H29" i="4"/>
  <c r="C29" i="4"/>
  <c r="AD28" i="4"/>
  <c r="J28" i="4" s="1"/>
  <c r="AB28" i="4"/>
  <c r="Y28" i="4"/>
  <c r="X28" i="4"/>
  <c r="P28" i="4"/>
  <c r="O28" i="4"/>
  <c r="Q28" i="4" s="1"/>
  <c r="M28" i="4"/>
  <c r="H28" i="4"/>
  <c r="C28" i="4"/>
  <c r="AB27" i="4"/>
  <c r="AD27" i="4" s="1"/>
  <c r="J27" i="4" s="1"/>
  <c r="Y27" i="4"/>
  <c r="X27" i="4"/>
  <c r="P27" i="4"/>
  <c r="O27" i="4"/>
  <c r="Q27" i="4" s="1"/>
  <c r="M27" i="4"/>
  <c r="H27" i="4"/>
  <c r="C27" i="4"/>
  <c r="AB26" i="4"/>
  <c r="AD26" i="4" s="1"/>
  <c r="J26" i="4" s="1"/>
  <c r="Y26" i="4"/>
  <c r="X26" i="4"/>
  <c r="P26" i="4"/>
  <c r="Q26" i="4" s="1"/>
  <c r="O26" i="4"/>
  <c r="M26" i="4"/>
  <c r="H26" i="4"/>
  <c r="C26" i="4"/>
  <c r="AD25" i="4"/>
  <c r="J25" i="4" s="1"/>
  <c r="AB25" i="4"/>
  <c r="Y25" i="4"/>
  <c r="X25" i="4"/>
  <c r="P25" i="4"/>
  <c r="O25" i="4"/>
  <c r="Q25" i="4" s="1"/>
  <c r="M25" i="4"/>
  <c r="H25" i="4"/>
  <c r="C25" i="4"/>
  <c r="AB24" i="4"/>
  <c r="AD24" i="4" s="1"/>
  <c r="J24" i="4" s="1"/>
  <c r="Y24" i="4"/>
  <c r="X24" i="4"/>
  <c r="Q24" i="4"/>
  <c r="P24" i="4"/>
  <c r="O24" i="4"/>
  <c r="M24" i="4"/>
  <c r="H24" i="4"/>
  <c r="C24" i="4"/>
  <c r="AB23" i="4"/>
  <c r="AD23" i="4" s="1"/>
  <c r="J23" i="4" s="1"/>
  <c r="Y23" i="4"/>
  <c r="X23" i="4"/>
  <c r="P23" i="4"/>
  <c r="O23" i="4"/>
  <c r="Q23" i="4" s="1"/>
  <c r="M23" i="4"/>
  <c r="H23" i="4"/>
  <c r="C23" i="4"/>
  <c r="AB22" i="4"/>
  <c r="AD22" i="4" s="1"/>
  <c r="J22" i="4" s="1"/>
  <c r="Y22" i="4"/>
  <c r="X22" i="4"/>
  <c r="P22" i="4"/>
  <c r="O22" i="4"/>
  <c r="Q22" i="4" s="1"/>
  <c r="M22" i="4"/>
  <c r="H22" i="4"/>
  <c r="C22" i="4"/>
  <c r="AB21" i="4"/>
  <c r="AD21" i="4" s="1"/>
  <c r="J21" i="4" s="1"/>
  <c r="Y21" i="4"/>
  <c r="X21" i="4"/>
  <c r="P21" i="4"/>
  <c r="O21" i="4"/>
  <c r="Q21" i="4" s="1"/>
  <c r="M21" i="4"/>
  <c r="H21" i="4"/>
  <c r="C21" i="4"/>
  <c r="AB20" i="4"/>
  <c r="AD20" i="4" s="1"/>
  <c r="J20" i="4" s="1"/>
  <c r="Y20" i="4"/>
  <c r="X20" i="4"/>
  <c r="P20" i="4"/>
  <c r="O20" i="4"/>
  <c r="M20" i="4"/>
  <c r="H20" i="4"/>
  <c r="C20" i="4"/>
  <c r="AB19" i="4"/>
  <c r="AD19" i="4" s="1"/>
  <c r="J19" i="4" s="1"/>
  <c r="Y19" i="4"/>
  <c r="X19" i="4"/>
  <c r="P19" i="4"/>
  <c r="O19" i="4"/>
  <c r="M19" i="4"/>
  <c r="H19" i="4"/>
  <c r="C19" i="4"/>
  <c r="AD18" i="4"/>
  <c r="J18" i="4" s="1"/>
  <c r="AB18" i="4"/>
  <c r="Y18" i="4"/>
  <c r="X18" i="4"/>
  <c r="P18" i="4"/>
  <c r="Q18" i="4" s="1"/>
  <c r="O18" i="4"/>
  <c r="M18" i="4"/>
  <c r="H18" i="4"/>
  <c r="C18" i="4"/>
  <c r="AB17" i="4"/>
  <c r="AD17" i="4" s="1"/>
  <c r="J17" i="4" s="1"/>
  <c r="Y17" i="4"/>
  <c r="X17" i="4"/>
  <c r="P17" i="4"/>
  <c r="Q17" i="4" s="1"/>
  <c r="O17" i="4"/>
  <c r="M17" i="4"/>
  <c r="H17" i="4"/>
  <c r="C17" i="4"/>
  <c r="AD16" i="4"/>
  <c r="J16" i="4" s="1"/>
  <c r="AB16" i="4"/>
  <c r="Y16" i="4"/>
  <c r="X16" i="4"/>
  <c r="P16" i="4"/>
  <c r="O16" i="4"/>
  <c r="Q16" i="4" s="1"/>
  <c r="M16" i="4"/>
  <c r="H16" i="4"/>
  <c r="C16" i="4"/>
  <c r="AB15" i="4"/>
  <c r="AD15" i="4" s="1"/>
  <c r="J15" i="4" s="1"/>
  <c r="Y15" i="4"/>
  <c r="X15" i="4"/>
  <c r="P15" i="4"/>
  <c r="O15" i="4"/>
  <c r="M15" i="4"/>
  <c r="H15" i="4"/>
  <c r="C15" i="4"/>
  <c r="AB14" i="4"/>
  <c r="AD14" i="4" s="1"/>
  <c r="J14" i="4" s="1"/>
  <c r="Y14" i="4"/>
  <c r="X14" i="4"/>
  <c r="P14" i="4"/>
  <c r="O14" i="4"/>
  <c r="Q14" i="4" s="1"/>
  <c r="M14" i="4"/>
  <c r="H14" i="4"/>
  <c r="C14" i="4"/>
  <c r="AD13" i="4"/>
  <c r="J13" i="4" s="1"/>
  <c r="AB13" i="4"/>
  <c r="Y13" i="4"/>
  <c r="X13" i="4"/>
  <c r="P13" i="4"/>
  <c r="Q13" i="4" s="1"/>
  <c r="O13" i="4"/>
  <c r="M13" i="4"/>
  <c r="H13" i="4"/>
  <c r="C13" i="4"/>
  <c r="AD12" i="4"/>
  <c r="J12" i="4" s="1"/>
  <c r="AB12" i="4"/>
  <c r="Y12" i="4"/>
  <c r="X12" i="4"/>
  <c r="P12" i="4"/>
  <c r="O12" i="4"/>
  <c r="M12" i="4"/>
  <c r="H12" i="4"/>
  <c r="C12" i="4"/>
  <c r="AB11" i="4"/>
  <c r="AD11" i="4" s="1"/>
  <c r="J11" i="4" s="1"/>
  <c r="Y11" i="4"/>
  <c r="X11" i="4"/>
  <c r="P11" i="4"/>
  <c r="O11" i="4"/>
  <c r="M11" i="4"/>
  <c r="H11" i="4"/>
  <c r="C11" i="4"/>
  <c r="AB10" i="4"/>
  <c r="AD10" i="4" s="1"/>
  <c r="J10" i="4" s="1"/>
  <c r="Y10" i="4"/>
  <c r="X10" i="4"/>
  <c r="P10" i="4"/>
  <c r="O10" i="4"/>
  <c r="M10" i="4"/>
  <c r="H10" i="4"/>
  <c r="C10" i="4"/>
  <c r="AB9" i="4"/>
  <c r="AD9" i="4" s="1"/>
  <c r="J9" i="4" s="1"/>
  <c r="Y9" i="4"/>
  <c r="X9" i="4"/>
  <c r="Q9" i="4"/>
  <c r="P9" i="4"/>
  <c r="O9" i="4"/>
  <c r="M9" i="4"/>
  <c r="H9" i="4"/>
  <c r="C9" i="4"/>
  <c r="AD8" i="4"/>
  <c r="J8" i="4" s="1"/>
  <c r="AB8" i="4"/>
  <c r="Y8" i="4"/>
  <c r="X8" i="4"/>
  <c r="P8" i="4"/>
  <c r="O8" i="4"/>
  <c r="Q8" i="4" s="1"/>
  <c r="M8" i="4"/>
  <c r="H8" i="4"/>
  <c r="C8" i="4"/>
  <c r="AB7" i="4"/>
  <c r="AD7" i="4" s="1"/>
  <c r="J7" i="4" s="1"/>
  <c r="Y7" i="4"/>
  <c r="X7" i="4"/>
  <c r="P7" i="4"/>
  <c r="O7" i="4"/>
  <c r="Q7" i="4" s="1"/>
  <c r="M7" i="4"/>
  <c r="H7" i="4"/>
  <c r="C7" i="4"/>
  <c r="AB6" i="4"/>
  <c r="AD6" i="4" s="1"/>
  <c r="Y6" i="4"/>
  <c r="X6" i="4"/>
  <c r="P6" i="4"/>
  <c r="O6" i="4"/>
  <c r="Q6" i="4" s="1"/>
  <c r="M6" i="4"/>
  <c r="H6" i="4"/>
  <c r="C6" i="4"/>
  <c r="AB5" i="4"/>
  <c r="AD5" i="4" s="1"/>
  <c r="J5" i="4" s="1"/>
  <c r="Y5" i="4"/>
  <c r="X5" i="4"/>
  <c r="Q5" i="4"/>
  <c r="P5" i="4"/>
  <c r="O5" i="4"/>
  <c r="M5" i="4"/>
  <c r="H5" i="4"/>
  <c r="C5" i="4"/>
  <c r="AB4" i="4"/>
  <c r="AD4" i="4" s="1"/>
  <c r="J4" i="4" s="1"/>
  <c r="Y4" i="4"/>
  <c r="X4" i="4"/>
  <c r="P4" i="4"/>
  <c r="O4" i="4"/>
  <c r="Q4" i="4" s="1"/>
  <c r="M4" i="4"/>
  <c r="H4" i="4"/>
  <c r="C4" i="4"/>
  <c r="AG3" i="4"/>
  <c r="AF3" i="4"/>
  <c r="W3" i="4"/>
  <c r="V3" i="4"/>
  <c r="U3" i="4"/>
  <c r="O3" i="4"/>
  <c r="G3" i="4"/>
  <c r="F3" i="4"/>
  <c r="D3" i="4"/>
  <c r="X3" i="4" s="1"/>
  <c r="A2" i="4"/>
  <c r="A1" i="4"/>
  <c r="AD31" i="3"/>
  <c r="J31" i="3" s="1"/>
  <c r="AB31" i="3"/>
  <c r="Y31" i="3"/>
  <c r="X31" i="3"/>
  <c r="P31" i="3"/>
  <c r="O31" i="3"/>
  <c r="Q31" i="3" s="1"/>
  <c r="M31" i="3"/>
  <c r="H31" i="3"/>
  <c r="C31" i="3"/>
  <c r="AB30" i="3"/>
  <c r="AD30" i="3" s="1"/>
  <c r="J30" i="3" s="1"/>
  <c r="Y30" i="3"/>
  <c r="X30" i="3"/>
  <c r="P30" i="3"/>
  <c r="O30" i="3"/>
  <c r="Q30" i="3" s="1"/>
  <c r="M30" i="3"/>
  <c r="H30" i="3"/>
  <c r="C30" i="3"/>
  <c r="AB29" i="3"/>
  <c r="AD29" i="3" s="1"/>
  <c r="J29" i="3" s="1"/>
  <c r="Y29" i="3"/>
  <c r="X29" i="3"/>
  <c r="P29" i="3"/>
  <c r="O29" i="3"/>
  <c r="Q29" i="3" s="1"/>
  <c r="M29" i="3"/>
  <c r="H29" i="3"/>
  <c r="C29" i="3"/>
  <c r="AD28" i="3"/>
  <c r="J28" i="3" s="1"/>
  <c r="AB28" i="3"/>
  <c r="Y28" i="3"/>
  <c r="X28" i="3"/>
  <c r="P28" i="3"/>
  <c r="O28" i="3"/>
  <c r="M28" i="3"/>
  <c r="H28" i="3"/>
  <c r="C28" i="3"/>
  <c r="AB27" i="3"/>
  <c r="AD27" i="3" s="1"/>
  <c r="J27" i="3" s="1"/>
  <c r="Y27" i="3"/>
  <c r="X27" i="3"/>
  <c r="Q27" i="3"/>
  <c r="P27" i="3"/>
  <c r="O27" i="3"/>
  <c r="M27" i="3"/>
  <c r="H27" i="3"/>
  <c r="C27" i="3"/>
  <c r="AB26" i="3"/>
  <c r="AD26" i="3" s="1"/>
  <c r="J26" i="3" s="1"/>
  <c r="Y26" i="3"/>
  <c r="X26" i="3"/>
  <c r="P26" i="3"/>
  <c r="Q26" i="3" s="1"/>
  <c r="O26" i="3"/>
  <c r="M26" i="3"/>
  <c r="H26" i="3"/>
  <c r="C26" i="3"/>
  <c r="AB25" i="3"/>
  <c r="AD25" i="3" s="1"/>
  <c r="J25" i="3" s="1"/>
  <c r="Y25" i="3"/>
  <c r="X25" i="3"/>
  <c r="P25" i="3"/>
  <c r="O25" i="3"/>
  <c r="M25" i="3"/>
  <c r="H25" i="3"/>
  <c r="C25" i="3"/>
  <c r="AB24" i="3"/>
  <c r="AD24" i="3" s="1"/>
  <c r="J24" i="3" s="1"/>
  <c r="Y24" i="3"/>
  <c r="X24" i="3"/>
  <c r="Q24" i="3"/>
  <c r="P24" i="3"/>
  <c r="O24" i="3"/>
  <c r="M24" i="3"/>
  <c r="H24" i="3"/>
  <c r="C24" i="3"/>
  <c r="AD23" i="3"/>
  <c r="J23" i="3" s="1"/>
  <c r="AB23" i="3"/>
  <c r="Y23" i="3"/>
  <c r="X23" i="3"/>
  <c r="P23" i="3"/>
  <c r="O23" i="3"/>
  <c r="Q23" i="3" s="1"/>
  <c r="M23" i="3"/>
  <c r="H23" i="3"/>
  <c r="C23" i="3"/>
  <c r="AD22" i="3"/>
  <c r="J22" i="3" s="1"/>
  <c r="AB22" i="3"/>
  <c r="Y22" i="3"/>
  <c r="X22" i="3"/>
  <c r="P22" i="3"/>
  <c r="O22" i="3"/>
  <c r="Q22" i="3" s="1"/>
  <c r="M22" i="3"/>
  <c r="H22" i="3"/>
  <c r="C22" i="3"/>
  <c r="AB21" i="3"/>
  <c r="AD21" i="3" s="1"/>
  <c r="J21" i="3" s="1"/>
  <c r="Y21" i="3"/>
  <c r="X21" i="3"/>
  <c r="P21" i="3"/>
  <c r="O21" i="3"/>
  <c r="Q21" i="3" s="1"/>
  <c r="M21" i="3"/>
  <c r="H21" i="3"/>
  <c r="C21" i="3"/>
  <c r="AB20" i="3"/>
  <c r="AD20" i="3" s="1"/>
  <c r="J20" i="3" s="1"/>
  <c r="Y20" i="3"/>
  <c r="X20" i="3"/>
  <c r="P20" i="3"/>
  <c r="Q20" i="3" s="1"/>
  <c r="O20" i="3"/>
  <c r="M20" i="3"/>
  <c r="H20" i="3"/>
  <c r="C20" i="3"/>
  <c r="AD19" i="3"/>
  <c r="J19" i="3" s="1"/>
  <c r="AB19" i="3"/>
  <c r="Y19" i="3"/>
  <c r="X19" i="3"/>
  <c r="P19" i="3"/>
  <c r="O19" i="3"/>
  <c r="Q19" i="3" s="1"/>
  <c r="M19" i="3"/>
  <c r="H19" i="3"/>
  <c r="C19" i="3"/>
  <c r="AB18" i="3"/>
  <c r="AD18" i="3" s="1"/>
  <c r="J18" i="3" s="1"/>
  <c r="Y18" i="3"/>
  <c r="X18" i="3"/>
  <c r="Q18" i="3"/>
  <c r="P18" i="3"/>
  <c r="O18" i="3"/>
  <c r="M18" i="3"/>
  <c r="H18" i="3"/>
  <c r="C18" i="3"/>
  <c r="AB17" i="3"/>
  <c r="AD17" i="3" s="1"/>
  <c r="J17" i="3" s="1"/>
  <c r="Y17" i="3"/>
  <c r="X17" i="3"/>
  <c r="P17" i="3"/>
  <c r="O17" i="3"/>
  <c r="Q17" i="3" s="1"/>
  <c r="M17" i="3"/>
  <c r="H17" i="3"/>
  <c r="C17" i="3"/>
  <c r="AB16" i="3"/>
  <c r="AD16" i="3" s="1"/>
  <c r="J16" i="3" s="1"/>
  <c r="Y16" i="3"/>
  <c r="X16" i="3"/>
  <c r="P16" i="3"/>
  <c r="O16" i="3"/>
  <c r="M16" i="3"/>
  <c r="H16" i="3"/>
  <c r="C16" i="3"/>
  <c r="AD15" i="3"/>
  <c r="J15" i="3" s="1"/>
  <c r="AB15" i="3"/>
  <c r="Y15" i="3"/>
  <c r="X15" i="3"/>
  <c r="P15" i="3"/>
  <c r="O15" i="3"/>
  <c r="Q15" i="3" s="1"/>
  <c r="M15" i="3"/>
  <c r="H15" i="3"/>
  <c r="C15" i="3"/>
  <c r="AD14" i="3"/>
  <c r="J14" i="3" s="1"/>
  <c r="AB14" i="3"/>
  <c r="Y14" i="3"/>
  <c r="X14" i="3"/>
  <c r="P14" i="3"/>
  <c r="O14" i="3"/>
  <c r="Q14" i="3" s="1"/>
  <c r="M14" i="3"/>
  <c r="H14" i="3"/>
  <c r="C14" i="3"/>
  <c r="AB13" i="3"/>
  <c r="AD13" i="3" s="1"/>
  <c r="J13" i="3" s="1"/>
  <c r="Y13" i="3"/>
  <c r="X13" i="3"/>
  <c r="P13" i="3"/>
  <c r="O13" i="3"/>
  <c r="Q13" i="3" s="1"/>
  <c r="M13" i="3"/>
  <c r="H13" i="3"/>
  <c r="C13" i="3"/>
  <c r="AB12" i="3"/>
  <c r="AD12" i="3" s="1"/>
  <c r="J12" i="3" s="1"/>
  <c r="Y12" i="3"/>
  <c r="X12" i="3"/>
  <c r="P12" i="3"/>
  <c r="O12" i="3"/>
  <c r="M12" i="3"/>
  <c r="H12" i="3"/>
  <c r="C12" i="3"/>
  <c r="AB11" i="3"/>
  <c r="AD11" i="3" s="1"/>
  <c r="J11" i="3" s="1"/>
  <c r="Y11" i="3"/>
  <c r="X11" i="3"/>
  <c r="Q11" i="3"/>
  <c r="P11" i="3"/>
  <c r="O11" i="3"/>
  <c r="M11" i="3"/>
  <c r="H11" i="3"/>
  <c r="C11" i="3"/>
  <c r="AB10" i="3"/>
  <c r="AD10" i="3" s="1"/>
  <c r="J10" i="3" s="1"/>
  <c r="Y10" i="3"/>
  <c r="X10" i="3"/>
  <c r="P10" i="3"/>
  <c r="Q10" i="3" s="1"/>
  <c r="O10" i="3"/>
  <c r="M10" i="3"/>
  <c r="H10" i="3"/>
  <c r="C10" i="3"/>
  <c r="AB9" i="3"/>
  <c r="AD9" i="3" s="1"/>
  <c r="J9" i="3" s="1"/>
  <c r="Y9" i="3"/>
  <c r="X9" i="3"/>
  <c r="P9" i="3"/>
  <c r="O9" i="3"/>
  <c r="M9" i="3"/>
  <c r="H9" i="3"/>
  <c r="C9" i="3"/>
  <c r="AB8" i="3"/>
  <c r="AD8" i="3" s="1"/>
  <c r="J8" i="3" s="1"/>
  <c r="Y8" i="3"/>
  <c r="X8" i="3"/>
  <c r="P8" i="3"/>
  <c r="Q8" i="3" s="1"/>
  <c r="O8" i="3"/>
  <c r="M8" i="3"/>
  <c r="H8" i="3"/>
  <c r="C8" i="3"/>
  <c r="AD7" i="3"/>
  <c r="J7" i="3" s="1"/>
  <c r="AB7" i="3"/>
  <c r="Y7" i="3"/>
  <c r="X7" i="3"/>
  <c r="P7" i="3"/>
  <c r="Q7" i="3" s="1"/>
  <c r="O7" i="3"/>
  <c r="M7" i="3"/>
  <c r="H7" i="3"/>
  <c r="C7" i="3"/>
  <c r="AB6" i="3"/>
  <c r="AD6" i="3" s="1"/>
  <c r="J6" i="3" s="1"/>
  <c r="Y6" i="3"/>
  <c r="X6" i="3"/>
  <c r="P6" i="3"/>
  <c r="O6" i="3"/>
  <c r="Q6" i="3" s="1"/>
  <c r="M6" i="3"/>
  <c r="H6" i="3"/>
  <c r="C6" i="3"/>
  <c r="AB5" i="3"/>
  <c r="AD5" i="3" s="1"/>
  <c r="J5" i="3" s="1"/>
  <c r="Y5" i="3"/>
  <c r="X5" i="3"/>
  <c r="P5" i="3"/>
  <c r="O5" i="3"/>
  <c r="Q5" i="3" s="1"/>
  <c r="M5" i="3"/>
  <c r="H5" i="3"/>
  <c r="C5" i="3"/>
  <c r="AB4" i="3"/>
  <c r="AD4" i="3" s="1"/>
  <c r="Y4" i="3"/>
  <c r="X4" i="3"/>
  <c r="P4" i="3"/>
  <c r="O4" i="3"/>
  <c r="M4" i="3"/>
  <c r="H4" i="3"/>
  <c r="C4" i="3"/>
  <c r="AG3" i="3"/>
  <c r="AF3" i="3"/>
  <c r="W3" i="3"/>
  <c r="V3" i="3"/>
  <c r="U3" i="3"/>
  <c r="O3" i="3"/>
  <c r="G3" i="3"/>
  <c r="F3" i="3"/>
  <c r="D3" i="3"/>
  <c r="A2" i="3"/>
  <c r="A1" i="3"/>
  <c r="AB31" i="2"/>
  <c r="AD31" i="2" s="1"/>
  <c r="J31" i="2" s="1"/>
  <c r="Y31" i="2"/>
  <c r="X31" i="2"/>
  <c r="P31" i="2"/>
  <c r="O31" i="2"/>
  <c r="Q31" i="2" s="1"/>
  <c r="M31" i="2"/>
  <c r="H31" i="2"/>
  <c r="C31" i="2"/>
  <c r="AB30" i="2"/>
  <c r="AD30" i="2" s="1"/>
  <c r="J30" i="2" s="1"/>
  <c r="Y30" i="2"/>
  <c r="X30" i="2"/>
  <c r="P30" i="2"/>
  <c r="O30" i="2"/>
  <c r="M30" i="2"/>
  <c r="H30" i="2"/>
  <c r="C30" i="2"/>
  <c r="AB29" i="2"/>
  <c r="AD29" i="2" s="1"/>
  <c r="J29" i="2" s="1"/>
  <c r="Y29" i="2"/>
  <c r="X29" i="2"/>
  <c r="Q29" i="2"/>
  <c r="P29" i="2"/>
  <c r="O29" i="2"/>
  <c r="M29" i="2"/>
  <c r="H29" i="2"/>
  <c r="C29" i="2"/>
  <c r="AB28" i="2"/>
  <c r="AD28" i="2" s="1"/>
  <c r="J28" i="2" s="1"/>
  <c r="Y28" i="2"/>
  <c r="X28" i="2"/>
  <c r="P28" i="2"/>
  <c r="Q28" i="2" s="1"/>
  <c r="O28" i="2"/>
  <c r="M28" i="2"/>
  <c r="H28" i="2"/>
  <c r="C28" i="2"/>
  <c r="AB27" i="2"/>
  <c r="AD27" i="2" s="1"/>
  <c r="J27" i="2" s="1"/>
  <c r="Y27" i="2"/>
  <c r="X27" i="2"/>
  <c r="P27" i="2"/>
  <c r="O27" i="2"/>
  <c r="M27" i="2"/>
  <c r="H27" i="2"/>
  <c r="C27" i="2"/>
  <c r="AB26" i="2"/>
  <c r="AD26" i="2" s="1"/>
  <c r="J26" i="2" s="1"/>
  <c r="Y26" i="2"/>
  <c r="X26" i="2"/>
  <c r="P26" i="2"/>
  <c r="Q26" i="2" s="1"/>
  <c r="O26" i="2"/>
  <c r="M26" i="2"/>
  <c r="H26" i="2"/>
  <c r="C26" i="2"/>
  <c r="AD25" i="2"/>
  <c r="J25" i="2" s="1"/>
  <c r="AB25" i="2"/>
  <c r="Y25" i="2"/>
  <c r="X25" i="2"/>
  <c r="P25" i="2"/>
  <c r="Q25" i="2" s="1"/>
  <c r="O25" i="2"/>
  <c r="M25" i="2"/>
  <c r="H25" i="2"/>
  <c r="C25" i="2"/>
  <c r="AB24" i="2"/>
  <c r="AD24" i="2" s="1"/>
  <c r="J24" i="2" s="1"/>
  <c r="Y24" i="2"/>
  <c r="X24" i="2"/>
  <c r="P24" i="2"/>
  <c r="O24" i="2"/>
  <c r="Q24" i="2" s="1"/>
  <c r="M24" i="2"/>
  <c r="H24" i="2"/>
  <c r="C24" i="2"/>
  <c r="AB23" i="2"/>
  <c r="AD23" i="2" s="1"/>
  <c r="J23" i="2" s="1"/>
  <c r="Y23" i="2"/>
  <c r="X23" i="2"/>
  <c r="P23" i="2"/>
  <c r="O23" i="2"/>
  <c r="Q23" i="2" s="1"/>
  <c r="M23" i="2"/>
  <c r="H23" i="2"/>
  <c r="C23" i="2"/>
  <c r="AB22" i="2"/>
  <c r="AD22" i="2" s="1"/>
  <c r="J22" i="2" s="1"/>
  <c r="Y22" i="2"/>
  <c r="X22" i="2"/>
  <c r="P22" i="2"/>
  <c r="O22" i="2"/>
  <c r="M22" i="2"/>
  <c r="H22" i="2"/>
  <c r="C22" i="2"/>
  <c r="AD21" i="2"/>
  <c r="J21" i="2" s="1"/>
  <c r="AB21" i="2"/>
  <c r="Y21" i="2"/>
  <c r="X21" i="2"/>
  <c r="P21" i="2"/>
  <c r="Q21" i="2" s="1"/>
  <c r="O21" i="2"/>
  <c r="M21" i="2"/>
  <c r="H21" i="2"/>
  <c r="C21" i="2"/>
  <c r="AB20" i="2"/>
  <c r="AD20" i="2" s="1"/>
  <c r="J20" i="2" s="1"/>
  <c r="Y20" i="2"/>
  <c r="X20" i="2"/>
  <c r="Q20" i="2"/>
  <c r="P20" i="2"/>
  <c r="O20" i="2"/>
  <c r="M20" i="2"/>
  <c r="H20" i="2"/>
  <c r="C20" i="2"/>
  <c r="AB19" i="2"/>
  <c r="AD19" i="2" s="1"/>
  <c r="J19" i="2" s="1"/>
  <c r="Y19" i="2"/>
  <c r="X19" i="2"/>
  <c r="P19" i="2"/>
  <c r="O19" i="2"/>
  <c r="M19" i="2"/>
  <c r="H19" i="2"/>
  <c r="C19" i="2"/>
  <c r="AB18" i="2"/>
  <c r="AD18" i="2" s="1"/>
  <c r="J18" i="2" s="1"/>
  <c r="Y18" i="2"/>
  <c r="X18" i="2"/>
  <c r="P18" i="2"/>
  <c r="Q18" i="2" s="1"/>
  <c r="O18" i="2"/>
  <c r="M18" i="2"/>
  <c r="H18" i="2"/>
  <c r="C18" i="2"/>
  <c r="AB17" i="2"/>
  <c r="AD17" i="2" s="1"/>
  <c r="J17" i="2" s="1"/>
  <c r="Y17" i="2"/>
  <c r="X17" i="2"/>
  <c r="P17" i="2"/>
  <c r="Q17" i="2" s="1"/>
  <c r="O17" i="2"/>
  <c r="M17" i="2"/>
  <c r="H17" i="2"/>
  <c r="C17" i="2"/>
  <c r="AD16" i="2"/>
  <c r="J16" i="2" s="1"/>
  <c r="AB16" i="2"/>
  <c r="Y16" i="2"/>
  <c r="X16" i="2"/>
  <c r="P16" i="2"/>
  <c r="O16" i="2"/>
  <c r="Q16" i="2" s="1"/>
  <c r="M16" i="2"/>
  <c r="H16" i="2"/>
  <c r="C16" i="2"/>
  <c r="AB15" i="2"/>
  <c r="AD15" i="2" s="1"/>
  <c r="J15" i="2" s="1"/>
  <c r="Y15" i="2"/>
  <c r="X15" i="2"/>
  <c r="P15" i="2"/>
  <c r="O15" i="2"/>
  <c r="Q15" i="2" s="1"/>
  <c r="M15" i="2"/>
  <c r="H15" i="2"/>
  <c r="C15" i="2"/>
  <c r="AB14" i="2"/>
  <c r="AD14" i="2" s="1"/>
  <c r="J14" i="2" s="1"/>
  <c r="Y14" i="2"/>
  <c r="X14" i="2"/>
  <c r="P14" i="2"/>
  <c r="O14" i="2"/>
  <c r="M14" i="2"/>
  <c r="H14" i="2"/>
  <c r="C14" i="2"/>
  <c r="AD13" i="2"/>
  <c r="J13" i="2" s="1"/>
  <c r="AB13" i="2"/>
  <c r="Y13" i="2"/>
  <c r="X13" i="2"/>
  <c r="P13" i="2"/>
  <c r="O13" i="2"/>
  <c r="Q13" i="2" s="1"/>
  <c r="M13" i="2"/>
  <c r="H13" i="2"/>
  <c r="C13" i="2"/>
  <c r="AB12" i="2"/>
  <c r="AD12" i="2" s="1"/>
  <c r="J12" i="2" s="1"/>
  <c r="Y12" i="2"/>
  <c r="X12" i="2"/>
  <c r="P12" i="2"/>
  <c r="O12" i="2"/>
  <c r="Q12" i="2" s="1"/>
  <c r="M12" i="2"/>
  <c r="H12" i="2"/>
  <c r="C12" i="2"/>
  <c r="AB11" i="2"/>
  <c r="AD11" i="2" s="1"/>
  <c r="J11" i="2" s="1"/>
  <c r="Y11" i="2"/>
  <c r="X11" i="2"/>
  <c r="P11" i="2"/>
  <c r="O11" i="2"/>
  <c r="Q11" i="2" s="1"/>
  <c r="M11" i="2"/>
  <c r="H11" i="2"/>
  <c r="C11" i="2"/>
  <c r="AB10" i="2"/>
  <c r="AD10" i="2" s="1"/>
  <c r="J10" i="2" s="1"/>
  <c r="Y10" i="2"/>
  <c r="X10" i="2"/>
  <c r="P10" i="2"/>
  <c r="O10" i="2"/>
  <c r="M10" i="2"/>
  <c r="H10" i="2"/>
  <c r="C10" i="2"/>
  <c r="AB9" i="2"/>
  <c r="AD9" i="2" s="1"/>
  <c r="J9" i="2" s="1"/>
  <c r="Y9" i="2"/>
  <c r="X9" i="2"/>
  <c r="Q9" i="2"/>
  <c r="P9" i="2"/>
  <c r="O9" i="2"/>
  <c r="M9" i="2"/>
  <c r="H9" i="2"/>
  <c r="C9" i="2"/>
  <c r="AB8" i="2"/>
  <c r="AD8" i="2" s="1"/>
  <c r="J8" i="2" s="1"/>
  <c r="Y8" i="2"/>
  <c r="X8" i="2"/>
  <c r="P8" i="2"/>
  <c r="O8" i="2"/>
  <c r="Q8" i="2" s="1"/>
  <c r="M8" i="2"/>
  <c r="H8" i="2"/>
  <c r="C8" i="2"/>
  <c r="AB7" i="2"/>
  <c r="AD7" i="2" s="1"/>
  <c r="J7" i="2" s="1"/>
  <c r="Y7" i="2"/>
  <c r="X7" i="2"/>
  <c r="P7" i="2"/>
  <c r="O7" i="2"/>
  <c r="Q7" i="2" s="1"/>
  <c r="M7" i="2"/>
  <c r="H7" i="2"/>
  <c r="C7" i="2"/>
  <c r="AB6" i="2"/>
  <c r="AD6" i="2" s="1"/>
  <c r="J6" i="2" s="1"/>
  <c r="Y6" i="2"/>
  <c r="X6" i="2"/>
  <c r="P6" i="2"/>
  <c r="O6" i="2"/>
  <c r="Q6" i="2" s="1"/>
  <c r="M6" i="2"/>
  <c r="H6" i="2"/>
  <c r="C6" i="2"/>
  <c r="AB5" i="2"/>
  <c r="AD5" i="2" s="1"/>
  <c r="J5" i="2" s="1"/>
  <c r="Y5" i="2"/>
  <c r="X5" i="2"/>
  <c r="Q5" i="2"/>
  <c r="P5" i="2"/>
  <c r="O5" i="2"/>
  <c r="M5" i="2"/>
  <c r="H5" i="2"/>
  <c r="C5" i="2"/>
  <c r="AB4" i="2"/>
  <c r="AD4" i="2" s="1"/>
  <c r="Y4" i="2"/>
  <c r="X4" i="2"/>
  <c r="P4" i="2"/>
  <c r="Q4" i="2" s="1"/>
  <c r="O4" i="2"/>
  <c r="M4" i="2"/>
  <c r="H4" i="2"/>
  <c r="C4" i="2"/>
  <c r="AG3" i="2"/>
  <c r="AF3" i="2"/>
  <c r="W3" i="2"/>
  <c r="V3" i="2"/>
  <c r="U3" i="2"/>
  <c r="O3" i="2"/>
  <c r="G3" i="2"/>
  <c r="F3" i="2"/>
  <c r="D3" i="2"/>
  <c r="A2" i="2"/>
  <c r="A1" i="2"/>
  <c r="AB31" i="1"/>
  <c r="AD31" i="1" s="1"/>
  <c r="J31" i="1" s="1"/>
  <c r="Y31" i="1"/>
  <c r="X31" i="1"/>
  <c r="P31" i="1"/>
  <c r="O31" i="1"/>
  <c r="Q31" i="1" s="1"/>
  <c r="M31" i="1"/>
  <c r="H31" i="1"/>
  <c r="C31" i="1"/>
  <c r="AB30" i="1"/>
  <c r="AD30" i="1" s="1"/>
  <c r="J30" i="1" s="1"/>
  <c r="Y30" i="1"/>
  <c r="X30" i="1"/>
  <c r="P30" i="1"/>
  <c r="O30" i="1"/>
  <c r="Q30" i="1" s="1"/>
  <c r="M30" i="1"/>
  <c r="H30" i="1"/>
  <c r="C30" i="1"/>
  <c r="AB29" i="1"/>
  <c r="AD29" i="1" s="1"/>
  <c r="J29" i="1" s="1"/>
  <c r="Y29" i="1"/>
  <c r="X29" i="1"/>
  <c r="P29" i="1"/>
  <c r="O29" i="1"/>
  <c r="Q29" i="1" s="1"/>
  <c r="M29" i="1"/>
  <c r="H29" i="1"/>
  <c r="C29" i="1"/>
  <c r="AB28" i="1"/>
  <c r="AD28" i="1" s="1"/>
  <c r="J28" i="1" s="1"/>
  <c r="Y28" i="1"/>
  <c r="X28" i="1"/>
  <c r="P28" i="1"/>
  <c r="O28" i="1"/>
  <c r="M28" i="1"/>
  <c r="H28" i="1"/>
  <c r="C28" i="1"/>
  <c r="AB27" i="1"/>
  <c r="AD27" i="1" s="1"/>
  <c r="J27" i="1" s="1"/>
  <c r="Y27" i="1"/>
  <c r="X27" i="1"/>
  <c r="Q27" i="1"/>
  <c r="P27" i="1"/>
  <c r="O27" i="1"/>
  <c r="M27" i="1"/>
  <c r="H27" i="1"/>
  <c r="C27" i="1"/>
  <c r="AB26" i="1"/>
  <c r="AD26" i="1" s="1"/>
  <c r="J26" i="1" s="1"/>
  <c r="Y26" i="1"/>
  <c r="X26" i="1"/>
  <c r="P26" i="1"/>
  <c r="O26" i="1"/>
  <c r="Q26" i="1" s="1"/>
  <c r="M26" i="1"/>
  <c r="H26" i="1"/>
  <c r="C26" i="1"/>
  <c r="AB25" i="1"/>
  <c r="AD25" i="1" s="1"/>
  <c r="J25" i="1" s="1"/>
  <c r="Y25" i="1"/>
  <c r="X25" i="1"/>
  <c r="P25" i="1"/>
  <c r="O25" i="1"/>
  <c r="Q25" i="1" s="1"/>
  <c r="M25" i="1"/>
  <c r="H25" i="1"/>
  <c r="C25" i="1"/>
  <c r="AB24" i="1"/>
  <c r="AD24" i="1" s="1"/>
  <c r="J24" i="1" s="1"/>
  <c r="Y24" i="1"/>
  <c r="X24" i="1"/>
  <c r="P24" i="1"/>
  <c r="O24" i="1"/>
  <c r="Q24" i="1" s="1"/>
  <c r="M24" i="1"/>
  <c r="H24" i="1"/>
  <c r="C24" i="1"/>
  <c r="AB23" i="1"/>
  <c r="AD23" i="1" s="1"/>
  <c r="J23" i="1" s="1"/>
  <c r="Y23" i="1"/>
  <c r="X23" i="1"/>
  <c r="Q23" i="1"/>
  <c r="P23" i="1"/>
  <c r="O23" i="1"/>
  <c r="M23" i="1"/>
  <c r="H23" i="1"/>
  <c r="C23" i="1"/>
  <c r="AB22" i="1"/>
  <c r="AD22" i="1" s="1"/>
  <c r="J22" i="1" s="1"/>
  <c r="Y22" i="1"/>
  <c r="X22" i="1"/>
  <c r="P22" i="1"/>
  <c r="Q22" i="1" s="1"/>
  <c r="O22" i="1"/>
  <c r="M22" i="1"/>
  <c r="H22" i="1"/>
  <c r="C22" i="1"/>
  <c r="AB21" i="1"/>
  <c r="AD21" i="1" s="1"/>
  <c r="J21" i="1" s="1"/>
  <c r="Y21" i="1"/>
  <c r="X21" i="1"/>
  <c r="P21" i="1"/>
  <c r="O21" i="1"/>
  <c r="M21" i="1"/>
  <c r="H21" i="1"/>
  <c r="C21" i="1"/>
  <c r="AB20" i="1"/>
  <c r="AD20" i="1" s="1"/>
  <c r="J20" i="1" s="1"/>
  <c r="Y20" i="1"/>
  <c r="X20" i="1"/>
  <c r="P20" i="1"/>
  <c r="Q20" i="1" s="1"/>
  <c r="O20" i="1"/>
  <c r="M20" i="1"/>
  <c r="H20" i="1"/>
  <c r="C20" i="1"/>
  <c r="AB19" i="1"/>
  <c r="AD19" i="1" s="1"/>
  <c r="Y19" i="1"/>
  <c r="X19" i="1"/>
  <c r="P19" i="1"/>
  <c r="O19" i="1"/>
  <c r="Q19" i="1" s="1"/>
  <c r="M19" i="1"/>
  <c r="H19" i="1"/>
  <c r="C19" i="1"/>
  <c r="AF3" i="1"/>
  <c r="V3" i="1"/>
  <c r="U3" i="1"/>
  <c r="O3" i="1"/>
  <c r="D3" i="1"/>
  <c r="A2" i="1"/>
  <c r="A1" i="1"/>
  <c r="I32" i="37" l="1"/>
  <c r="K32" i="37"/>
  <c r="K32" i="32"/>
  <c r="I32" i="32"/>
  <c r="H3" i="44"/>
  <c r="Q32" i="53"/>
  <c r="I32" i="45"/>
  <c r="K32" i="45"/>
  <c r="I32" i="25"/>
  <c r="K32" i="25"/>
  <c r="I32" i="54"/>
  <c r="K32" i="54"/>
  <c r="K32" i="43"/>
  <c r="I32" i="43"/>
  <c r="I32" i="33"/>
  <c r="K32" i="33"/>
  <c r="Q32" i="46"/>
  <c r="K32" i="42"/>
  <c r="I32" i="42"/>
  <c r="I32" i="49"/>
  <c r="K32" i="49"/>
  <c r="O32" i="46"/>
  <c r="M32" i="46"/>
  <c r="D3" i="46"/>
  <c r="K32" i="44"/>
  <c r="I32" i="44"/>
  <c r="AD32" i="34"/>
  <c r="O32" i="22"/>
  <c r="Q32" i="22" s="1"/>
  <c r="M32" i="22"/>
  <c r="J32" i="21"/>
  <c r="J32" i="15"/>
  <c r="Y32" i="15"/>
  <c r="H32" i="15"/>
  <c r="Q32" i="23"/>
  <c r="H3" i="9"/>
  <c r="X3" i="10"/>
  <c r="X3" i="27"/>
  <c r="F3" i="29"/>
  <c r="H3" i="29" s="1"/>
  <c r="X3" i="32"/>
  <c r="D3" i="52"/>
  <c r="D3" i="54"/>
  <c r="H32" i="1"/>
  <c r="Y32" i="1"/>
  <c r="J32" i="52"/>
  <c r="C32" i="49"/>
  <c r="Y32" i="48"/>
  <c r="C32" i="47"/>
  <c r="C32" i="46"/>
  <c r="C32" i="45"/>
  <c r="M32" i="44"/>
  <c r="H32" i="41"/>
  <c r="H32" i="40"/>
  <c r="H32" i="39"/>
  <c r="H32" i="38"/>
  <c r="X32" i="34"/>
  <c r="J32" i="30"/>
  <c r="Y32" i="28"/>
  <c r="Y32" i="27"/>
  <c r="O32" i="25"/>
  <c r="M32" i="25"/>
  <c r="Q32" i="25"/>
  <c r="X32" i="25"/>
  <c r="Q32" i="24"/>
  <c r="X32" i="24"/>
  <c r="M32" i="23"/>
  <c r="O32" i="23"/>
  <c r="AD32" i="22"/>
  <c r="Q32" i="11"/>
  <c r="K32" i="9"/>
  <c r="Q32" i="8"/>
  <c r="X3" i="49"/>
  <c r="M32" i="53"/>
  <c r="X32" i="50"/>
  <c r="Q32" i="36"/>
  <c r="X32" i="36"/>
  <c r="O32" i="35"/>
  <c r="Q32" i="35" s="1"/>
  <c r="X3" i="37"/>
  <c r="D3" i="47"/>
  <c r="X3" i="47" s="1"/>
  <c r="F3" i="50"/>
  <c r="X32" i="53"/>
  <c r="H32" i="50"/>
  <c r="O32" i="49"/>
  <c r="Q32" i="49" s="1"/>
  <c r="M32" i="49"/>
  <c r="H32" i="48"/>
  <c r="Y32" i="47"/>
  <c r="O32" i="45"/>
  <c r="Q32" i="45" s="1"/>
  <c r="M32" i="45"/>
  <c r="X32" i="45"/>
  <c r="Q32" i="44"/>
  <c r="X32" i="44"/>
  <c r="M32" i="43"/>
  <c r="O32" i="43"/>
  <c r="Q32" i="43" s="1"/>
  <c r="X32" i="43"/>
  <c r="O32" i="42"/>
  <c r="Q32" i="42" s="1"/>
  <c r="M32" i="42"/>
  <c r="J32" i="41"/>
  <c r="J32" i="40"/>
  <c r="J32" i="39"/>
  <c r="C32" i="36"/>
  <c r="C32" i="35"/>
  <c r="C32" i="34"/>
  <c r="H32" i="29"/>
  <c r="H32" i="28"/>
  <c r="H32" i="27"/>
  <c r="H32" i="26"/>
  <c r="C32" i="22"/>
  <c r="K32" i="7"/>
  <c r="I32" i="7"/>
  <c r="I32" i="5"/>
  <c r="K32" i="5"/>
  <c r="K32" i="3"/>
  <c r="I32" i="3"/>
  <c r="H3" i="19"/>
  <c r="X32" i="35"/>
  <c r="F3" i="26"/>
  <c r="H3" i="26" s="1"/>
  <c r="J32" i="51"/>
  <c r="W3" i="1"/>
  <c r="X3" i="1" s="1"/>
  <c r="X3" i="3"/>
  <c r="X3" i="6"/>
  <c r="H3" i="17"/>
  <c r="D3" i="22"/>
  <c r="F3" i="27"/>
  <c r="H3" i="27" s="1"/>
  <c r="X3" i="31"/>
  <c r="D3" i="35"/>
  <c r="X3" i="35" s="1"/>
  <c r="D3" i="36"/>
  <c r="D3" i="37"/>
  <c r="X3" i="45"/>
  <c r="H3" i="49"/>
  <c r="G3" i="54"/>
  <c r="J32" i="1"/>
  <c r="H32" i="53"/>
  <c r="C32" i="52"/>
  <c r="J32" i="48"/>
  <c r="H32" i="47"/>
  <c r="H32" i="46"/>
  <c r="X32" i="42"/>
  <c r="J32" i="38"/>
  <c r="Y32" i="35"/>
  <c r="O32" i="33"/>
  <c r="Q32" i="33" s="1"/>
  <c r="M32" i="33"/>
  <c r="X32" i="33"/>
  <c r="Q32" i="32"/>
  <c r="X32" i="32"/>
  <c r="O32" i="31"/>
  <c r="Q32" i="31" s="1"/>
  <c r="O32" i="30"/>
  <c r="Q32" i="30" s="1"/>
  <c r="M32" i="30"/>
  <c r="J32" i="29"/>
  <c r="J32" i="28"/>
  <c r="J32" i="27"/>
  <c r="C32" i="24"/>
  <c r="C32" i="23"/>
  <c r="H32" i="22"/>
  <c r="Q32" i="20"/>
  <c r="AD32" i="20"/>
  <c r="J32" i="20" s="1"/>
  <c r="J32" i="19"/>
  <c r="Y32" i="19"/>
  <c r="H32" i="19"/>
  <c r="J32" i="16"/>
  <c r="K32" i="6"/>
  <c r="I32" i="6"/>
  <c r="Q32" i="48"/>
  <c r="H3" i="18"/>
  <c r="X3" i="52"/>
  <c r="D3" i="53"/>
  <c r="X32" i="46"/>
  <c r="Q32" i="37"/>
  <c r="F3" i="38"/>
  <c r="F3" i="48"/>
  <c r="O32" i="54"/>
  <c r="Q32" i="54" s="1"/>
  <c r="M32" i="52"/>
  <c r="J32" i="50"/>
  <c r="X32" i="49"/>
  <c r="J32" i="47"/>
  <c r="C32" i="44"/>
  <c r="C32" i="43"/>
  <c r="C32" i="42"/>
  <c r="C32" i="41"/>
  <c r="Q32" i="39"/>
  <c r="H32" i="37"/>
  <c r="H32" i="36"/>
  <c r="H32" i="35"/>
  <c r="H32" i="34"/>
  <c r="J32" i="26"/>
  <c r="Y32" i="24"/>
  <c r="Y32" i="23"/>
  <c r="AD32" i="23"/>
  <c r="AD3" i="23" s="1"/>
  <c r="Q32" i="15"/>
  <c r="K32" i="13"/>
  <c r="X3" i="54"/>
  <c r="H3" i="35"/>
  <c r="H3" i="37"/>
  <c r="X3" i="46"/>
  <c r="J32" i="53"/>
  <c r="J3" i="53" s="1"/>
  <c r="Q32" i="52"/>
  <c r="X32" i="52"/>
  <c r="J32" i="46"/>
  <c r="G3" i="43"/>
  <c r="Y32" i="43"/>
  <c r="O32" i="41"/>
  <c r="Q32" i="41" s="1"/>
  <c r="M32" i="41"/>
  <c r="X32" i="41"/>
  <c r="Q32" i="40"/>
  <c r="X32" i="40"/>
  <c r="O32" i="39"/>
  <c r="O32" i="38"/>
  <c r="Q32" i="38" s="1"/>
  <c r="M32" i="38"/>
  <c r="J32" i="36"/>
  <c r="J32" i="35"/>
  <c r="AD32" i="35"/>
  <c r="Q32" i="27"/>
  <c r="H32" i="25"/>
  <c r="H32" i="24"/>
  <c r="H32" i="23"/>
  <c r="J32" i="22"/>
  <c r="Q32" i="12"/>
  <c r="AD32" i="12"/>
  <c r="J32" i="12" s="1"/>
  <c r="J32" i="11"/>
  <c r="Y32" i="11"/>
  <c r="H32" i="11"/>
  <c r="J32" i="8"/>
  <c r="O32" i="47"/>
  <c r="X32" i="47"/>
  <c r="H3" i="24"/>
  <c r="Y32" i="51"/>
  <c r="O32" i="37"/>
  <c r="M32" i="37"/>
  <c r="O32" i="34"/>
  <c r="Q32" i="34" s="1"/>
  <c r="M32" i="34"/>
  <c r="K32" i="31"/>
  <c r="I32" i="31"/>
  <c r="F3" i="40"/>
  <c r="H3" i="40" s="1"/>
  <c r="F3" i="1"/>
  <c r="H3" i="1" s="1"/>
  <c r="H3" i="22"/>
  <c r="X3" i="28"/>
  <c r="H3" i="36"/>
  <c r="F3" i="45"/>
  <c r="H3" i="3"/>
  <c r="X3" i="20"/>
  <c r="H3" i="23"/>
  <c r="F3" i="28"/>
  <c r="H3" i="28" s="1"/>
  <c r="X3" i="30"/>
  <c r="F3" i="34"/>
  <c r="H3" i="34" s="1"/>
  <c r="D3" i="39"/>
  <c r="D3" i="42"/>
  <c r="X3" i="42" s="1"/>
  <c r="D3" i="43"/>
  <c r="X3" i="43" s="1"/>
  <c r="H3" i="45"/>
  <c r="F3" i="51"/>
  <c r="H32" i="54"/>
  <c r="O32" i="51"/>
  <c r="Q32" i="51" s="1"/>
  <c r="M32" i="50"/>
  <c r="M32" i="48"/>
  <c r="Q32" i="47"/>
  <c r="H32" i="44"/>
  <c r="H32" i="43"/>
  <c r="H32" i="42"/>
  <c r="X32" i="38"/>
  <c r="J32" i="34"/>
  <c r="Y32" i="32"/>
  <c r="Y32" i="31"/>
  <c r="O32" i="29"/>
  <c r="M32" i="29"/>
  <c r="Q32" i="29"/>
  <c r="X32" i="29"/>
  <c r="Q32" i="28"/>
  <c r="X32" i="28"/>
  <c r="O32" i="27"/>
  <c r="O32" i="26"/>
  <c r="Q32" i="26" s="1"/>
  <c r="M32" i="26"/>
  <c r="J32" i="24"/>
  <c r="J32" i="23"/>
  <c r="X32" i="22"/>
  <c r="Q32" i="7"/>
  <c r="Q32" i="3"/>
  <c r="J32" i="18"/>
  <c r="J32" i="14"/>
  <c r="J32" i="10"/>
  <c r="H32" i="7"/>
  <c r="H32" i="3"/>
  <c r="J32" i="2"/>
  <c r="Y32" i="7"/>
  <c r="M32" i="5"/>
  <c r="Y32" i="3"/>
  <c r="H32" i="20"/>
  <c r="H32" i="16"/>
  <c r="H32" i="12"/>
  <c r="H32" i="8"/>
  <c r="X3" i="40"/>
  <c r="H32" i="17"/>
  <c r="H32" i="13"/>
  <c r="J32" i="4"/>
  <c r="K15" i="8"/>
  <c r="I15" i="8"/>
  <c r="I6" i="9"/>
  <c r="K6" i="9"/>
  <c r="K25" i="9"/>
  <c r="I25" i="9"/>
  <c r="I23" i="14"/>
  <c r="K23" i="14"/>
  <c r="I25" i="15"/>
  <c r="K25" i="15"/>
  <c r="I7" i="6"/>
  <c r="K7" i="6"/>
  <c r="K25" i="7"/>
  <c r="I25" i="7"/>
  <c r="I26" i="7"/>
  <c r="K26" i="7"/>
  <c r="I17" i="8"/>
  <c r="K17" i="8"/>
  <c r="I30" i="9"/>
  <c r="K30" i="9"/>
  <c r="I28" i="10"/>
  <c r="K28" i="10"/>
  <c r="K11" i="14"/>
  <c r="I11" i="14"/>
  <c r="I30" i="16"/>
  <c r="K30" i="16"/>
  <c r="K22" i="6"/>
  <c r="I22" i="6"/>
  <c r="I28" i="16"/>
  <c r="K28" i="16"/>
  <c r="K10" i="6"/>
  <c r="I10" i="6"/>
  <c r="K19" i="8"/>
  <c r="I19" i="8"/>
  <c r="I5" i="10"/>
  <c r="K5" i="10"/>
  <c r="K12" i="17"/>
  <c r="I12" i="17"/>
  <c r="I31" i="5"/>
  <c r="K31" i="5"/>
  <c r="I11" i="6"/>
  <c r="K11" i="6"/>
  <c r="I14" i="19"/>
  <c r="K14" i="19"/>
  <c r="K8" i="23"/>
  <c r="I8" i="23"/>
  <c r="K11" i="40"/>
  <c r="I11" i="40"/>
  <c r="K29" i="7"/>
  <c r="I29" i="7"/>
  <c r="K7" i="8"/>
  <c r="I7" i="8"/>
  <c r="I24" i="8"/>
  <c r="K24" i="8"/>
  <c r="I13" i="10"/>
  <c r="K13" i="10"/>
  <c r="I10" i="11"/>
  <c r="K10" i="11"/>
  <c r="I26" i="11"/>
  <c r="K26" i="11"/>
  <c r="I24" i="12"/>
  <c r="K24" i="12"/>
  <c r="I28" i="14"/>
  <c r="K28" i="14"/>
  <c r="I21" i="10"/>
  <c r="K21" i="10"/>
  <c r="I14" i="9"/>
  <c r="K14" i="9"/>
  <c r="I15" i="9"/>
  <c r="K15" i="9"/>
  <c r="I5" i="15"/>
  <c r="K5" i="15"/>
  <c r="I11" i="16"/>
  <c r="K11" i="16"/>
  <c r="I29" i="5"/>
  <c r="K29" i="5"/>
  <c r="K19" i="6"/>
  <c r="I19" i="6"/>
  <c r="I18" i="7"/>
  <c r="K18" i="7"/>
  <c r="K11" i="8"/>
  <c r="I11" i="8"/>
  <c r="K17" i="9"/>
  <c r="I17" i="9"/>
  <c r="K15" i="6"/>
  <c r="I8" i="22"/>
  <c r="K8" i="22"/>
  <c r="Q19" i="2"/>
  <c r="Q10" i="4"/>
  <c r="Q11" i="4"/>
  <c r="Q12" i="4"/>
  <c r="K27" i="6"/>
  <c r="Q31" i="6"/>
  <c r="K5" i="7"/>
  <c r="K9" i="7"/>
  <c r="Q6" i="9"/>
  <c r="I9" i="9"/>
  <c r="Q31" i="9"/>
  <c r="K12" i="10"/>
  <c r="Q26" i="11"/>
  <c r="Q8" i="12"/>
  <c r="Q9" i="12"/>
  <c r="K15" i="14"/>
  <c r="K13" i="15"/>
  <c r="K28" i="17"/>
  <c r="K6" i="19"/>
  <c r="K13" i="24"/>
  <c r="I13" i="24"/>
  <c r="K17" i="26"/>
  <c r="I17" i="26"/>
  <c r="K14" i="31"/>
  <c r="I14" i="31"/>
  <c r="I15" i="43"/>
  <c r="K15" i="43"/>
  <c r="K17" i="43"/>
  <c r="I17" i="43"/>
  <c r="K10" i="18"/>
  <c r="I10" i="18"/>
  <c r="K17" i="25"/>
  <c r="I17" i="25"/>
  <c r="I31" i="32"/>
  <c r="K31" i="32"/>
  <c r="H3" i="2"/>
  <c r="Q19" i="4"/>
  <c r="Q20" i="4"/>
  <c r="X3" i="5"/>
  <c r="Q13" i="5"/>
  <c r="Q11" i="8"/>
  <c r="Q16" i="8"/>
  <c r="Q7" i="9"/>
  <c r="I20" i="11"/>
  <c r="Q27" i="11"/>
  <c r="Q28" i="11"/>
  <c r="Q29" i="11"/>
  <c r="Q11" i="12"/>
  <c r="Q4" i="17"/>
  <c r="Q18" i="18"/>
  <c r="Q9" i="24"/>
  <c r="Q10" i="24"/>
  <c r="K19" i="24"/>
  <c r="I19" i="24"/>
  <c r="I26" i="34"/>
  <c r="K26" i="34"/>
  <c r="I20" i="40"/>
  <c r="K20" i="40"/>
  <c r="Q27" i="6"/>
  <c r="X3" i="7"/>
  <c r="Q5" i="7"/>
  <c r="Q9" i="7"/>
  <c r="Q18" i="7"/>
  <c r="Q4" i="10"/>
  <c r="Q18" i="10"/>
  <c r="Q19" i="10"/>
  <c r="Q26" i="10"/>
  <c r="Q27" i="10"/>
  <c r="Q19" i="11"/>
  <c r="I6" i="13"/>
  <c r="K6" i="13"/>
  <c r="K19" i="15"/>
  <c r="I19" i="15"/>
  <c r="Q22" i="15"/>
  <c r="I19" i="16"/>
  <c r="K19" i="16"/>
  <c r="Q20" i="18"/>
  <c r="Q16" i="19"/>
  <c r="I20" i="20"/>
  <c r="K20" i="20"/>
  <c r="Q29" i="20"/>
  <c r="H3" i="21"/>
  <c r="I31" i="25"/>
  <c r="K31" i="25"/>
  <c r="I21" i="40"/>
  <c r="K21" i="40"/>
  <c r="I18" i="14"/>
  <c r="K18" i="14"/>
  <c r="Q30" i="2"/>
  <c r="I6" i="10"/>
  <c r="Q25" i="12"/>
  <c r="K24" i="13"/>
  <c r="I24" i="13"/>
  <c r="I5" i="14"/>
  <c r="K13" i="14"/>
  <c r="I13" i="14"/>
  <c r="I27" i="15"/>
  <c r="Q14" i="16"/>
  <c r="X3" i="17"/>
  <c r="K13" i="17"/>
  <c r="Q10" i="18"/>
  <c r="K8" i="19"/>
  <c r="I27" i="46"/>
  <c r="K27" i="46"/>
  <c r="K29" i="46"/>
  <c r="I29" i="46"/>
  <c r="K13" i="11"/>
  <c r="I13" i="11"/>
  <c r="I22" i="19"/>
  <c r="K22" i="19"/>
  <c r="K20" i="32"/>
  <c r="I20" i="32"/>
  <c r="Q28" i="1"/>
  <c r="Q10" i="2"/>
  <c r="Q12" i="3"/>
  <c r="Q28" i="3"/>
  <c r="H3" i="4"/>
  <c r="Q21" i="1"/>
  <c r="Q22" i="2"/>
  <c r="Q4" i="3"/>
  <c r="Q15" i="4"/>
  <c r="Q16" i="6"/>
  <c r="Q18" i="6"/>
  <c r="Q10" i="7"/>
  <c r="Q12" i="7"/>
  <c r="I21" i="7"/>
  <c r="Q15" i="9"/>
  <c r="Q28" i="9"/>
  <c r="Q29" i="9"/>
  <c r="H3" i="10"/>
  <c r="Q5" i="10"/>
  <c r="I14" i="10"/>
  <c r="Q20" i="10"/>
  <c r="K29" i="10"/>
  <c r="H3" i="11"/>
  <c r="Q14" i="12"/>
  <c r="Q15" i="12"/>
  <c r="K16" i="12"/>
  <c r="Q28" i="12"/>
  <c r="K21" i="14"/>
  <c r="I21" i="14"/>
  <c r="Q17" i="15"/>
  <c r="K4" i="17"/>
  <c r="I4" i="17"/>
  <c r="Q24" i="19"/>
  <c r="I16" i="23"/>
  <c r="K9" i="26"/>
  <c r="I9" i="26"/>
  <c r="I7" i="29"/>
  <c r="K7" i="29"/>
  <c r="I7" i="43"/>
  <c r="K7" i="43"/>
  <c r="K24" i="19"/>
  <c r="I24" i="19"/>
  <c r="K25" i="16"/>
  <c r="I25" i="16"/>
  <c r="K11" i="17"/>
  <c r="I11" i="17"/>
  <c r="Q15" i="17"/>
  <c r="K26" i="17"/>
  <c r="K16" i="19"/>
  <c r="I16" i="19"/>
  <c r="Q15" i="20"/>
  <c r="K18" i="22"/>
  <c r="I18" i="22"/>
  <c r="Q30" i="22"/>
  <c r="Q31" i="22"/>
  <c r="I7" i="24"/>
  <c r="K7" i="24"/>
  <c r="I29" i="24"/>
  <c r="X3" i="2"/>
  <c r="Q14" i="2"/>
  <c r="Q27" i="2"/>
  <c r="Q9" i="3"/>
  <c r="Q16" i="3"/>
  <c r="Q25" i="3"/>
  <c r="Q31" i="4"/>
  <c r="Q16" i="5"/>
  <c r="Q17" i="5"/>
  <c r="Q18" i="5"/>
  <c r="Q21" i="7"/>
  <c r="Q26" i="7"/>
  <c r="Q15" i="8"/>
  <c r="K16" i="8"/>
  <c r="Q19" i="8"/>
  <c r="Q25" i="8"/>
  <c r="X3" i="9"/>
  <c r="Q17" i="9"/>
  <c r="Q23" i="9"/>
  <c r="Q15" i="10"/>
  <c r="Q21" i="10"/>
  <c r="I5" i="11"/>
  <c r="K11" i="11"/>
  <c r="Q16" i="11"/>
  <c r="Q17" i="11"/>
  <c r="K18" i="11"/>
  <c r="Q6" i="12"/>
  <c r="Q7" i="12"/>
  <c r="I14" i="14"/>
  <c r="K21" i="16"/>
  <c r="Q16" i="17"/>
  <c r="I9" i="18"/>
  <c r="K9" i="18"/>
  <c r="K6" i="20"/>
  <c r="I6" i="20"/>
  <c r="Q5" i="27"/>
  <c r="I19" i="27"/>
  <c r="K19" i="27"/>
  <c r="K30" i="31"/>
  <c r="I30" i="31"/>
  <c r="I8" i="33"/>
  <c r="K8" i="33"/>
  <c r="Q25" i="28"/>
  <c r="Q26" i="32"/>
  <c r="J3" i="33"/>
  <c r="K3" i="33" s="1"/>
  <c r="I4" i="33"/>
  <c r="I16" i="33"/>
  <c r="K16" i="33"/>
  <c r="K18" i="33"/>
  <c r="I18" i="33"/>
  <c r="Q7" i="36"/>
  <c r="Q9" i="36"/>
  <c r="I29" i="40"/>
  <c r="K29" i="40"/>
  <c r="K5" i="41"/>
  <c r="I5" i="41"/>
  <c r="Q31" i="54"/>
  <c r="Q11" i="18"/>
  <c r="Q19" i="18"/>
  <c r="Q26" i="18"/>
  <c r="X3" i="19"/>
  <c r="Q17" i="19"/>
  <c r="I16" i="22"/>
  <c r="K16" i="22"/>
  <c r="I4" i="40"/>
  <c r="K4" i="40"/>
  <c r="I12" i="40"/>
  <c r="K12" i="40"/>
  <c r="H3" i="14"/>
  <c r="Q31" i="15"/>
  <c r="Q18" i="16"/>
  <c r="Q23" i="16"/>
  <c r="Q24" i="16"/>
  <c r="Q28" i="17"/>
  <c r="I30" i="17"/>
  <c r="Q7" i="18"/>
  <c r="Q8" i="18"/>
  <c r="Q27" i="18"/>
  <c r="Q13" i="19"/>
  <c r="Q6" i="20"/>
  <c r="Q11" i="25"/>
  <c r="Q12" i="25"/>
  <c r="Q13" i="25"/>
  <c r="K27" i="25"/>
  <c r="I27" i="25"/>
  <c r="Q14" i="26"/>
  <c r="Q13" i="27"/>
  <c r="I23" i="29"/>
  <c r="K23" i="29"/>
  <c r="K24" i="29"/>
  <c r="I24" i="29"/>
  <c r="Q22" i="30"/>
  <c r="K20" i="33"/>
  <c r="Q19" i="34"/>
  <c r="I18" i="35"/>
  <c r="I26" i="36"/>
  <c r="K31" i="48"/>
  <c r="I31" i="48"/>
  <c r="Q11" i="11"/>
  <c r="Q22" i="12"/>
  <c r="Q23" i="12"/>
  <c r="Q30" i="12"/>
  <c r="Q31" i="12"/>
  <c r="Q12" i="13"/>
  <c r="Q13" i="13"/>
  <c r="Q20" i="14"/>
  <c r="Q6" i="15"/>
  <c r="Q4" i="16"/>
  <c r="Q31" i="16"/>
  <c r="Q7" i="17"/>
  <c r="Q8" i="17"/>
  <c r="Q20" i="17"/>
  <c r="Q25" i="17"/>
  <c r="Q9" i="18"/>
  <c r="Q14" i="18"/>
  <c r="Q22" i="18"/>
  <c r="Q21" i="19"/>
  <c r="Q22" i="19"/>
  <c r="Q29" i="19"/>
  <c r="Q9" i="20"/>
  <c r="Q24" i="20"/>
  <c r="K28" i="20"/>
  <c r="Q14" i="22"/>
  <c r="Q15" i="22"/>
  <c r="Q16" i="22"/>
  <c r="X3" i="24"/>
  <c r="K19" i="25"/>
  <c r="I19" i="25"/>
  <c r="Q21" i="28"/>
  <c r="I14" i="29"/>
  <c r="K14" i="29"/>
  <c r="H3" i="39"/>
  <c r="I25" i="44"/>
  <c r="I30" i="44"/>
  <c r="K30" i="44"/>
  <c r="I22" i="49"/>
  <c r="Q4" i="13"/>
  <c r="Q5" i="13"/>
  <c r="Q12" i="14"/>
  <c r="Q25" i="14"/>
  <c r="Q26" i="14"/>
  <c r="Q15" i="15"/>
  <c r="Q16" i="15"/>
  <c r="Q27" i="15"/>
  <c r="X3" i="16"/>
  <c r="Q26" i="17"/>
  <c r="Q15" i="18"/>
  <c r="Q16" i="18"/>
  <c r="Q23" i="18"/>
  <c r="Q24" i="18"/>
  <c r="Q30" i="19"/>
  <c r="I26" i="21"/>
  <c r="K26" i="21"/>
  <c r="Q20" i="23"/>
  <c r="Q21" i="23"/>
  <c r="Q22" i="23"/>
  <c r="Q23" i="23"/>
  <c r="I24" i="24"/>
  <c r="I5" i="26"/>
  <c r="K5" i="26"/>
  <c r="I21" i="26"/>
  <c r="K21" i="26"/>
  <c r="I15" i="29"/>
  <c r="K15" i="29"/>
  <c r="I22" i="31"/>
  <c r="K30" i="32"/>
  <c r="I30" i="32"/>
  <c r="X3" i="34"/>
  <c r="K16" i="44"/>
  <c r="I16" i="44"/>
  <c r="I18" i="47"/>
  <c r="K18" i="47"/>
  <c r="K31" i="47"/>
  <c r="I31" i="47"/>
  <c r="I11" i="48"/>
  <c r="K11" i="48"/>
  <c r="Q25" i="19"/>
  <c r="Q5" i="20"/>
  <c r="Q8" i="21"/>
  <c r="Q9" i="21"/>
  <c r="Q10" i="21"/>
  <c r="Q19" i="21"/>
  <c r="Q26" i="22"/>
  <c r="X3" i="23"/>
  <c r="Q11" i="24"/>
  <c r="Q21" i="24"/>
  <c r="Q22" i="24"/>
  <c r="Q4" i="25"/>
  <c r="Q22" i="26"/>
  <c r="Q24" i="26"/>
  <c r="Q25" i="26"/>
  <c r="Q8" i="32"/>
  <c r="Q9" i="32"/>
  <c r="Q18" i="32"/>
  <c r="Q28" i="32"/>
  <c r="Q29" i="32"/>
  <c r="Q5" i="35"/>
  <c r="I13" i="40"/>
  <c r="K13" i="40"/>
  <c r="I17" i="44"/>
  <c r="K17" i="44"/>
  <c r="I11" i="46"/>
  <c r="K11" i="46"/>
  <c r="K28" i="50"/>
  <c r="I28" i="50"/>
  <c r="I29" i="53"/>
  <c r="K29" i="53"/>
  <c r="I7" i="36"/>
  <c r="K7" i="36"/>
  <c r="K10" i="37"/>
  <c r="Q30" i="37"/>
  <c r="Q16" i="41"/>
  <c r="Q17" i="41"/>
  <c r="K19" i="41"/>
  <c r="Q26" i="41"/>
  <c r="I20" i="44"/>
  <c r="K20" i="44"/>
  <c r="K31" i="44"/>
  <c r="Q30" i="45"/>
  <c r="K10" i="50"/>
  <c r="I10" i="50"/>
  <c r="I26" i="50"/>
  <c r="Q23" i="20"/>
  <c r="Q31" i="20"/>
  <c r="Q12" i="21"/>
  <c r="Q20" i="21"/>
  <c r="Q29" i="21"/>
  <c r="Q27" i="22"/>
  <c r="Q8" i="23"/>
  <c r="Q16" i="23"/>
  <c r="I20" i="24"/>
  <c r="K20" i="24"/>
  <c r="X3" i="25"/>
  <c r="Q26" i="25"/>
  <c r="Q31" i="25"/>
  <c r="Q18" i="26"/>
  <c r="Q10" i="27"/>
  <c r="Q31" i="27"/>
  <c r="Q4" i="29"/>
  <c r="Q5" i="29"/>
  <c r="Q6" i="29"/>
  <c r="Q12" i="29"/>
  <c r="Q13" i="29"/>
  <c r="Q10" i="31"/>
  <c r="Q11" i="31"/>
  <c r="Q12" i="31"/>
  <c r="Q20" i="31"/>
  <c r="Q28" i="31"/>
  <c r="H3" i="32"/>
  <c r="I26" i="32"/>
  <c r="K26" i="32"/>
  <c r="Q8" i="33"/>
  <c r="Q13" i="33"/>
  <c r="Q16" i="33"/>
  <c r="Q13" i="34"/>
  <c r="Q14" i="34"/>
  <c r="I18" i="34"/>
  <c r="K18" i="34"/>
  <c r="Q30" i="35"/>
  <c r="Q18" i="37"/>
  <c r="Q14" i="39"/>
  <c r="I6" i="45"/>
  <c r="I13" i="45"/>
  <c r="K13" i="45"/>
  <c r="Q4" i="46"/>
  <c r="K12" i="47"/>
  <c r="I12" i="47"/>
  <c r="K24" i="47"/>
  <c r="I24" i="47"/>
  <c r="I24" i="39"/>
  <c r="K24" i="39"/>
  <c r="K13" i="41"/>
  <c r="I13" i="41"/>
  <c r="I13" i="44"/>
  <c r="K13" i="44"/>
  <c r="I21" i="45"/>
  <c r="K21" i="45"/>
  <c r="I13" i="47"/>
  <c r="K13" i="47"/>
  <c r="I29" i="47"/>
  <c r="K29" i="47"/>
  <c r="Q7" i="20"/>
  <c r="Q26" i="20"/>
  <c r="Q27" i="20"/>
  <c r="Q13" i="21"/>
  <c r="Q6" i="24"/>
  <c r="Q14" i="24"/>
  <c r="Q15" i="24"/>
  <c r="Q16" i="24"/>
  <c r="Q27" i="25"/>
  <c r="X3" i="29"/>
  <c r="I8" i="29"/>
  <c r="Q14" i="29"/>
  <c r="Q31" i="29"/>
  <c r="I31" i="29"/>
  <c r="K31" i="29"/>
  <c r="Q10" i="33"/>
  <c r="Q25" i="33"/>
  <c r="Q26" i="33"/>
  <c r="I10" i="34"/>
  <c r="K10" i="34"/>
  <c r="Q27" i="34"/>
  <c r="Q29" i="34"/>
  <c r="Q30" i="34"/>
  <c r="Q14" i="35"/>
  <c r="Q15" i="35"/>
  <c r="Q22" i="35"/>
  <c r="Q23" i="35"/>
  <c r="Q17" i="36"/>
  <c r="I18" i="36"/>
  <c r="Q30" i="36"/>
  <c r="Q19" i="37"/>
  <c r="Q26" i="38"/>
  <c r="Q6" i="39"/>
  <c r="K12" i="44"/>
  <c r="Q22" i="47"/>
  <c r="Q7" i="24"/>
  <c r="H3" i="25"/>
  <c r="Q7" i="25"/>
  <c r="Q15" i="25"/>
  <c r="Q16" i="25"/>
  <c r="Q20" i="25"/>
  <c r="Q21" i="25"/>
  <c r="X3" i="26"/>
  <c r="Q5" i="26"/>
  <c r="Q26" i="26"/>
  <c r="Q28" i="28"/>
  <c r="Q8" i="29"/>
  <c r="Q15" i="29"/>
  <c r="H3" i="30"/>
  <c r="Q25" i="30"/>
  <c r="Q5" i="31"/>
  <c r="Q12" i="32"/>
  <c r="Q13" i="32"/>
  <c r="X3" i="33"/>
  <c r="Q17" i="35"/>
  <c r="Q18" i="36"/>
  <c r="Q24" i="36"/>
  <c r="H3" i="41"/>
  <c r="Q10" i="41"/>
  <c r="H3" i="43"/>
  <c r="I30" i="43"/>
  <c r="K30" i="43"/>
  <c r="Q6" i="45"/>
  <c r="J3" i="47"/>
  <c r="I3" i="47" s="1"/>
  <c r="Q15" i="47"/>
  <c r="H3" i="48"/>
  <c r="Q30" i="49"/>
  <c r="Q21" i="50"/>
  <c r="Q22" i="50"/>
  <c r="Q23" i="50"/>
  <c r="Q24" i="50"/>
  <c r="Q30" i="24"/>
  <c r="AD3" i="25"/>
  <c r="Q15" i="31"/>
  <c r="Q23" i="31"/>
  <c r="Q31" i="31"/>
  <c r="Q4" i="32"/>
  <c r="Q5" i="32"/>
  <c r="Q30" i="32"/>
  <c r="Q6" i="33"/>
  <c r="Q9" i="34"/>
  <c r="Q15" i="34"/>
  <c r="Q16" i="34"/>
  <c r="Q23" i="34"/>
  <c r="Q24" i="34"/>
  <c r="Q9" i="35"/>
  <c r="Q11" i="35"/>
  <c r="Q19" i="35"/>
  <c r="Q25" i="35"/>
  <c r="Q27" i="35"/>
  <c r="X3" i="36"/>
  <c r="I16" i="36"/>
  <c r="Q11" i="37"/>
  <c r="Q23" i="37"/>
  <c r="Q5" i="38"/>
  <c r="Q24" i="38"/>
  <c r="Q31" i="38"/>
  <c r="K29" i="39"/>
  <c r="I16" i="40"/>
  <c r="K16" i="40"/>
  <c r="Q9" i="43"/>
  <c r="Q12" i="45"/>
  <c r="I19" i="46"/>
  <c r="K19" i="46"/>
  <c r="Q28" i="47"/>
  <c r="Q29" i="47"/>
  <c r="Q16" i="48"/>
  <c r="Q17" i="48"/>
  <c r="Q18" i="48"/>
  <c r="Q27" i="52"/>
  <c r="Q24" i="23"/>
  <c r="J4" i="25"/>
  <c r="K4" i="25" s="1"/>
  <c r="Q10" i="25"/>
  <c r="I11" i="25"/>
  <c r="K18" i="25"/>
  <c r="Q23" i="25"/>
  <c r="Q28" i="25"/>
  <c r="Q21" i="26"/>
  <c r="I23" i="26"/>
  <c r="Q29" i="26"/>
  <c r="Q9" i="27"/>
  <c r="Q18" i="27"/>
  <c r="Q19" i="27"/>
  <c r="Q30" i="27"/>
  <c r="Q24" i="28"/>
  <c r="I25" i="29"/>
  <c r="K30" i="30"/>
  <c r="H3" i="31"/>
  <c r="Q6" i="31"/>
  <c r="Q24" i="32"/>
  <c r="Q25" i="32"/>
  <c r="Q19" i="33"/>
  <c r="Q23" i="33"/>
  <c r="Q24" i="33"/>
  <c r="Q17" i="34"/>
  <c r="Q25" i="34"/>
  <c r="Q5" i="36"/>
  <c r="Q6" i="36"/>
  <c r="Q28" i="36"/>
  <c r="Q7" i="37"/>
  <c r="Q15" i="37"/>
  <c r="Q16" i="37"/>
  <c r="X3" i="38"/>
  <c r="Q6" i="38"/>
  <c r="Q13" i="40"/>
  <c r="Q23" i="40"/>
  <c r="Q24" i="40"/>
  <c r="I23" i="43"/>
  <c r="K23" i="43"/>
  <c r="Q19" i="44"/>
  <c r="K22" i="44"/>
  <c r="I22" i="44"/>
  <c r="Q28" i="44"/>
  <c r="Q29" i="44"/>
  <c r="Q13" i="45"/>
  <c r="Q21" i="48"/>
  <c r="Q22" i="48"/>
  <c r="K18" i="50"/>
  <c r="I18" i="50"/>
  <c r="Q31" i="50"/>
  <c r="Q25" i="51"/>
  <c r="Q21" i="38"/>
  <c r="Q9" i="39"/>
  <c r="Q21" i="39"/>
  <c r="Q25" i="39"/>
  <c r="Q24" i="44"/>
  <c r="Q14" i="45"/>
  <c r="Q22" i="45"/>
  <c r="Q30" i="47"/>
  <c r="Q25" i="50"/>
  <c r="X3" i="53"/>
  <c r="I31" i="53"/>
  <c r="H3" i="54"/>
  <c r="Q28" i="37"/>
  <c r="H3" i="38"/>
  <c r="Q8" i="38"/>
  <c r="Q11" i="39"/>
  <c r="Q16" i="39"/>
  <c r="Q11" i="40"/>
  <c r="Q31" i="40"/>
  <c r="Q4" i="41"/>
  <c r="Q11" i="41"/>
  <c r="Q12" i="41"/>
  <c r="Q19" i="41"/>
  <c r="Q20" i="41"/>
  <c r="Q21" i="41"/>
  <c r="Q27" i="41"/>
  <c r="Q29" i="41"/>
  <c r="Q17" i="43"/>
  <c r="Q13" i="44"/>
  <c r="Q21" i="44"/>
  <c r="Q8" i="46"/>
  <c r="Q9" i="46"/>
  <c r="Q18" i="46"/>
  <c r="Q26" i="46"/>
  <c r="Q11" i="47"/>
  <c r="Q18" i="47"/>
  <c r="Q31" i="47"/>
  <c r="Q11" i="48"/>
  <c r="Q26" i="48"/>
  <c r="X3" i="50"/>
  <c r="Q5" i="50"/>
  <c r="Q6" i="50"/>
  <c r="Q7" i="50"/>
  <c r="Q8" i="50"/>
  <c r="Q17" i="50"/>
  <c r="Q28" i="51"/>
  <c r="Q29" i="51"/>
  <c r="H3" i="52"/>
  <c r="Q10" i="38"/>
  <c r="Q16" i="38"/>
  <c r="X3" i="39"/>
  <c r="X3" i="41"/>
  <c r="H3" i="42"/>
  <c r="Q30" i="42"/>
  <c r="Q31" i="42"/>
  <c r="Q8" i="43"/>
  <c r="Q9" i="44"/>
  <c r="Q4" i="45"/>
  <c r="Q10" i="45"/>
  <c r="Q11" i="45"/>
  <c r="Q18" i="45"/>
  <c r="Q19" i="45"/>
  <c r="Q28" i="45"/>
  <c r="H3" i="46"/>
  <c r="Q19" i="46"/>
  <c r="Q27" i="46"/>
  <c r="Q6" i="47"/>
  <c r="Q7" i="47"/>
  <c r="Q20" i="47"/>
  <c r="Q26" i="47"/>
  <c r="Q12" i="48"/>
  <c r="Q9" i="50"/>
  <c r="H3" i="51"/>
  <c r="Q20" i="45"/>
  <c r="Q29" i="45"/>
  <c r="Q11" i="46"/>
  <c r="X3" i="48"/>
  <c r="Q4" i="48"/>
  <c r="Q14" i="48"/>
  <c r="Q28" i="48"/>
  <c r="Q29" i="48"/>
  <c r="H3" i="50"/>
  <c r="Q10" i="50"/>
  <c r="Q29" i="50"/>
  <c r="Q25" i="52"/>
  <c r="Q29" i="54"/>
  <c r="I26" i="2"/>
  <c r="K26" i="2"/>
  <c r="K24" i="1"/>
  <c r="I24" i="1"/>
  <c r="K6" i="2"/>
  <c r="I6" i="2"/>
  <c r="I9" i="4"/>
  <c r="K9" i="4"/>
  <c r="K24" i="4"/>
  <c r="I24" i="4"/>
  <c r="K18" i="5"/>
  <c r="I18" i="5"/>
  <c r="J4" i="6"/>
  <c r="AD3" i="6"/>
  <c r="K5" i="6"/>
  <c r="I5" i="6"/>
  <c r="K6" i="6"/>
  <c r="I6" i="6"/>
  <c r="I24" i="6"/>
  <c r="K24" i="6"/>
  <c r="I29" i="6"/>
  <c r="K29" i="6"/>
  <c r="I7" i="7"/>
  <c r="K7" i="7"/>
  <c r="I8" i="3"/>
  <c r="K8" i="3"/>
  <c r="I30" i="4"/>
  <c r="K30" i="4"/>
  <c r="K25" i="1"/>
  <c r="I25" i="1"/>
  <c r="I5" i="2"/>
  <c r="K5" i="2"/>
  <c r="K18" i="3"/>
  <c r="I18" i="3"/>
  <c r="K26" i="1"/>
  <c r="I26" i="1"/>
  <c r="K8" i="2"/>
  <c r="I8" i="2"/>
  <c r="K17" i="2"/>
  <c r="I17" i="2"/>
  <c r="I18" i="2"/>
  <c r="K18" i="2"/>
  <c r="K19" i="2"/>
  <c r="I19" i="2"/>
  <c r="K28" i="2"/>
  <c r="I28" i="2"/>
  <c r="K10" i="3"/>
  <c r="I10" i="3"/>
  <c r="K26" i="3"/>
  <c r="I26" i="3"/>
  <c r="K4" i="4"/>
  <c r="I4" i="4"/>
  <c r="K10" i="4"/>
  <c r="I10" i="4"/>
  <c r="I11" i="4"/>
  <c r="K11" i="4"/>
  <c r="I17" i="4"/>
  <c r="K17" i="4"/>
  <c r="AD3" i="5"/>
  <c r="J4" i="5"/>
  <c r="K5" i="5"/>
  <c r="I5" i="5"/>
  <c r="K11" i="5"/>
  <c r="I11" i="5"/>
  <c r="I25" i="6"/>
  <c r="K25" i="6"/>
  <c r="J3" i="8"/>
  <c r="I9" i="10"/>
  <c r="K9" i="10"/>
  <c r="K10" i="10"/>
  <c r="I10" i="10"/>
  <c r="K27" i="2"/>
  <c r="I27" i="2"/>
  <c r="K10" i="5"/>
  <c r="I10" i="5"/>
  <c r="K13" i="6"/>
  <c r="I13" i="6"/>
  <c r="I23" i="1"/>
  <c r="K23" i="1"/>
  <c r="I31" i="1"/>
  <c r="K31" i="1"/>
  <c r="K7" i="2"/>
  <c r="I7" i="2"/>
  <c r="K20" i="2"/>
  <c r="I20" i="2"/>
  <c r="I19" i="3"/>
  <c r="K19" i="3"/>
  <c r="K31" i="3"/>
  <c r="I31" i="3"/>
  <c r="K12" i="4"/>
  <c r="I12" i="4"/>
  <c r="K18" i="4"/>
  <c r="I18" i="4"/>
  <c r="I19" i="4"/>
  <c r="K19" i="4"/>
  <c r="I25" i="4"/>
  <c r="K25" i="4"/>
  <c r="K31" i="4"/>
  <c r="I31" i="4"/>
  <c r="I12" i="5"/>
  <c r="K12" i="5"/>
  <c r="K13" i="5"/>
  <c r="I13" i="5"/>
  <c r="K19" i="5"/>
  <c r="I19" i="5"/>
  <c r="I20" i="6"/>
  <c r="K20" i="6"/>
  <c r="K21" i="6"/>
  <c r="I21" i="6"/>
  <c r="I23" i="7"/>
  <c r="K23" i="7"/>
  <c r="I21" i="8"/>
  <c r="K21" i="8"/>
  <c r="K25" i="2"/>
  <c r="I25" i="2"/>
  <c r="K7" i="3"/>
  <c r="I7" i="3"/>
  <c r="I24" i="3"/>
  <c r="K24" i="3"/>
  <c r="K16" i="4"/>
  <c r="I16" i="4"/>
  <c r="I17" i="5"/>
  <c r="K17" i="5"/>
  <c r="K27" i="1"/>
  <c r="I27" i="1"/>
  <c r="I28" i="1"/>
  <c r="K28" i="1"/>
  <c r="K29" i="1"/>
  <c r="I29" i="1"/>
  <c r="K9" i="2"/>
  <c r="I9" i="2"/>
  <c r="I10" i="2"/>
  <c r="K10" i="2"/>
  <c r="K11" i="2"/>
  <c r="I11" i="2"/>
  <c r="I29" i="2"/>
  <c r="K29" i="2"/>
  <c r="K30" i="2"/>
  <c r="I30" i="2"/>
  <c r="I11" i="3"/>
  <c r="K11" i="3"/>
  <c r="K12" i="3"/>
  <c r="I12" i="3"/>
  <c r="K13" i="3"/>
  <c r="I13" i="3"/>
  <c r="K20" i="3"/>
  <c r="I20" i="3"/>
  <c r="I21" i="3"/>
  <c r="K21" i="3"/>
  <c r="K27" i="3"/>
  <c r="I27" i="3"/>
  <c r="K5" i="4"/>
  <c r="I5" i="4"/>
  <c r="K20" i="4"/>
  <c r="I20" i="4"/>
  <c r="K26" i="4"/>
  <c r="I26" i="4"/>
  <c r="I27" i="4"/>
  <c r="K27" i="4"/>
  <c r="K6" i="5"/>
  <c r="I6" i="5"/>
  <c r="I20" i="5"/>
  <c r="K20" i="5"/>
  <c r="K21" i="5"/>
  <c r="I21" i="5"/>
  <c r="I25" i="5"/>
  <c r="K25" i="5"/>
  <c r="I30" i="5"/>
  <c r="K30" i="5"/>
  <c r="I5" i="8"/>
  <c r="K5" i="8"/>
  <c r="K6" i="8"/>
  <c r="I6" i="8"/>
  <c r="K18" i="10"/>
  <c r="I18" i="10"/>
  <c r="I25" i="10"/>
  <c r="K25" i="10"/>
  <c r="K26" i="10"/>
  <c r="I26" i="10"/>
  <c r="I19" i="13"/>
  <c r="K19" i="13"/>
  <c r="K16" i="2"/>
  <c r="I16" i="2"/>
  <c r="K25" i="3"/>
  <c r="I25" i="3"/>
  <c r="K16" i="5"/>
  <c r="I16" i="5"/>
  <c r="K30" i="1"/>
  <c r="I30" i="1"/>
  <c r="K12" i="2"/>
  <c r="I12" i="2"/>
  <c r="I21" i="2"/>
  <c r="K21" i="2"/>
  <c r="K22" i="2"/>
  <c r="I22" i="2"/>
  <c r="I23" i="2"/>
  <c r="K23" i="2"/>
  <c r="AD3" i="3"/>
  <c r="J4" i="3"/>
  <c r="I5" i="3"/>
  <c r="K5" i="3"/>
  <c r="K14" i="3"/>
  <c r="I14" i="3"/>
  <c r="K22" i="3"/>
  <c r="I22" i="3"/>
  <c r="K28" i="3"/>
  <c r="I28" i="3"/>
  <c r="I29" i="3"/>
  <c r="K29" i="3"/>
  <c r="J6" i="4"/>
  <c r="J3" i="4" s="1"/>
  <c r="AD3" i="4"/>
  <c r="K7" i="4"/>
  <c r="I7" i="4"/>
  <c r="K13" i="4"/>
  <c r="I13" i="4"/>
  <c r="K28" i="4"/>
  <c r="I28" i="4"/>
  <c r="K14" i="5"/>
  <c r="I14" i="5"/>
  <c r="I16" i="6"/>
  <c r="K16" i="6"/>
  <c r="I10" i="7"/>
  <c r="K10" i="7"/>
  <c r="K15" i="7"/>
  <c r="I15" i="7"/>
  <c r="K16" i="7"/>
  <c r="I16" i="7"/>
  <c r="K30" i="8"/>
  <c r="I30" i="8"/>
  <c r="I21" i="12"/>
  <c r="K21" i="12"/>
  <c r="I29" i="12"/>
  <c r="K29" i="12"/>
  <c r="I11" i="13"/>
  <c r="K11" i="13"/>
  <c r="K9" i="3"/>
  <c r="I9" i="3"/>
  <c r="I23" i="5"/>
  <c r="K23" i="5"/>
  <c r="AD3" i="1"/>
  <c r="I20" i="1"/>
  <c r="K20" i="1"/>
  <c r="K21" i="1"/>
  <c r="I21" i="1"/>
  <c r="K24" i="2"/>
  <c r="I24" i="2"/>
  <c r="K6" i="3"/>
  <c r="I6" i="3"/>
  <c r="K30" i="3"/>
  <c r="I30" i="3"/>
  <c r="I14" i="4"/>
  <c r="K14" i="4"/>
  <c r="K15" i="4"/>
  <c r="I15" i="4"/>
  <c r="K21" i="4"/>
  <c r="I21" i="4"/>
  <c r="I7" i="5"/>
  <c r="K7" i="5"/>
  <c r="K22" i="5"/>
  <c r="I22" i="5"/>
  <c r="I26" i="5"/>
  <c r="K26" i="5"/>
  <c r="I8" i="6"/>
  <c r="K8" i="6"/>
  <c r="I12" i="6"/>
  <c r="K12" i="6"/>
  <c r="K17" i="6"/>
  <c r="I17" i="6"/>
  <c r="K18" i="6"/>
  <c r="I18" i="6"/>
  <c r="K11" i="7"/>
  <c r="I11" i="7"/>
  <c r="K12" i="7"/>
  <c r="I12" i="7"/>
  <c r="I13" i="8"/>
  <c r="K13" i="8"/>
  <c r="I13" i="12"/>
  <c r="K13" i="12"/>
  <c r="K22" i="1"/>
  <c r="I22" i="1"/>
  <c r="AD3" i="2"/>
  <c r="J4" i="2"/>
  <c r="K13" i="2"/>
  <c r="I13" i="2"/>
  <c r="K14" i="2"/>
  <c r="I14" i="2"/>
  <c r="K15" i="2"/>
  <c r="I15" i="2"/>
  <c r="I31" i="2"/>
  <c r="K31" i="2"/>
  <c r="K15" i="3"/>
  <c r="I15" i="3"/>
  <c r="I16" i="3"/>
  <c r="K16" i="3"/>
  <c r="K17" i="3"/>
  <c r="I17" i="3"/>
  <c r="K23" i="3"/>
  <c r="I23" i="3"/>
  <c r="K8" i="4"/>
  <c r="I8" i="4"/>
  <c r="I22" i="4"/>
  <c r="K22" i="4"/>
  <c r="K23" i="4"/>
  <c r="I23" i="4"/>
  <c r="K29" i="4"/>
  <c r="I29" i="4"/>
  <c r="K8" i="5"/>
  <c r="I8" i="5"/>
  <c r="I9" i="5"/>
  <c r="K9" i="5"/>
  <c r="I15" i="5"/>
  <c r="K15" i="5"/>
  <c r="I27" i="5"/>
  <c r="K27" i="5"/>
  <c r="K9" i="6"/>
  <c r="I9" i="6"/>
  <c r="I28" i="6"/>
  <c r="K28" i="6"/>
  <c r="I6" i="7"/>
  <c r="J3" i="7"/>
  <c r="K6" i="7"/>
  <c r="I12" i="14"/>
  <c r="K12" i="14"/>
  <c r="K23" i="6"/>
  <c r="K13" i="9"/>
  <c r="I13" i="9"/>
  <c r="K9" i="11"/>
  <c r="I9" i="11"/>
  <c r="I5" i="12"/>
  <c r="K5" i="12"/>
  <c r="K14" i="12"/>
  <c r="I14" i="12"/>
  <c r="K7" i="13"/>
  <c r="I7" i="13"/>
  <c r="I27" i="13"/>
  <c r="K27" i="13"/>
  <c r="K29" i="13"/>
  <c r="I29" i="13"/>
  <c r="I10" i="14"/>
  <c r="K10" i="14"/>
  <c r="J4" i="15"/>
  <c r="AD3" i="15"/>
  <c r="K31" i="16"/>
  <c r="I31" i="16"/>
  <c r="K10" i="19"/>
  <c r="I10" i="19"/>
  <c r="K7" i="20"/>
  <c r="I7" i="20"/>
  <c r="I25" i="20"/>
  <c r="K25" i="20"/>
  <c r="AD3" i="8"/>
  <c r="K7" i="9"/>
  <c r="K12" i="9"/>
  <c r="I12" i="9"/>
  <c r="K23" i="9"/>
  <c r="K28" i="9"/>
  <c r="I28" i="9"/>
  <c r="K20" i="10"/>
  <c r="AD3" i="11"/>
  <c r="J4" i="11"/>
  <c r="K8" i="11"/>
  <c r="I8" i="11"/>
  <c r="K22" i="11"/>
  <c r="I22" i="11"/>
  <c r="K29" i="11"/>
  <c r="I29" i="11"/>
  <c r="K15" i="12"/>
  <c r="I15" i="12"/>
  <c r="K22" i="12"/>
  <c r="I22" i="12"/>
  <c r="K14" i="13"/>
  <c r="K15" i="13"/>
  <c r="I15" i="13"/>
  <c r="Q14" i="6"/>
  <c r="K31" i="7"/>
  <c r="K25" i="8"/>
  <c r="K11" i="10"/>
  <c r="I11" i="10"/>
  <c r="I15" i="10"/>
  <c r="K16" i="10"/>
  <c r="I16" i="10"/>
  <c r="K27" i="10"/>
  <c r="I27" i="10"/>
  <c r="I31" i="10"/>
  <c r="K16" i="11"/>
  <c r="I16" i="11"/>
  <c r="I28" i="11"/>
  <c r="K30" i="11"/>
  <c r="I30" i="11"/>
  <c r="X3" i="12"/>
  <c r="K23" i="12"/>
  <c r="I23" i="12"/>
  <c r="K30" i="12"/>
  <c r="I30" i="12"/>
  <c r="K9" i="13"/>
  <c r="I9" i="13"/>
  <c r="K22" i="13"/>
  <c r="K23" i="13"/>
  <c r="I23" i="13"/>
  <c r="I31" i="14"/>
  <c r="K31" i="14"/>
  <c r="I30" i="15"/>
  <c r="K30" i="15"/>
  <c r="K22" i="16"/>
  <c r="I22" i="16"/>
  <c r="J19" i="1"/>
  <c r="I24" i="5"/>
  <c r="Q10" i="6"/>
  <c r="I30" i="6"/>
  <c r="I8" i="7"/>
  <c r="I20" i="7"/>
  <c r="I10" i="8"/>
  <c r="K31" i="8"/>
  <c r="I31" i="8"/>
  <c r="AD3" i="9"/>
  <c r="I8" i="9"/>
  <c r="I19" i="9"/>
  <c r="K19" i="9"/>
  <c r="I24" i="9"/>
  <c r="Q14" i="10"/>
  <c r="Q30" i="10"/>
  <c r="I15" i="11"/>
  <c r="K15" i="11"/>
  <c r="K17" i="11"/>
  <c r="I17" i="11"/>
  <c r="K24" i="11"/>
  <c r="I24" i="11"/>
  <c r="K8" i="12"/>
  <c r="K9" i="12"/>
  <c r="I9" i="12"/>
  <c r="I8" i="13"/>
  <c r="K10" i="13"/>
  <c r="I10" i="13"/>
  <c r="K17" i="13"/>
  <c r="I17" i="13"/>
  <c r="K30" i="13"/>
  <c r="I6" i="15"/>
  <c r="K6" i="15"/>
  <c r="I18" i="16"/>
  <c r="K18" i="16"/>
  <c r="K14" i="7"/>
  <c r="I14" i="7"/>
  <c r="K9" i="8"/>
  <c r="I29" i="8"/>
  <c r="K29" i="8"/>
  <c r="I28" i="5"/>
  <c r="Q6" i="6"/>
  <c r="I26" i="6"/>
  <c r="I4" i="7"/>
  <c r="K24" i="7"/>
  <c r="I24" i="7"/>
  <c r="I28" i="7"/>
  <c r="K4" i="8"/>
  <c r="I4" i="8"/>
  <c r="K14" i="8"/>
  <c r="I14" i="8"/>
  <c r="I18" i="8"/>
  <c r="K5" i="9"/>
  <c r="I5" i="9"/>
  <c r="K10" i="9"/>
  <c r="I10" i="9"/>
  <c r="K21" i="9"/>
  <c r="I21" i="9"/>
  <c r="K26" i="9"/>
  <c r="I26" i="9"/>
  <c r="K6" i="11"/>
  <c r="I6" i="11"/>
  <c r="I23" i="11"/>
  <c r="K23" i="11"/>
  <c r="K25" i="11"/>
  <c r="I25" i="11"/>
  <c r="K17" i="12"/>
  <c r="I17" i="12"/>
  <c r="AD3" i="13"/>
  <c r="J4" i="13"/>
  <c r="K18" i="13"/>
  <c r="I18" i="13"/>
  <c r="K25" i="13"/>
  <c r="I25" i="13"/>
  <c r="AD3" i="14"/>
  <c r="K18" i="15"/>
  <c r="I18" i="15"/>
  <c r="K20" i="15"/>
  <c r="I20" i="15"/>
  <c r="I12" i="16"/>
  <c r="K12" i="16"/>
  <c r="K19" i="7"/>
  <c r="K18" i="9"/>
  <c r="I18" i="9"/>
  <c r="K29" i="9"/>
  <c r="I29" i="9"/>
  <c r="J4" i="10"/>
  <c r="AD3" i="10"/>
  <c r="I31" i="6"/>
  <c r="K22" i="7"/>
  <c r="I22" i="7"/>
  <c r="K12" i="8"/>
  <c r="I12" i="8"/>
  <c r="K22" i="8"/>
  <c r="I22" i="8"/>
  <c r="I27" i="8"/>
  <c r="K28" i="8"/>
  <c r="I28" i="8"/>
  <c r="J3" i="9"/>
  <c r="K4" i="9"/>
  <c r="I4" i="9"/>
  <c r="Q8" i="9"/>
  <c r="K20" i="9"/>
  <c r="I20" i="9"/>
  <c r="Q24" i="9"/>
  <c r="K31" i="9"/>
  <c r="I17" i="10"/>
  <c r="K17" i="10"/>
  <c r="Q4" i="11"/>
  <c r="I31" i="11"/>
  <c r="K31" i="11"/>
  <c r="AD3" i="12"/>
  <c r="J4" i="12"/>
  <c r="K11" i="12"/>
  <c r="I11" i="12"/>
  <c r="K25" i="12"/>
  <c r="I25" i="12"/>
  <c r="K31" i="12"/>
  <c r="I31" i="12"/>
  <c r="K5" i="13"/>
  <c r="I5" i="13"/>
  <c r="K12" i="13"/>
  <c r="I12" i="13"/>
  <c r="K26" i="13"/>
  <c r="I26" i="13"/>
  <c r="K25" i="14"/>
  <c r="I25" i="14"/>
  <c r="I14" i="15"/>
  <c r="K14" i="15"/>
  <c r="AD3" i="17"/>
  <c r="J8" i="17"/>
  <c r="I9" i="17"/>
  <c r="K9" i="17"/>
  <c r="K14" i="11"/>
  <c r="I14" i="11"/>
  <c r="K21" i="11"/>
  <c r="I21" i="11"/>
  <c r="K7" i="12"/>
  <c r="I7" i="12"/>
  <c r="K28" i="12"/>
  <c r="I28" i="12"/>
  <c r="Q30" i="6"/>
  <c r="Q8" i="7"/>
  <c r="Q20" i="7"/>
  <c r="Q24" i="7"/>
  <c r="K30" i="7"/>
  <c r="I30" i="7"/>
  <c r="K8" i="8"/>
  <c r="Q10" i="8"/>
  <c r="Q14" i="8"/>
  <c r="K20" i="8"/>
  <c r="I20" i="8"/>
  <c r="I23" i="8"/>
  <c r="Q26" i="8"/>
  <c r="I7" i="10"/>
  <c r="K8" i="10"/>
  <c r="I8" i="10"/>
  <c r="K19" i="10"/>
  <c r="I19" i="10"/>
  <c r="I23" i="10"/>
  <c r="K24" i="10"/>
  <c r="I24" i="10"/>
  <c r="K19" i="11"/>
  <c r="I19" i="11"/>
  <c r="K12" i="12"/>
  <c r="I12" i="12"/>
  <c r="K19" i="12"/>
  <c r="I19" i="12"/>
  <c r="K13" i="13"/>
  <c r="I13" i="13"/>
  <c r="K20" i="13"/>
  <c r="I20" i="13"/>
  <c r="K31" i="13"/>
  <c r="I31" i="13"/>
  <c r="K4" i="14"/>
  <c r="I4" i="14"/>
  <c r="J3" i="14"/>
  <c r="K17" i="14"/>
  <c r="I17" i="14"/>
  <c r="I10" i="17"/>
  <c r="K10" i="17"/>
  <c r="X3" i="8"/>
  <c r="Q28" i="5"/>
  <c r="I14" i="6"/>
  <c r="Q26" i="6"/>
  <c r="AD3" i="7"/>
  <c r="Q4" i="7"/>
  <c r="Q28" i="7"/>
  <c r="Q18" i="8"/>
  <c r="Q22" i="8"/>
  <c r="I11" i="9"/>
  <c r="K11" i="9"/>
  <c r="K22" i="9"/>
  <c r="I27" i="9"/>
  <c r="K27" i="9"/>
  <c r="Q6" i="10"/>
  <c r="Q22" i="10"/>
  <c r="I7" i="11"/>
  <c r="K7" i="11"/>
  <c r="K27" i="11"/>
  <c r="I27" i="11"/>
  <c r="K6" i="12"/>
  <c r="I6" i="12"/>
  <c r="I18" i="12"/>
  <c r="K20" i="12"/>
  <c r="I20" i="12"/>
  <c r="K27" i="12"/>
  <c r="I27" i="12"/>
  <c r="K21" i="13"/>
  <c r="I21" i="13"/>
  <c r="K28" i="13"/>
  <c r="I28" i="13"/>
  <c r="K9" i="14"/>
  <c r="I9" i="14"/>
  <c r="I22" i="15"/>
  <c r="K22" i="15"/>
  <c r="K8" i="16"/>
  <c r="I8" i="16"/>
  <c r="K20" i="16"/>
  <c r="I20" i="16"/>
  <c r="K26" i="14"/>
  <c r="I26" i="14"/>
  <c r="I31" i="17"/>
  <c r="K31" i="17"/>
  <c r="K6" i="18"/>
  <c r="I6" i="18"/>
  <c r="K5" i="19"/>
  <c r="I5" i="19"/>
  <c r="I17" i="20"/>
  <c r="K17" i="20"/>
  <c r="K18" i="20"/>
  <c r="I18" i="20"/>
  <c r="K19" i="20"/>
  <c r="I19" i="20"/>
  <c r="I23" i="21"/>
  <c r="K23" i="21"/>
  <c r="I13" i="22"/>
  <c r="K13" i="22"/>
  <c r="I19" i="23"/>
  <c r="K19" i="23"/>
  <c r="Q21" i="14"/>
  <c r="I22" i="14"/>
  <c r="Q28" i="14"/>
  <c r="I29" i="14"/>
  <c r="K16" i="15"/>
  <c r="I16" i="15"/>
  <c r="Q18" i="15"/>
  <c r="K24" i="16"/>
  <c r="I24" i="16"/>
  <c r="I19" i="17"/>
  <c r="K23" i="17"/>
  <c r="I23" i="17"/>
  <c r="I5" i="18"/>
  <c r="K5" i="18"/>
  <c r="I18" i="18"/>
  <c r="K31" i="18"/>
  <c r="I31" i="18"/>
  <c r="K18" i="19"/>
  <c r="I18" i="19"/>
  <c r="K6" i="21"/>
  <c r="I6" i="21"/>
  <c r="I5" i="22"/>
  <c r="K5" i="22"/>
  <c r="I29" i="23"/>
  <c r="K29" i="23"/>
  <c r="I8" i="14"/>
  <c r="K8" i="14"/>
  <c r="I16" i="14"/>
  <c r="K16" i="14"/>
  <c r="I15" i="15"/>
  <c r="I26" i="16"/>
  <c r="K26" i="16"/>
  <c r="J3" i="17"/>
  <c r="J8" i="18"/>
  <c r="J3" i="18" s="1"/>
  <c r="AD3" i="18"/>
  <c r="K13" i="19"/>
  <c r="I13" i="19"/>
  <c r="K29" i="20"/>
  <c r="I29" i="20"/>
  <c r="I31" i="21"/>
  <c r="K31" i="21"/>
  <c r="I6" i="14"/>
  <c r="I20" i="14"/>
  <c r="Q29" i="14"/>
  <c r="I30" i="14"/>
  <c r="K10" i="15"/>
  <c r="I10" i="15"/>
  <c r="K12" i="15"/>
  <c r="I12" i="15"/>
  <c r="K26" i="15"/>
  <c r="I26" i="15"/>
  <c r="I31" i="15"/>
  <c r="AD3" i="16"/>
  <c r="K10" i="16"/>
  <c r="I10" i="16"/>
  <c r="I23" i="16"/>
  <c r="K27" i="16"/>
  <c r="I27" i="16"/>
  <c r="K14" i="17"/>
  <c r="I14" i="17"/>
  <c r="K25" i="17"/>
  <c r="I25" i="17"/>
  <c r="X3" i="18"/>
  <c r="K7" i="18"/>
  <c r="I7" i="18"/>
  <c r="K14" i="18"/>
  <c r="I14" i="18"/>
  <c r="K28" i="18"/>
  <c r="I28" i="18"/>
  <c r="K26" i="19"/>
  <c r="I26" i="19"/>
  <c r="J4" i="20"/>
  <c r="I9" i="20"/>
  <c r="K9" i="20"/>
  <c r="K28" i="15"/>
  <c r="I28" i="15"/>
  <c r="K15" i="16"/>
  <c r="I15" i="16"/>
  <c r="K5" i="17"/>
  <c r="I5" i="17"/>
  <c r="K24" i="17"/>
  <c r="I24" i="17"/>
  <c r="I13" i="18"/>
  <c r="K13" i="18"/>
  <c r="I21" i="18"/>
  <c r="K21" i="18"/>
  <c r="K21" i="19"/>
  <c r="I21" i="19"/>
  <c r="H3" i="15"/>
  <c r="K8" i="15"/>
  <c r="I8" i="15"/>
  <c r="Q10" i="15"/>
  <c r="K24" i="15"/>
  <c r="I24" i="15"/>
  <c r="Q26" i="15"/>
  <c r="J4" i="16"/>
  <c r="K6" i="16"/>
  <c r="I6" i="16"/>
  <c r="Q8" i="16"/>
  <c r="Q13" i="16"/>
  <c r="I14" i="16"/>
  <c r="I16" i="18"/>
  <c r="K16" i="18"/>
  <c r="K14" i="20"/>
  <c r="I14" i="20"/>
  <c r="I24" i="14"/>
  <c r="K24" i="14"/>
  <c r="I7" i="15"/>
  <c r="I23" i="15"/>
  <c r="I5" i="16"/>
  <c r="K17" i="16"/>
  <c r="I17" i="16"/>
  <c r="K7" i="17"/>
  <c r="I7" i="17"/>
  <c r="I15" i="17"/>
  <c r="I17" i="17"/>
  <c r="K17" i="17"/>
  <c r="I18" i="17"/>
  <c r="K18" i="17"/>
  <c r="I27" i="17"/>
  <c r="K27" i="17"/>
  <c r="K15" i="18"/>
  <c r="I15" i="18"/>
  <c r="K29" i="19"/>
  <c r="I29" i="19"/>
  <c r="I27" i="23"/>
  <c r="K27" i="23"/>
  <c r="I15" i="21"/>
  <c r="K15" i="21"/>
  <c r="K24" i="21"/>
  <c r="I24" i="21"/>
  <c r="K25" i="21"/>
  <c r="I25" i="21"/>
  <c r="K17" i="22"/>
  <c r="I17" i="22"/>
  <c r="I29" i="22"/>
  <c r="K29" i="22"/>
  <c r="K10" i="23"/>
  <c r="I10" i="23"/>
  <c r="K17" i="23"/>
  <c r="I17" i="23"/>
  <c r="I30" i="23"/>
  <c r="K30" i="23"/>
  <c r="I6" i="24"/>
  <c r="K6" i="24"/>
  <c r="I12" i="24"/>
  <c r="K12" i="24"/>
  <c r="K17" i="24"/>
  <c r="I17" i="24"/>
  <c r="I13" i="26"/>
  <c r="K13" i="26"/>
  <c r="K31" i="26"/>
  <c r="I31" i="26"/>
  <c r="AD3" i="27"/>
  <c r="J4" i="27"/>
  <c r="K13" i="27"/>
  <c r="I13" i="27"/>
  <c r="I29" i="35"/>
  <c r="K29" i="35"/>
  <c r="K20" i="37"/>
  <c r="I20" i="37"/>
  <c r="K27" i="37"/>
  <c r="I27" i="37"/>
  <c r="I28" i="37"/>
  <c r="K28" i="37"/>
  <c r="I7" i="38"/>
  <c r="K7" i="38"/>
  <c r="K17" i="18"/>
  <c r="I17" i="18"/>
  <c r="K5" i="20"/>
  <c r="I5" i="20"/>
  <c r="K26" i="20"/>
  <c r="I26" i="20"/>
  <c r="K27" i="20"/>
  <c r="I27" i="20"/>
  <c r="K10" i="21"/>
  <c r="K11" i="21"/>
  <c r="I11" i="21"/>
  <c r="K24" i="22"/>
  <c r="K25" i="22"/>
  <c r="I25" i="22"/>
  <c r="J4" i="23"/>
  <c r="K5" i="23"/>
  <c r="I5" i="23"/>
  <c r="K18" i="23"/>
  <c r="I18" i="23"/>
  <c r="I24" i="23"/>
  <c r="K25" i="23"/>
  <c r="I25" i="23"/>
  <c r="I16" i="24"/>
  <c r="K6" i="25"/>
  <c r="I6" i="25"/>
  <c r="K20" i="25"/>
  <c r="I20" i="25"/>
  <c r="K15" i="26"/>
  <c r="I15" i="26"/>
  <c r="K5" i="27"/>
  <c r="I5" i="27"/>
  <c r="I12" i="31"/>
  <c r="K12" i="31"/>
  <c r="I16" i="16"/>
  <c r="Q28" i="16"/>
  <c r="Q11" i="17"/>
  <c r="I22" i="17"/>
  <c r="I29" i="17"/>
  <c r="I4" i="18"/>
  <c r="I12" i="18"/>
  <c r="K22" i="18"/>
  <c r="I22" i="18"/>
  <c r="K27" i="18"/>
  <c r="I27" i="18"/>
  <c r="K9" i="19"/>
  <c r="I9" i="19"/>
  <c r="K25" i="19"/>
  <c r="I25" i="19"/>
  <c r="K12" i="20"/>
  <c r="K13" i="20"/>
  <c r="I13" i="20"/>
  <c r="K31" i="20"/>
  <c r="I31" i="20"/>
  <c r="AD3" i="21"/>
  <c r="K18" i="21"/>
  <c r="K19" i="21"/>
  <c r="I19" i="21"/>
  <c r="AD3" i="22"/>
  <c r="J4" i="22"/>
  <c r="Q9" i="22"/>
  <c r="I10" i="22"/>
  <c r="K11" i="22"/>
  <c r="I11" i="22"/>
  <c r="K31" i="22"/>
  <c r="I31" i="22"/>
  <c r="K12" i="23"/>
  <c r="I12" i="23"/>
  <c r="K13" i="23"/>
  <c r="I13" i="23"/>
  <c r="K26" i="23"/>
  <c r="I26" i="23"/>
  <c r="Q28" i="23"/>
  <c r="AD3" i="24"/>
  <c r="J4" i="24"/>
  <c r="I25" i="24"/>
  <c r="K25" i="24"/>
  <c r="I15" i="25"/>
  <c r="K15" i="25"/>
  <c r="I26" i="26"/>
  <c r="K26" i="26"/>
  <c r="I16" i="27"/>
  <c r="K16" i="27"/>
  <c r="K23" i="27"/>
  <c r="I23" i="27"/>
  <c r="Q19" i="17"/>
  <c r="AD3" i="19"/>
  <c r="J4" i="19"/>
  <c r="K15" i="19"/>
  <c r="I15" i="19"/>
  <c r="I19" i="19"/>
  <c r="K19" i="19"/>
  <c r="K20" i="19"/>
  <c r="I20" i="19"/>
  <c r="K21" i="20"/>
  <c r="I21" i="20"/>
  <c r="K5" i="21"/>
  <c r="I5" i="21"/>
  <c r="K27" i="21"/>
  <c r="I27" i="21"/>
  <c r="K12" i="22"/>
  <c r="I12" i="22"/>
  <c r="K19" i="22"/>
  <c r="I19" i="22"/>
  <c r="I11" i="23"/>
  <c r="K11" i="23"/>
  <c r="K20" i="23"/>
  <c r="I20" i="23"/>
  <c r="K21" i="23"/>
  <c r="I21" i="23"/>
  <c r="I10" i="26"/>
  <c r="K10" i="26"/>
  <c r="K18" i="27"/>
  <c r="I18" i="27"/>
  <c r="I24" i="27"/>
  <c r="K24" i="27"/>
  <c r="K30" i="28"/>
  <c r="I30" i="28"/>
  <c r="K16" i="29"/>
  <c r="I16" i="29"/>
  <c r="I12" i="21"/>
  <c r="K13" i="21"/>
  <c r="I13" i="21"/>
  <c r="K6" i="22"/>
  <c r="I6" i="22"/>
  <c r="K7" i="22"/>
  <c r="I7" i="22"/>
  <c r="K20" i="22"/>
  <c r="I20" i="22"/>
  <c r="Q25" i="22"/>
  <c r="I26" i="22"/>
  <c r="K27" i="22"/>
  <c r="I27" i="22"/>
  <c r="K6" i="23"/>
  <c r="K7" i="23"/>
  <c r="I7" i="23"/>
  <c r="K9" i="25"/>
  <c r="I9" i="25"/>
  <c r="I23" i="25"/>
  <c r="K23" i="25"/>
  <c r="I8" i="27"/>
  <c r="K8" i="27"/>
  <c r="K19" i="18"/>
  <c r="I19" i="18"/>
  <c r="K23" i="18"/>
  <c r="I23" i="18"/>
  <c r="K8" i="20"/>
  <c r="I8" i="20"/>
  <c r="K15" i="20"/>
  <c r="I15" i="20"/>
  <c r="K14" i="21"/>
  <c r="I14" i="21"/>
  <c r="I20" i="21"/>
  <c r="K21" i="21"/>
  <c r="I21" i="21"/>
  <c r="K14" i="22"/>
  <c r="I14" i="22"/>
  <c r="K15" i="22"/>
  <c r="I15" i="22"/>
  <c r="K28" i="22"/>
  <c r="I28" i="22"/>
  <c r="K14" i="23"/>
  <c r="K15" i="23"/>
  <c r="I15" i="23"/>
  <c r="I27" i="24"/>
  <c r="K27" i="24"/>
  <c r="I28" i="25"/>
  <c r="K28" i="25"/>
  <c r="I30" i="27"/>
  <c r="K30" i="27"/>
  <c r="I6" i="17"/>
  <c r="K24" i="18"/>
  <c r="K25" i="18"/>
  <c r="I25" i="18"/>
  <c r="Q15" i="19"/>
  <c r="K17" i="19"/>
  <c r="I17" i="19"/>
  <c r="Q31" i="19"/>
  <c r="K31" i="19"/>
  <c r="I31" i="19"/>
  <c r="K16" i="20"/>
  <c r="I16" i="20"/>
  <c r="Q21" i="20"/>
  <c r="I22" i="20"/>
  <c r="K23" i="20"/>
  <c r="I23" i="20"/>
  <c r="K8" i="21"/>
  <c r="I8" i="21"/>
  <c r="K9" i="21"/>
  <c r="I9" i="21"/>
  <c r="K22" i="21"/>
  <c r="I22" i="21"/>
  <c r="Q27" i="21"/>
  <c r="I28" i="21"/>
  <c r="K29" i="21"/>
  <c r="I29" i="21"/>
  <c r="K22" i="22"/>
  <c r="I22" i="22"/>
  <c r="K23" i="22"/>
  <c r="I23" i="22"/>
  <c r="K22" i="23"/>
  <c r="K23" i="23"/>
  <c r="I23" i="23"/>
  <c r="Q26" i="24"/>
  <c r="J3" i="25"/>
  <c r="K30" i="25"/>
  <c r="I30" i="25"/>
  <c r="I26" i="27"/>
  <c r="K26" i="27"/>
  <c r="Q20" i="16"/>
  <c r="Q10" i="17"/>
  <c r="K16" i="17"/>
  <c r="I16" i="17"/>
  <c r="Q27" i="17"/>
  <c r="I29" i="18"/>
  <c r="K29" i="18"/>
  <c r="K30" i="18"/>
  <c r="I30" i="18"/>
  <c r="K7" i="19"/>
  <c r="I7" i="19"/>
  <c r="I11" i="19"/>
  <c r="K11" i="19"/>
  <c r="K12" i="19"/>
  <c r="I12" i="19"/>
  <c r="K23" i="19"/>
  <c r="I23" i="19"/>
  <c r="I27" i="19"/>
  <c r="K27" i="19"/>
  <c r="K28" i="19"/>
  <c r="I28" i="19"/>
  <c r="K10" i="20"/>
  <c r="I10" i="20"/>
  <c r="K11" i="20"/>
  <c r="I11" i="20"/>
  <c r="K24" i="20"/>
  <c r="I24" i="20"/>
  <c r="I7" i="21"/>
  <c r="K7" i="21"/>
  <c r="K16" i="21"/>
  <c r="I16" i="21"/>
  <c r="K17" i="21"/>
  <c r="I17" i="21"/>
  <c r="K30" i="21"/>
  <c r="I30" i="21"/>
  <c r="X3" i="22"/>
  <c r="K9" i="22"/>
  <c r="I9" i="22"/>
  <c r="I21" i="22"/>
  <c r="K21" i="22"/>
  <c r="K30" i="22"/>
  <c r="I30" i="22"/>
  <c r="Q7" i="23"/>
  <c r="K9" i="23"/>
  <c r="I9" i="23"/>
  <c r="K22" i="24"/>
  <c r="I22" i="24"/>
  <c r="K12" i="25"/>
  <c r="I12" i="25"/>
  <c r="I25" i="25"/>
  <c r="K25" i="25"/>
  <c r="J4" i="21"/>
  <c r="I9" i="24"/>
  <c r="I14" i="24"/>
  <c r="I30" i="24"/>
  <c r="I14" i="25"/>
  <c r="K14" i="26"/>
  <c r="I14" i="26"/>
  <c r="K24" i="26"/>
  <c r="I24" i="26"/>
  <c r="K14" i="27"/>
  <c r="I14" i="27"/>
  <c r="J4" i="31"/>
  <c r="AD3" i="31"/>
  <c r="K17" i="35"/>
  <c r="I17" i="35"/>
  <c r="I24" i="36"/>
  <c r="K24" i="36"/>
  <c r="K26" i="25"/>
  <c r="I26" i="25"/>
  <c r="K29" i="25"/>
  <c r="I29" i="25"/>
  <c r="AD3" i="26"/>
  <c r="Q16" i="26"/>
  <c r="I20" i="26"/>
  <c r="Q27" i="26"/>
  <c r="I28" i="26"/>
  <c r="K9" i="27"/>
  <c r="I9" i="27"/>
  <c r="Q17" i="27"/>
  <c r="K5" i="31"/>
  <c r="I5" i="31"/>
  <c r="K11" i="33"/>
  <c r="I11" i="33"/>
  <c r="I17" i="33"/>
  <c r="K17" i="33"/>
  <c r="K10" i="24"/>
  <c r="I10" i="24"/>
  <c r="J4" i="26"/>
  <c r="K8" i="26"/>
  <c r="I8" i="26"/>
  <c r="K11" i="26"/>
  <c r="I11" i="26"/>
  <c r="K25" i="26"/>
  <c r="I25" i="26"/>
  <c r="K15" i="27"/>
  <c r="I15" i="27"/>
  <c r="K20" i="27"/>
  <c r="I20" i="27"/>
  <c r="K26" i="28"/>
  <c r="I26" i="28"/>
  <c r="K31" i="28"/>
  <c r="I31" i="28"/>
  <c r="I11" i="29"/>
  <c r="K11" i="29"/>
  <c r="K12" i="29"/>
  <c r="I12" i="29"/>
  <c r="I27" i="30"/>
  <c r="K27" i="30"/>
  <c r="K28" i="30"/>
  <c r="I28" i="30"/>
  <c r="K29" i="30"/>
  <c r="I29" i="30"/>
  <c r="K22" i="32"/>
  <c r="I22" i="32"/>
  <c r="I6" i="33"/>
  <c r="K6" i="33"/>
  <c r="Q4" i="24"/>
  <c r="K26" i="24"/>
  <c r="I26" i="24"/>
  <c r="K28" i="24"/>
  <c r="I4" i="25"/>
  <c r="K24" i="25"/>
  <c r="I24" i="25"/>
  <c r="K29" i="26"/>
  <c r="K30" i="26"/>
  <c r="I30" i="26"/>
  <c r="K6" i="27"/>
  <c r="I6" i="27"/>
  <c r="K31" i="27"/>
  <c r="I31" i="27"/>
  <c r="AD3" i="28"/>
  <c r="K25" i="28"/>
  <c r="K4" i="29"/>
  <c r="I4" i="29"/>
  <c r="I6" i="29"/>
  <c r="K6" i="29"/>
  <c r="Q11" i="32"/>
  <c r="K14" i="32"/>
  <c r="I14" i="32"/>
  <c r="I23" i="32"/>
  <c r="K23" i="32"/>
  <c r="K18" i="24"/>
  <c r="I18" i="24"/>
  <c r="K23" i="24"/>
  <c r="I23" i="24"/>
  <c r="K16" i="25"/>
  <c r="I16" i="25"/>
  <c r="K21" i="25"/>
  <c r="I21" i="25"/>
  <c r="K6" i="26"/>
  <c r="I6" i="26"/>
  <c r="K22" i="26"/>
  <c r="I22" i="26"/>
  <c r="I10" i="27"/>
  <c r="K31" i="31"/>
  <c r="I31" i="31"/>
  <c r="K6" i="32"/>
  <c r="I6" i="32"/>
  <c r="I15" i="32"/>
  <c r="K15" i="32"/>
  <c r="I8" i="24"/>
  <c r="Q12" i="24"/>
  <c r="Q28" i="24"/>
  <c r="K7" i="25"/>
  <c r="K8" i="25"/>
  <c r="I8" i="25"/>
  <c r="K10" i="25"/>
  <c r="K13" i="25"/>
  <c r="I13" i="25"/>
  <c r="Q8" i="26"/>
  <c r="I12" i="26"/>
  <c r="K18" i="26"/>
  <c r="K7" i="27"/>
  <c r="I7" i="27"/>
  <c r="K11" i="27"/>
  <c r="K12" i="27"/>
  <c r="I12" i="27"/>
  <c r="I21" i="27"/>
  <c r="K22" i="27"/>
  <c r="I22" i="27"/>
  <c r="Q24" i="29"/>
  <c r="I27" i="29"/>
  <c r="K27" i="29"/>
  <c r="K28" i="29"/>
  <c r="I28" i="29"/>
  <c r="K26" i="31"/>
  <c r="I26" i="31"/>
  <c r="I7" i="32"/>
  <c r="K7" i="32"/>
  <c r="Q30" i="23"/>
  <c r="Q20" i="24"/>
  <c r="K31" i="24"/>
  <c r="I31" i="24"/>
  <c r="K5" i="25"/>
  <c r="I5" i="25"/>
  <c r="Q18" i="25"/>
  <c r="K16" i="26"/>
  <c r="I16" i="26"/>
  <c r="K19" i="26"/>
  <c r="I19" i="26"/>
  <c r="K27" i="26"/>
  <c r="I27" i="26"/>
  <c r="K17" i="27"/>
  <c r="I17" i="27"/>
  <c r="K22" i="28"/>
  <c r="I22" i="28"/>
  <c r="Q26" i="28"/>
  <c r="K29" i="28"/>
  <c r="I29" i="28"/>
  <c r="K20" i="29"/>
  <c r="I20" i="29"/>
  <c r="I22" i="29"/>
  <c r="K22" i="29"/>
  <c r="I17" i="31"/>
  <c r="K17" i="31"/>
  <c r="K19" i="31"/>
  <c r="I19" i="31"/>
  <c r="I25" i="31"/>
  <c r="K25" i="31"/>
  <c r="K27" i="31"/>
  <c r="I27" i="31"/>
  <c r="K13" i="31"/>
  <c r="I13" i="31"/>
  <c r="K8" i="32"/>
  <c r="I8" i="32"/>
  <c r="K9" i="32"/>
  <c r="I9" i="32"/>
  <c r="K16" i="32"/>
  <c r="I16" i="32"/>
  <c r="K17" i="32"/>
  <c r="I17" i="32"/>
  <c r="K24" i="32"/>
  <c r="I24" i="32"/>
  <c r="K25" i="32"/>
  <c r="I25" i="32"/>
  <c r="I7" i="34"/>
  <c r="K7" i="34"/>
  <c r="I27" i="27"/>
  <c r="I29" i="27"/>
  <c r="I23" i="28"/>
  <c r="Q27" i="28"/>
  <c r="I28" i="28"/>
  <c r="K13" i="29"/>
  <c r="I13" i="29"/>
  <c r="I17" i="29"/>
  <c r="K18" i="29"/>
  <c r="I18" i="29"/>
  <c r="K29" i="29"/>
  <c r="I29" i="29"/>
  <c r="J22" i="30"/>
  <c r="AD3" i="30"/>
  <c r="K7" i="31"/>
  <c r="I7" i="31"/>
  <c r="K20" i="31"/>
  <c r="K21" i="31"/>
  <c r="I21" i="31"/>
  <c r="K7" i="33"/>
  <c r="I7" i="33"/>
  <c r="K22" i="33"/>
  <c r="I22" i="33"/>
  <c r="K23" i="30"/>
  <c r="I23" i="30"/>
  <c r="I6" i="31"/>
  <c r="K8" i="31"/>
  <c r="I8" i="31"/>
  <c r="K15" i="31"/>
  <c r="I15" i="31"/>
  <c r="K28" i="31"/>
  <c r="K29" i="31"/>
  <c r="I29" i="31"/>
  <c r="K25" i="27"/>
  <c r="J21" i="28"/>
  <c r="Q13" i="31"/>
  <c r="K16" i="31"/>
  <c r="I16" i="31"/>
  <c r="K23" i="31"/>
  <c r="I23" i="31"/>
  <c r="K11" i="32"/>
  <c r="I11" i="32"/>
  <c r="K19" i="32"/>
  <c r="I19" i="32"/>
  <c r="K27" i="32"/>
  <c r="I27" i="32"/>
  <c r="I9" i="33"/>
  <c r="K9" i="33"/>
  <c r="K24" i="33"/>
  <c r="I24" i="33"/>
  <c r="I25" i="33"/>
  <c r="K25" i="33"/>
  <c r="I23" i="34"/>
  <c r="K23" i="34"/>
  <c r="I13" i="35"/>
  <c r="K13" i="35"/>
  <c r="AD3" i="29"/>
  <c r="Q7" i="29"/>
  <c r="I19" i="29"/>
  <c r="K19" i="29"/>
  <c r="Q23" i="29"/>
  <c r="K25" i="30"/>
  <c r="I25" i="30"/>
  <c r="K10" i="31"/>
  <c r="I10" i="31"/>
  <c r="Q21" i="31"/>
  <c r="K24" i="31"/>
  <c r="I24" i="31"/>
  <c r="AD3" i="32"/>
  <c r="J4" i="32"/>
  <c r="K14" i="33"/>
  <c r="I14" i="33"/>
  <c r="K15" i="33"/>
  <c r="I15" i="33"/>
  <c r="K23" i="33"/>
  <c r="I23" i="33"/>
  <c r="K11" i="34"/>
  <c r="I11" i="34"/>
  <c r="I5" i="35"/>
  <c r="K5" i="35"/>
  <c r="K22" i="36"/>
  <c r="I22" i="36"/>
  <c r="Q25" i="27"/>
  <c r="Q27" i="27"/>
  <c r="K24" i="28"/>
  <c r="K5" i="29"/>
  <c r="I5" i="29"/>
  <c r="K10" i="29"/>
  <c r="I10" i="29"/>
  <c r="K21" i="29"/>
  <c r="I21" i="29"/>
  <c r="K26" i="29"/>
  <c r="I26" i="29"/>
  <c r="Q23" i="30"/>
  <c r="K26" i="30"/>
  <c r="I26" i="30"/>
  <c r="Q31" i="30"/>
  <c r="K31" i="30"/>
  <c r="I31" i="30"/>
  <c r="I9" i="31"/>
  <c r="K9" i="31"/>
  <c r="K11" i="31"/>
  <c r="I11" i="31"/>
  <c r="K18" i="31"/>
  <c r="I18" i="31"/>
  <c r="Q29" i="31"/>
  <c r="K5" i="32"/>
  <c r="I5" i="32"/>
  <c r="K13" i="32"/>
  <c r="I13" i="32"/>
  <c r="K21" i="32"/>
  <c r="I21" i="32"/>
  <c r="K29" i="32"/>
  <c r="I29" i="32"/>
  <c r="I9" i="37"/>
  <c r="K9" i="37"/>
  <c r="H3" i="33"/>
  <c r="K31" i="33"/>
  <c r="I31" i="33"/>
  <c r="AD3" i="34"/>
  <c r="J4" i="34"/>
  <c r="K5" i="34"/>
  <c r="I5" i="34"/>
  <c r="K19" i="34"/>
  <c r="I19" i="34"/>
  <c r="I31" i="34"/>
  <c r="K31" i="34"/>
  <c r="K11" i="35"/>
  <c r="I11" i="35"/>
  <c r="K25" i="35"/>
  <c r="I25" i="35"/>
  <c r="K9" i="36"/>
  <c r="I7" i="37"/>
  <c r="K7" i="37"/>
  <c r="K14" i="38"/>
  <c r="I14" i="38"/>
  <c r="K21" i="33"/>
  <c r="I21" i="33"/>
  <c r="Q27" i="33"/>
  <c r="K13" i="34"/>
  <c r="I13" i="34"/>
  <c r="K27" i="34"/>
  <c r="I27" i="34"/>
  <c r="AD3" i="35"/>
  <c r="I10" i="35"/>
  <c r="K19" i="35"/>
  <c r="I19" i="35"/>
  <c r="K28" i="36"/>
  <c r="K6" i="37"/>
  <c r="I6" i="37"/>
  <c r="K9" i="38"/>
  <c r="I9" i="38"/>
  <c r="I15" i="38"/>
  <c r="K15" i="38"/>
  <c r="AD3" i="33"/>
  <c r="K29" i="33"/>
  <c r="I29" i="33"/>
  <c r="K6" i="34"/>
  <c r="I6" i="34"/>
  <c r="K21" i="34"/>
  <c r="I21" i="34"/>
  <c r="K12" i="35"/>
  <c r="I12" i="35"/>
  <c r="K27" i="35"/>
  <c r="I27" i="35"/>
  <c r="K31" i="35"/>
  <c r="I31" i="35"/>
  <c r="I4" i="36"/>
  <c r="K4" i="36"/>
  <c r="K11" i="36"/>
  <c r="I11" i="36"/>
  <c r="I12" i="36"/>
  <c r="K12" i="36"/>
  <c r="K13" i="36"/>
  <c r="I13" i="36"/>
  <c r="K14" i="36"/>
  <c r="I14" i="36"/>
  <c r="I12" i="37"/>
  <c r="I23" i="38"/>
  <c r="K23" i="38"/>
  <c r="I23" i="39"/>
  <c r="K23" i="39"/>
  <c r="I5" i="33"/>
  <c r="K14" i="34"/>
  <c r="I14" i="34"/>
  <c r="I20" i="34"/>
  <c r="K29" i="34"/>
  <c r="I29" i="34"/>
  <c r="K6" i="35"/>
  <c r="I6" i="35"/>
  <c r="K7" i="35"/>
  <c r="I7" i="35"/>
  <c r="K20" i="35"/>
  <c r="I20" i="35"/>
  <c r="I26" i="35"/>
  <c r="AD3" i="36"/>
  <c r="J6" i="36"/>
  <c r="K25" i="36"/>
  <c r="I25" i="36"/>
  <c r="K30" i="38"/>
  <c r="I30" i="38"/>
  <c r="I5" i="39"/>
  <c r="K5" i="39"/>
  <c r="K6" i="39"/>
  <c r="I6" i="39"/>
  <c r="I13" i="39"/>
  <c r="K13" i="39"/>
  <c r="K8" i="34"/>
  <c r="I8" i="34"/>
  <c r="K9" i="34"/>
  <c r="I9" i="34"/>
  <c r="K22" i="34"/>
  <c r="I22" i="34"/>
  <c r="I28" i="34"/>
  <c r="K14" i="35"/>
  <c r="I14" i="35"/>
  <c r="K15" i="35"/>
  <c r="I15" i="35"/>
  <c r="K28" i="35"/>
  <c r="I28" i="35"/>
  <c r="K19" i="36"/>
  <c r="I19" i="36"/>
  <c r="AD3" i="37"/>
  <c r="J4" i="37"/>
  <c r="K25" i="38"/>
  <c r="I25" i="38"/>
  <c r="Q9" i="33"/>
  <c r="Q18" i="33"/>
  <c r="I19" i="33"/>
  <c r="K26" i="33"/>
  <c r="I30" i="33"/>
  <c r="K16" i="34"/>
  <c r="I16" i="34"/>
  <c r="K17" i="34"/>
  <c r="I17" i="34"/>
  <c r="K30" i="34"/>
  <c r="I30" i="34"/>
  <c r="K22" i="35"/>
  <c r="I22" i="35"/>
  <c r="K23" i="35"/>
  <c r="I23" i="35"/>
  <c r="K5" i="36"/>
  <c r="I5" i="36"/>
  <c r="K8" i="36"/>
  <c r="I8" i="36"/>
  <c r="I20" i="36"/>
  <c r="K20" i="36"/>
  <c r="K30" i="36"/>
  <c r="K15" i="37"/>
  <c r="K25" i="37"/>
  <c r="I25" i="37"/>
  <c r="K13" i="33"/>
  <c r="I13" i="33"/>
  <c r="I15" i="34"/>
  <c r="K15" i="34"/>
  <c r="K24" i="34"/>
  <c r="I24" i="34"/>
  <c r="K25" i="34"/>
  <c r="I25" i="34"/>
  <c r="K9" i="35"/>
  <c r="I9" i="35"/>
  <c r="I21" i="35"/>
  <c r="K21" i="35"/>
  <c r="K30" i="35"/>
  <c r="I30" i="35"/>
  <c r="K27" i="36"/>
  <c r="I27" i="36"/>
  <c r="K14" i="40"/>
  <c r="I14" i="40"/>
  <c r="K16" i="37"/>
  <c r="I16" i="37"/>
  <c r="AD3" i="38"/>
  <c r="J4" i="38"/>
  <c r="K7" i="39"/>
  <c r="I7" i="39"/>
  <c r="K12" i="39"/>
  <c r="I12" i="39"/>
  <c r="K26" i="39"/>
  <c r="I26" i="39"/>
  <c r="K5" i="40"/>
  <c r="I5" i="40"/>
  <c r="J3" i="40"/>
  <c r="K19" i="40"/>
  <c r="I19" i="40"/>
  <c r="K30" i="40"/>
  <c r="I30" i="40"/>
  <c r="I27" i="41"/>
  <c r="K27" i="41"/>
  <c r="K28" i="41"/>
  <c r="I28" i="41"/>
  <c r="K8" i="45"/>
  <c r="I8" i="45"/>
  <c r="I8" i="46"/>
  <c r="K8" i="46"/>
  <c r="K7" i="50"/>
  <c r="I7" i="50"/>
  <c r="K13" i="37"/>
  <c r="I13" i="37"/>
  <c r="K23" i="37"/>
  <c r="K5" i="38"/>
  <c r="I5" i="38"/>
  <c r="I20" i="38"/>
  <c r="K21" i="38"/>
  <c r="I21" i="38"/>
  <c r="K18" i="40"/>
  <c r="I18" i="40"/>
  <c r="I25" i="40"/>
  <c r="K25" i="40"/>
  <c r="I26" i="40"/>
  <c r="K26" i="40"/>
  <c r="K21" i="41"/>
  <c r="I21" i="41"/>
  <c r="K26" i="44"/>
  <c r="I26" i="44"/>
  <c r="J4" i="35"/>
  <c r="I29" i="36"/>
  <c r="K24" i="37"/>
  <c r="I24" i="37"/>
  <c r="K10" i="38"/>
  <c r="K11" i="38"/>
  <c r="I11" i="38"/>
  <c r="K16" i="38"/>
  <c r="I16" i="38"/>
  <c r="K26" i="38"/>
  <c r="K27" i="38"/>
  <c r="I27" i="38"/>
  <c r="I31" i="38"/>
  <c r="K31" i="38"/>
  <c r="K18" i="39"/>
  <c r="I18" i="39"/>
  <c r="AD3" i="40"/>
  <c r="I8" i="44"/>
  <c r="K8" i="44"/>
  <c r="K31" i="36"/>
  <c r="I31" i="36"/>
  <c r="K5" i="37"/>
  <c r="I5" i="37"/>
  <c r="K8" i="37"/>
  <c r="I8" i="37"/>
  <c r="I17" i="37"/>
  <c r="K21" i="37"/>
  <c r="I21" i="37"/>
  <c r="K29" i="37"/>
  <c r="I29" i="37"/>
  <c r="K6" i="38"/>
  <c r="I6" i="38"/>
  <c r="K17" i="38"/>
  <c r="I17" i="38"/>
  <c r="K22" i="38"/>
  <c r="I22" i="38"/>
  <c r="K8" i="39"/>
  <c r="K9" i="39"/>
  <c r="I9" i="39"/>
  <c r="K14" i="39"/>
  <c r="I14" i="39"/>
  <c r="I19" i="39"/>
  <c r="K19" i="39"/>
  <c r="K27" i="39"/>
  <c r="I6" i="40"/>
  <c r="K6" i="40"/>
  <c r="K14" i="41"/>
  <c r="I14" i="41"/>
  <c r="K25" i="43"/>
  <c r="I25" i="43"/>
  <c r="K29" i="43"/>
  <c r="I29" i="43"/>
  <c r="I17" i="36"/>
  <c r="I21" i="36"/>
  <c r="Q13" i="37"/>
  <c r="I14" i="37"/>
  <c r="J3" i="39"/>
  <c r="K4" i="39"/>
  <c r="I4" i="39"/>
  <c r="K15" i="39"/>
  <c r="I15" i="39"/>
  <c r="K7" i="41"/>
  <c r="I7" i="41"/>
  <c r="I8" i="41"/>
  <c r="K8" i="41"/>
  <c r="I16" i="41"/>
  <c r="K16" i="41"/>
  <c r="K13" i="38"/>
  <c r="I13" i="38"/>
  <c r="K29" i="38"/>
  <c r="I29" i="38"/>
  <c r="K8" i="40"/>
  <c r="I8" i="40"/>
  <c r="K22" i="40"/>
  <c r="I22" i="40"/>
  <c r="J31" i="42"/>
  <c r="AD3" i="42"/>
  <c r="K5" i="43"/>
  <c r="I5" i="43"/>
  <c r="K19" i="43"/>
  <c r="I19" i="43"/>
  <c r="I20" i="43"/>
  <c r="K20" i="43"/>
  <c r="K18" i="37"/>
  <c r="K19" i="37"/>
  <c r="I19" i="37"/>
  <c r="Q21" i="37"/>
  <c r="I22" i="37"/>
  <c r="K26" i="37"/>
  <c r="I26" i="37"/>
  <c r="Q29" i="37"/>
  <c r="I30" i="37"/>
  <c r="K8" i="38"/>
  <c r="I8" i="38"/>
  <c r="K18" i="38"/>
  <c r="K19" i="38"/>
  <c r="I19" i="38"/>
  <c r="K24" i="38"/>
  <c r="I24" i="38"/>
  <c r="AD3" i="39"/>
  <c r="I10" i="39"/>
  <c r="K11" i="39"/>
  <c r="I11" i="39"/>
  <c r="K31" i="39"/>
  <c r="I31" i="39"/>
  <c r="I9" i="40"/>
  <c r="K9" i="40"/>
  <c r="I17" i="40"/>
  <c r="K17" i="40"/>
  <c r="K15" i="41"/>
  <c r="I15" i="41"/>
  <c r="K22" i="41"/>
  <c r="I22" i="41"/>
  <c r="I4" i="43"/>
  <c r="J3" i="43"/>
  <c r="K4" i="43"/>
  <c r="K10" i="43"/>
  <c r="I10" i="43"/>
  <c r="I4" i="44"/>
  <c r="K4" i="44"/>
  <c r="J3" i="44"/>
  <c r="I26" i="45"/>
  <c r="K26" i="45"/>
  <c r="K9" i="46"/>
  <c r="I9" i="46"/>
  <c r="K12" i="48"/>
  <c r="I12" i="48"/>
  <c r="AD3" i="49"/>
  <c r="J23" i="49"/>
  <c r="I17" i="39"/>
  <c r="K9" i="41"/>
  <c r="I9" i="41"/>
  <c r="K23" i="41"/>
  <c r="I23" i="41"/>
  <c r="K6" i="43"/>
  <c r="I6" i="43"/>
  <c r="K16" i="43"/>
  <c r="I16" i="43"/>
  <c r="K21" i="43"/>
  <c r="I21" i="43"/>
  <c r="K26" i="43"/>
  <c r="I26" i="43"/>
  <c r="K9" i="44"/>
  <c r="I9" i="44"/>
  <c r="K10" i="44"/>
  <c r="I10" i="44"/>
  <c r="I28" i="44"/>
  <c r="K28" i="44"/>
  <c r="I6" i="47"/>
  <c r="K6" i="47"/>
  <c r="I20" i="47"/>
  <c r="K20" i="47"/>
  <c r="I28" i="39"/>
  <c r="Q6" i="40"/>
  <c r="I7" i="40"/>
  <c r="I23" i="40"/>
  <c r="K24" i="40"/>
  <c r="I24" i="40"/>
  <c r="I27" i="40"/>
  <c r="K10" i="41"/>
  <c r="I10" i="41"/>
  <c r="K17" i="41"/>
  <c r="I17" i="41"/>
  <c r="I29" i="41"/>
  <c r="K28" i="42"/>
  <c r="I28" i="42"/>
  <c r="K11" i="43"/>
  <c r="I11" i="43"/>
  <c r="K5" i="44"/>
  <c r="I5" i="44"/>
  <c r="K7" i="47"/>
  <c r="I7" i="47"/>
  <c r="Q22" i="40"/>
  <c r="Q26" i="40"/>
  <c r="AD3" i="41"/>
  <c r="J4" i="41"/>
  <c r="K18" i="41"/>
  <c r="I18" i="41"/>
  <c r="K25" i="41"/>
  <c r="I25" i="41"/>
  <c r="Q28" i="41"/>
  <c r="K30" i="41"/>
  <c r="I30" i="41"/>
  <c r="K29" i="42"/>
  <c r="I29" i="42"/>
  <c r="K22" i="43"/>
  <c r="I22" i="43"/>
  <c r="K27" i="43"/>
  <c r="I27" i="43"/>
  <c r="K19" i="44"/>
  <c r="I19" i="44"/>
  <c r="I29" i="45"/>
  <c r="K29" i="45"/>
  <c r="K30" i="45"/>
  <c r="I30" i="45"/>
  <c r="I20" i="39"/>
  <c r="I31" i="40"/>
  <c r="K12" i="41"/>
  <c r="I12" i="41"/>
  <c r="I24" i="41"/>
  <c r="K24" i="41"/>
  <c r="K8" i="43"/>
  <c r="I8" i="43"/>
  <c r="K13" i="43"/>
  <c r="I13" i="43"/>
  <c r="K24" i="44"/>
  <c r="I24" i="44"/>
  <c r="I10" i="40"/>
  <c r="Q14" i="40"/>
  <c r="Q30" i="40"/>
  <c r="K20" i="41"/>
  <c r="I20" i="41"/>
  <c r="K26" i="41"/>
  <c r="I26" i="41"/>
  <c r="I12" i="43"/>
  <c r="K12" i="43"/>
  <c r="Q16" i="43"/>
  <c r="K18" i="43"/>
  <c r="I18" i="43"/>
  <c r="I6" i="44"/>
  <c r="K6" i="44"/>
  <c r="K23" i="46"/>
  <c r="I23" i="46"/>
  <c r="K30" i="46"/>
  <c r="I30" i="46"/>
  <c r="K6" i="41"/>
  <c r="I6" i="41"/>
  <c r="I30" i="42"/>
  <c r="K30" i="42"/>
  <c r="AD3" i="43"/>
  <c r="K14" i="43"/>
  <c r="I14" i="43"/>
  <c r="K24" i="43"/>
  <c r="I24" i="43"/>
  <c r="K28" i="43"/>
  <c r="I28" i="43"/>
  <c r="Q31" i="43"/>
  <c r="K31" i="43"/>
  <c r="I31" i="43"/>
  <c r="K15" i="45"/>
  <c r="I15" i="45"/>
  <c r="I16" i="46"/>
  <c r="K16" i="46"/>
  <c r="AD3" i="44"/>
  <c r="Q31" i="44"/>
  <c r="K9" i="45"/>
  <c r="I9" i="45"/>
  <c r="K16" i="45"/>
  <c r="I16" i="45"/>
  <c r="K10" i="46"/>
  <c r="I10" i="46"/>
  <c r="K17" i="46"/>
  <c r="I17" i="46"/>
  <c r="K8" i="47"/>
  <c r="I8" i="47"/>
  <c r="AD3" i="48"/>
  <c r="K5" i="48"/>
  <c r="I5" i="48"/>
  <c r="I27" i="48"/>
  <c r="K27" i="48"/>
  <c r="K25" i="49"/>
  <c r="I25" i="49"/>
  <c r="K31" i="49"/>
  <c r="I31" i="49"/>
  <c r="I31" i="41"/>
  <c r="K21" i="44"/>
  <c r="Q23" i="44"/>
  <c r="K29" i="44"/>
  <c r="AD3" i="45"/>
  <c r="J4" i="45"/>
  <c r="K17" i="45"/>
  <c r="I17" i="45"/>
  <c r="I23" i="45"/>
  <c r="K24" i="45"/>
  <c r="I24" i="45"/>
  <c r="AD3" i="46"/>
  <c r="J4" i="46"/>
  <c r="K18" i="46"/>
  <c r="I18" i="46"/>
  <c r="K25" i="46"/>
  <c r="I25" i="46"/>
  <c r="AD3" i="47"/>
  <c r="K15" i="47"/>
  <c r="I15" i="47"/>
  <c r="I25" i="47"/>
  <c r="I26" i="47"/>
  <c r="K26" i="47"/>
  <c r="K7" i="48"/>
  <c r="I7" i="48"/>
  <c r="K5" i="50"/>
  <c r="I5" i="50"/>
  <c r="Q6" i="44"/>
  <c r="I11" i="44"/>
  <c r="K18" i="44"/>
  <c r="I18" i="44"/>
  <c r="K11" i="45"/>
  <c r="I11" i="45"/>
  <c r="K25" i="45"/>
  <c r="I25" i="45"/>
  <c r="I31" i="45"/>
  <c r="K12" i="46"/>
  <c r="I12" i="46"/>
  <c r="I24" i="46"/>
  <c r="K24" i="46"/>
  <c r="K26" i="46"/>
  <c r="I26" i="46"/>
  <c r="K9" i="47"/>
  <c r="I9" i="47"/>
  <c r="K27" i="47"/>
  <c r="I27" i="47"/>
  <c r="K28" i="47"/>
  <c r="I28" i="47"/>
  <c r="J3" i="48"/>
  <c r="I4" i="48"/>
  <c r="K4" i="48"/>
  <c r="K15" i="48"/>
  <c r="I15" i="48"/>
  <c r="I16" i="48"/>
  <c r="K16" i="48"/>
  <c r="K18" i="48"/>
  <c r="I18" i="48"/>
  <c r="J25" i="52"/>
  <c r="AD3" i="52"/>
  <c r="I10" i="45"/>
  <c r="K10" i="45"/>
  <c r="K12" i="45"/>
  <c r="I12" i="45"/>
  <c r="K19" i="45"/>
  <c r="I19" i="45"/>
  <c r="K20" i="46"/>
  <c r="I20" i="46"/>
  <c r="K31" i="46"/>
  <c r="I31" i="46"/>
  <c r="I10" i="47"/>
  <c r="K10" i="47"/>
  <c r="I14" i="47"/>
  <c r="K14" i="47"/>
  <c r="K17" i="47"/>
  <c r="I17" i="47"/>
  <c r="K22" i="47"/>
  <c r="I22" i="47"/>
  <c r="K9" i="48"/>
  <c r="I9" i="48"/>
  <c r="K21" i="48"/>
  <c r="I21" i="48"/>
  <c r="K5" i="45"/>
  <c r="I18" i="45"/>
  <c r="K18" i="45"/>
  <c r="K20" i="45"/>
  <c r="I20" i="45"/>
  <c r="K27" i="45"/>
  <c r="I27" i="45"/>
  <c r="I5" i="46"/>
  <c r="K6" i="46"/>
  <c r="I6" i="46"/>
  <c r="K28" i="46"/>
  <c r="I28" i="46"/>
  <c r="K4" i="47"/>
  <c r="I4" i="47"/>
  <c r="K30" i="47"/>
  <c r="I30" i="47"/>
  <c r="I29" i="49"/>
  <c r="K29" i="49"/>
  <c r="K12" i="50"/>
  <c r="I12" i="50"/>
  <c r="K13" i="50"/>
  <c r="I13" i="50"/>
  <c r="K15" i="50"/>
  <c r="I15" i="50"/>
  <c r="K29" i="50"/>
  <c r="I29" i="50"/>
  <c r="Q30" i="44"/>
  <c r="K14" i="45"/>
  <c r="I14" i="45"/>
  <c r="K28" i="45"/>
  <c r="I28" i="45"/>
  <c r="K7" i="46"/>
  <c r="I7" i="46"/>
  <c r="I13" i="46"/>
  <c r="K14" i="46"/>
  <c r="I14" i="46"/>
  <c r="K5" i="47"/>
  <c r="I5" i="47"/>
  <c r="K23" i="48"/>
  <c r="I23" i="48"/>
  <c r="I24" i="48"/>
  <c r="K24" i="48"/>
  <c r="I28" i="49"/>
  <c r="I24" i="50"/>
  <c r="K24" i="50"/>
  <c r="K25" i="50"/>
  <c r="I25" i="50"/>
  <c r="K26" i="51"/>
  <c r="I26" i="51"/>
  <c r="Q22" i="44"/>
  <c r="K27" i="44"/>
  <c r="I27" i="44"/>
  <c r="Q5" i="45"/>
  <c r="K22" i="45"/>
  <c r="I22" i="45"/>
  <c r="K15" i="46"/>
  <c r="I15" i="46"/>
  <c r="I21" i="46"/>
  <c r="K22" i="46"/>
  <c r="I22" i="46"/>
  <c r="K19" i="47"/>
  <c r="I19" i="47"/>
  <c r="K23" i="50"/>
  <c r="I23" i="50"/>
  <c r="K24" i="49"/>
  <c r="I24" i="49"/>
  <c r="I19" i="50"/>
  <c r="K19" i="50"/>
  <c r="J25" i="51"/>
  <c r="AD3" i="51"/>
  <c r="I23" i="47"/>
  <c r="K25" i="48"/>
  <c r="I25" i="48"/>
  <c r="K14" i="50"/>
  <c r="I14" i="50"/>
  <c r="K31" i="50"/>
  <c r="I31" i="50"/>
  <c r="I27" i="54"/>
  <c r="K27" i="54"/>
  <c r="I10" i="48"/>
  <c r="I22" i="48"/>
  <c r="K22" i="48"/>
  <c r="Q27" i="48"/>
  <c r="I28" i="48"/>
  <c r="I30" i="49"/>
  <c r="K8" i="50"/>
  <c r="K9" i="50"/>
  <c r="I9" i="50"/>
  <c r="I27" i="50"/>
  <c r="K27" i="50"/>
  <c r="I27" i="51"/>
  <c r="K27" i="51"/>
  <c r="I26" i="52"/>
  <c r="K27" i="52"/>
  <c r="I27" i="52"/>
  <c r="J28" i="54"/>
  <c r="AD3" i="54"/>
  <c r="K29" i="54"/>
  <c r="I29" i="54"/>
  <c r="Q29" i="49"/>
  <c r="I20" i="50"/>
  <c r="K28" i="51"/>
  <c r="I28" i="51"/>
  <c r="K28" i="52"/>
  <c r="I28" i="52"/>
  <c r="I27" i="53"/>
  <c r="K27" i="53"/>
  <c r="K30" i="54"/>
  <c r="I30" i="54"/>
  <c r="I11" i="47"/>
  <c r="I13" i="48"/>
  <c r="K19" i="48"/>
  <c r="I26" i="48"/>
  <c r="I29" i="48"/>
  <c r="I21" i="49"/>
  <c r="K21" i="49"/>
  <c r="K26" i="49"/>
  <c r="K27" i="49"/>
  <c r="I27" i="49"/>
  <c r="AD3" i="50"/>
  <c r="J4" i="50"/>
  <c r="Q19" i="50"/>
  <c r="K22" i="50"/>
  <c r="I22" i="50"/>
  <c r="J28" i="53"/>
  <c r="AD3" i="53"/>
  <c r="I6" i="48"/>
  <c r="K6" i="48"/>
  <c r="K17" i="48"/>
  <c r="I17" i="48"/>
  <c r="I11" i="50"/>
  <c r="K11" i="50"/>
  <c r="K17" i="50"/>
  <c r="I17" i="50"/>
  <c r="K21" i="50"/>
  <c r="I21" i="50"/>
  <c r="I30" i="51"/>
  <c r="K30" i="51"/>
  <c r="I30" i="52"/>
  <c r="K30" i="52"/>
  <c r="K8" i="48"/>
  <c r="I14" i="48"/>
  <c r="K14" i="48"/>
  <c r="Q19" i="48"/>
  <c r="I20" i="48"/>
  <c r="I30" i="48"/>
  <c r="K30" i="48"/>
  <c r="K6" i="50"/>
  <c r="I6" i="50"/>
  <c r="Q27" i="50"/>
  <c r="K30" i="50"/>
  <c r="I30" i="50"/>
  <c r="K29" i="51"/>
  <c r="K29" i="52"/>
  <c r="I29" i="52"/>
  <c r="I30" i="53"/>
  <c r="K30" i="53"/>
  <c r="K31" i="54"/>
  <c r="I31" i="54"/>
  <c r="I3" i="33" l="1"/>
  <c r="K32" i="12"/>
  <c r="I32" i="12"/>
  <c r="K32" i="20"/>
  <c r="I32" i="20"/>
  <c r="K32" i="51"/>
  <c r="I32" i="51"/>
  <c r="K32" i="10"/>
  <c r="I32" i="10"/>
  <c r="K32" i="24"/>
  <c r="I32" i="24"/>
  <c r="K32" i="22"/>
  <c r="I32" i="22"/>
  <c r="K32" i="15"/>
  <c r="I32" i="15"/>
  <c r="K32" i="36"/>
  <c r="I32" i="36"/>
  <c r="I32" i="29"/>
  <c r="K32" i="29"/>
  <c r="K3" i="47"/>
  <c r="J3" i="29"/>
  <c r="AD3" i="20"/>
  <c r="K32" i="14"/>
  <c r="I32" i="14"/>
  <c r="K32" i="1"/>
  <c r="I32" i="1"/>
  <c r="I32" i="21"/>
  <c r="K32" i="21"/>
  <c r="K32" i="23"/>
  <c r="I32" i="23"/>
  <c r="K32" i="4"/>
  <c r="I32" i="4"/>
  <c r="K32" i="18"/>
  <c r="I32" i="18"/>
  <c r="K32" i="8"/>
  <c r="I32" i="8"/>
  <c r="K32" i="26"/>
  <c r="I32" i="26"/>
  <c r="K32" i="38"/>
  <c r="I32" i="38"/>
  <c r="K32" i="39"/>
  <c r="I32" i="39"/>
  <c r="I32" i="52"/>
  <c r="K32" i="52"/>
  <c r="K32" i="46"/>
  <c r="I32" i="46"/>
  <c r="K32" i="40"/>
  <c r="I32" i="40"/>
  <c r="K32" i="53"/>
  <c r="I32" i="53"/>
  <c r="K32" i="19"/>
  <c r="I32" i="19"/>
  <c r="K32" i="34"/>
  <c r="I32" i="34"/>
  <c r="K32" i="47"/>
  <c r="I32" i="47"/>
  <c r="K32" i="16"/>
  <c r="I32" i="16"/>
  <c r="I32" i="41"/>
  <c r="K32" i="41"/>
  <c r="K32" i="2"/>
  <c r="I32" i="2"/>
  <c r="K32" i="11"/>
  <c r="I32" i="11"/>
  <c r="K32" i="27"/>
  <c r="I32" i="27"/>
  <c r="K32" i="30"/>
  <c r="I32" i="30"/>
  <c r="K32" i="35"/>
  <c r="I32" i="35"/>
  <c r="K32" i="50"/>
  <c r="I32" i="50"/>
  <c r="K32" i="28"/>
  <c r="I32" i="28"/>
  <c r="I32" i="48"/>
  <c r="K32" i="48"/>
  <c r="K3" i="18"/>
  <c r="I3" i="18"/>
  <c r="I3" i="4"/>
  <c r="K3" i="4"/>
  <c r="K28" i="54"/>
  <c r="I28" i="54"/>
  <c r="K3" i="17"/>
  <c r="I3" i="17"/>
  <c r="K3" i="48"/>
  <c r="I3" i="48"/>
  <c r="K3" i="43"/>
  <c r="I3" i="43"/>
  <c r="K6" i="36"/>
  <c r="I6" i="36"/>
  <c r="J3" i="32"/>
  <c r="K4" i="32"/>
  <c r="I4" i="32"/>
  <c r="I4" i="31"/>
  <c r="J3" i="31"/>
  <c r="K4" i="31"/>
  <c r="J3" i="19"/>
  <c r="K4" i="19"/>
  <c r="I4" i="19"/>
  <c r="J3" i="23"/>
  <c r="K4" i="23"/>
  <c r="I4" i="23"/>
  <c r="I4" i="20"/>
  <c r="J3" i="20"/>
  <c r="K4" i="20"/>
  <c r="K3" i="14"/>
  <c r="I3" i="14"/>
  <c r="J3" i="12"/>
  <c r="K4" i="12"/>
  <c r="I4" i="12"/>
  <c r="K19" i="1"/>
  <c r="J3" i="1"/>
  <c r="I19" i="1"/>
  <c r="J3" i="41"/>
  <c r="K4" i="41"/>
  <c r="I4" i="41"/>
  <c r="I22" i="30"/>
  <c r="J3" i="30"/>
  <c r="K22" i="30"/>
  <c r="K4" i="15"/>
  <c r="I4" i="15"/>
  <c r="J3" i="15"/>
  <c r="I3" i="29"/>
  <c r="K3" i="29"/>
  <c r="J3" i="54"/>
  <c r="K23" i="49"/>
  <c r="I23" i="49"/>
  <c r="J3" i="49"/>
  <c r="K3" i="44"/>
  <c r="I3" i="44"/>
  <c r="K3" i="39"/>
  <c r="I3" i="39"/>
  <c r="J3" i="35"/>
  <c r="K4" i="35"/>
  <c r="I4" i="35"/>
  <c r="I4" i="10"/>
  <c r="J3" i="10"/>
  <c r="K4" i="10"/>
  <c r="I4" i="5"/>
  <c r="J3" i="5"/>
  <c r="K4" i="5"/>
  <c r="I4" i="6"/>
  <c r="J3" i="6"/>
  <c r="K4" i="6"/>
  <c r="I4" i="16"/>
  <c r="J3" i="16"/>
  <c r="K4" i="16"/>
  <c r="K28" i="53"/>
  <c r="I28" i="53"/>
  <c r="K25" i="51"/>
  <c r="I25" i="51"/>
  <c r="J3" i="51"/>
  <c r="J3" i="45"/>
  <c r="I4" i="45"/>
  <c r="K4" i="45"/>
  <c r="K3" i="40"/>
  <c r="I3" i="40"/>
  <c r="J3" i="28"/>
  <c r="K21" i="28"/>
  <c r="I21" i="28"/>
  <c r="J3" i="21"/>
  <c r="K4" i="21"/>
  <c r="I4" i="21"/>
  <c r="K3" i="25"/>
  <c r="I3" i="25"/>
  <c r="J3" i="13"/>
  <c r="K4" i="13"/>
  <c r="I4" i="13"/>
  <c r="K3" i="8"/>
  <c r="I3" i="8"/>
  <c r="J3" i="46"/>
  <c r="K4" i="46"/>
  <c r="I4" i="46"/>
  <c r="J3" i="38"/>
  <c r="K4" i="38"/>
  <c r="I4" i="38"/>
  <c r="J3" i="26"/>
  <c r="K4" i="26"/>
  <c r="I4" i="26"/>
  <c r="J3" i="22"/>
  <c r="K4" i="22"/>
  <c r="I4" i="22"/>
  <c r="J3" i="27"/>
  <c r="K4" i="27"/>
  <c r="I4" i="27"/>
  <c r="J3" i="2"/>
  <c r="K4" i="2"/>
  <c r="I4" i="2"/>
  <c r="I6" i="4"/>
  <c r="K6" i="4"/>
  <c r="I25" i="52"/>
  <c r="J3" i="52"/>
  <c r="K25" i="52"/>
  <c r="K31" i="42"/>
  <c r="I31" i="42"/>
  <c r="J3" i="42"/>
  <c r="I3" i="53"/>
  <c r="K3" i="53"/>
  <c r="J3" i="50"/>
  <c r="K4" i="50"/>
  <c r="I4" i="50"/>
  <c r="J3" i="37"/>
  <c r="K4" i="37"/>
  <c r="I4" i="37"/>
  <c r="J3" i="36"/>
  <c r="J3" i="34"/>
  <c r="K4" i="34"/>
  <c r="I4" i="34"/>
  <c r="I4" i="24"/>
  <c r="J3" i="24"/>
  <c r="K4" i="24"/>
  <c r="J3" i="3"/>
  <c r="K4" i="3"/>
  <c r="I4" i="3"/>
  <c r="I8" i="18"/>
  <c r="K8" i="18"/>
  <c r="I8" i="17"/>
  <c r="K8" i="17"/>
  <c r="I3" i="9"/>
  <c r="K3" i="9"/>
  <c r="J3" i="11"/>
  <c r="K4" i="11"/>
  <c r="I4" i="11"/>
  <c r="I3" i="7"/>
  <c r="K3" i="7"/>
  <c r="K3" i="3" l="1"/>
  <c r="I3" i="3"/>
  <c r="I3" i="42"/>
  <c r="K3" i="42"/>
  <c r="K3" i="22"/>
  <c r="I3" i="22"/>
  <c r="K3" i="5"/>
  <c r="I3" i="5"/>
  <c r="K3" i="12"/>
  <c r="I3" i="12"/>
  <c r="I3" i="23"/>
  <c r="K3" i="23"/>
  <c r="I3" i="13"/>
  <c r="K3" i="13"/>
  <c r="K3" i="46"/>
  <c r="I3" i="46"/>
  <c r="K3" i="32"/>
  <c r="I3" i="32"/>
  <c r="K3" i="24"/>
  <c r="I3" i="24"/>
  <c r="K3" i="37"/>
  <c r="I3" i="37"/>
  <c r="K3" i="2"/>
  <c r="I3" i="2"/>
  <c r="K3" i="16"/>
  <c r="I3" i="16"/>
  <c r="I3" i="15"/>
  <c r="K3" i="15"/>
  <c r="K3" i="41"/>
  <c r="I3" i="41"/>
  <c r="K3" i="34"/>
  <c r="I3" i="34"/>
  <c r="K3" i="26"/>
  <c r="I3" i="26"/>
  <c r="K3" i="21"/>
  <c r="I3" i="21"/>
  <c r="K3" i="45"/>
  <c r="I3" i="45"/>
  <c r="K3" i="10"/>
  <c r="I3" i="10"/>
  <c r="I3" i="19"/>
  <c r="K3" i="19"/>
  <c r="K3" i="38"/>
  <c r="I3" i="38"/>
  <c r="K3" i="52"/>
  <c r="I3" i="52"/>
  <c r="I3" i="51"/>
  <c r="K3" i="51"/>
  <c r="I3" i="49"/>
  <c r="K3" i="49"/>
  <c r="K3" i="1"/>
  <c r="I3" i="1"/>
  <c r="K3" i="20"/>
  <c r="I3" i="20"/>
  <c r="K3" i="50"/>
  <c r="I3" i="50"/>
  <c r="K3" i="27"/>
  <c r="I3" i="27"/>
  <c r="K3" i="6"/>
  <c r="I3" i="6"/>
  <c r="K3" i="31"/>
  <c r="I3" i="31"/>
  <c r="I3" i="28"/>
  <c r="K3" i="28"/>
  <c r="K3" i="30"/>
  <c r="I3" i="30"/>
  <c r="K3" i="11"/>
  <c r="I3" i="11"/>
  <c r="K3" i="36"/>
  <c r="I3" i="36"/>
  <c r="K3" i="35"/>
  <c r="I3" i="35"/>
  <c r="K3" i="54"/>
  <c r="I3" i="5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sharedStrings.xml><?xml version="1.0" encoding="utf-8"?>
<sst xmlns="http://schemas.openxmlformats.org/spreadsheetml/2006/main" count="6894" uniqueCount="386">
  <si>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</si>
  <si>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</si>
  <si>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</si>
  <si>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</si>
  <si>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</si>
  <si>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</si>
  <si>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</si>
  <si>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 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</si>
  <si>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</si>
  <si>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</si>
  <si>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</si>
  <si>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</si>
  <si>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</si>
  <si>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</si>
  <si>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</si>
  <si>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Sell
Through</t>
  </si>
  <si>
    <t>In 
Transit</t>
  </si>
  <si>
    <t>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</si>
  <si>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</si>
  <si>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</si>
  <si>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</si>
  <si>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</si>
  <si>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</si>
  <si>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</si>
  <si>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</si>
  <si>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</si>
  <si>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</si>
  <si>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</si>
  <si>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</si>
  <si>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PL-IL-B12Z-N50</t>
  </si>
  <si>
    <t>Totals</t>
  </si>
  <si>
    <t>4/12 to 4/18</t>
  </si>
  <si>
    <t>maintian</t>
  </si>
  <si>
    <t/>
  </si>
  <si>
    <t>UsLargeStandardSize</t>
  </si>
  <si>
    <t>4/19 to 4/25</t>
  </si>
  <si>
    <t>4/26 to 5/2</t>
  </si>
  <si>
    <t>5/3 to 5/9</t>
  </si>
  <si>
    <t>5/10 to 5/16</t>
  </si>
  <si>
    <t>Lower to 13.99</t>
  </si>
  <si>
    <t>5/17 to 5/23</t>
  </si>
  <si>
    <t>closed none abvailable</t>
  </si>
  <si>
    <t>5/24 to 5/30</t>
  </si>
  <si>
    <t>5/31 to 6/6</t>
  </si>
  <si>
    <t>6/7 to 6/13</t>
  </si>
  <si>
    <t>6/14 to 6/20</t>
  </si>
  <si>
    <t>none avaialble</t>
  </si>
  <si>
    <t>**No Inventory In The Works**</t>
  </si>
  <si>
    <t>6/21 to 6/27</t>
  </si>
  <si>
    <t>6/28 to 7/4</t>
  </si>
  <si>
    <t>7/5 to 7/11</t>
  </si>
  <si>
    <t>PL-IL-BWL6OZSQ-WH50</t>
  </si>
  <si>
    <t>12/28 to 1/3</t>
  </si>
  <si>
    <t>1/4 to 1/10</t>
  </si>
  <si>
    <t>1/11 to 1/17</t>
  </si>
  <si>
    <t xml:space="preserve">:  -  :  -  :  -  :  -  :  -  :  -  :  -  :  -  :  -  :  - :  -  :  -  :  -  :  -  :  -  :  -  :  -  :  -  :  - </t>
  </si>
  <si>
    <t>1/18 to 1/24</t>
  </si>
  <si>
    <t>1/25 to 1/31</t>
  </si>
  <si>
    <t>2/1 to 2/7</t>
  </si>
  <si>
    <t>2/8 to 2/14</t>
  </si>
  <si>
    <t>2/15 to 2/21</t>
  </si>
  <si>
    <t>2/22 to 2/28</t>
  </si>
  <si>
    <t>3/1 to 3/7</t>
  </si>
  <si>
    <t>3/8 to 3/14</t>
  </si>
  <si>
    <t>3/15 to 3/21</t>
  </si>
  <si>
    <t>3/22 to 3/28</t>
  </si>
  <si>
    <t>3/29 to 4/4</t>
  </si>
  <si>
    <t>4/5 to 4/11</t>
  </si>
  <si>
    <t>out</t>
  </si>
  <si>
    <t>Looks like inventory is used - lowered price</t>
  </si>
  <si>
    <t>1 remains maintain</t>
  </si>
  <si>
    <t>closed</t>
  </si>
  <si>
    <t>Maintain</t>
  </si>
  <si>
    <t>Out</t>
  </si>
  <si>
    <t>PL-IL-DC2-100</t>
  </si>
  <si>
    <t>schedule the price $14.99</t>
  </si>
  <si>
    <t>target 12, min $12.99</t>
  </si>
  <si>
    <t>maintain</t>
  </si>
  <si>
    <t>min $13.99</t>
  </si>
  <si>
    <t>min $14.49</t>
  </si>
  <si>
    <t>Removed target, min lowered to 13.90</t>
  </si>
  <si>
    <t>At 13.90, maintain</t>
  </si>
  <si>
    <t>raise min to 15</t>
  </si>
  <si>
    <t>#383: 150 - 04/29/21</t>
  </si>
  <si>
    <t>Conitnue PPEak</t>
  </si>
  <si>
    <t>increase min to 17.90</t>
  </si>
  <si>
    <t>#383: 150 - 04/23/21</t>
  </si>
  <si>
    <t>new range 20-26</t>
  </si>
  <si>
    <t>#383: 150 - 04/25/21</t>
  </si>
  <si>
    <t xml:space="preserve">Letting this sell out for the 2-3 days well be out.  We are so high priced. </t>
  </si>
  <si>
    <t>#383: 180 - 04/27/21</t>
  </si>
  <si>
    <t>sold out</t>
  </si>
  <si>
    <t xml:space="preserve"> | AGL 213: 720 - 06/01/21</t>
  </si>
  <si>
    <t xml:space="preserve"> | AGL 213: 720 - 05/26/21</t>
  </si>
  <si>
    <t>maintain, sell thru above 2 - very profitable</t>
  </si>
  <si>
    <t xml:space="preserve"> | AGL 213: 720 - 06/08/21</t>
  </si>
  <si>
    <t>32 left maintain</t>
  </si>
  <si>
    <t>sold out, closed</t>
  </si>
  <si>
    <t xml:space="preserve"> | AGL213: 720 - 06/25/21</t>
  </si>
  <si>
    <t>priced at 17.99</t>
  </si>
  <si>
    <t>priced at 19.99</t>
  </si>
  <si>
    <t>| AGL264  - 600 units 08/24</t>
  </si>
  <si>
    <t>raised to 20</t>
  </si>
  <si>
    <t>| AGL264  - 600 units 08/25</t>
  </si>
  <si>
    <t>Continue with PPeak</t>
  </si>
  <si>
    <t>PL-IL-DC2-50</t>
  </si>
  <si>
    <t>target 4</t>
  </si>
  <si>
    <t>min $10.99</t>
  </si>
  <si>
    <t xml:space="preserve">#344: 90 - 03/01/21 : 330 -  :  -  :  -  :  -  :  -  :  -  :  -  :  -  :  - :  -  :  -  :  -  :  -  :  -  :  -  :  -  :  -  :  - </t>
  </si>
  <si>
    <t>target 5</t>
  </si>
  <si>
    <t>would not arrive bf cny, min $12.59</t>
  </si>
  <si>
    <t>#346;SW: 330 - 03/15/21</t>
  </si>
  <si>
    <t>#346;SW: 330 - TBD</t>
  </si>
  <si>
    <t>raise min to 13</t>
  </si>
  <si>
    <t>raise min to 13.50</t>
  </si>
  <si>
    <t>#383: 420 - 04/29/21</t>
  </si>
  <si>
    <t>#383: 420 - 04/23/21</t>
  </si>
  <si>
    <t>#383: 420 - 04/25/21</t>
  </si>
  <si>
    <t>#383: 420 - 04/27/21</t>
  </si>
  <si>
    <t>lower price to 13</t>
  </si>
  <si>
    <t>AGL 217: 120 - TBD</t>
  </si>
  <si>
    <t>AGL217: 120 - 07/14/21</t>
  </si>
  <si>
    <t>min at 13.99</t>
  </si>
  <si>
    <t>sold out, close</t>
  </si>
  <si>
    <t>AGL217: 120 - 07/22/21</t>
  </si>
  <si>
    <t>| AGL217  - 120 units 07/22| AGL264  - 240 units 08/24</t>
  </si>
  <si>
    <t>| AGL264  - 240 units 08/25| AGL217  - 120 units 07/22</t>
  </si>
  <si>
    <t>PL-IL-DC2-GLD100G</t>
  </si>
  <si>
    <t>selling out</t>
  </si>
  <si>
    <t>maintain - sold out mustve been returns</t>
  </si>
  <si>
    <t>No Transit, But 300 At Factory 50-75 days from Earliest Arrival</t>
  </si>
  <si>
    <t>PL-IL-DC2-SIL100G</t>
  </si>
  <si>
    <t>No Transit, But 220 At Factory 50-75 days from Earliest Arrival</t>
  </si>
  <si>
    <t>PL-IL-DC2SQ-100</t>
  </si>
  <si>
    <t>lower $1 on min</t>
  </si>
  <si>
    <t>min $12.99</t>
  </si>
  <si>
    <t>remove target</t>
  </si>
  <si>
    <t xml:space="preserve">#344: 60 - 03/01/21 : 210 -  :  -  :  -  :  -  :  -  :  -  :  -  :  -  :  - :  -  :  -  :  -  :  -  :  -  :  -  :  -  :  -  :  - </t>
  </si>
  <si>
    <t>#346;SW: 210 - 03/15/21</t>
  </si>
  <si>
    <t>#346;SW: 210 - TBD</t>
  </si>
  <si>
    <t>#383: 180 - 04/29/21</t>
  </si>
  <si>
    <t>#383: 180 - 04/23/21</t>
  </si>
  <si>
    <t>#383: 180 - 04/25/21</t>
  </si>
  <si>
    <t>#383: 144 - 04/27/21</t>
  </si>
  <si>
    <t>lower to 13.99</t>
  </si>
  <si>
    <t>maintain, may need ppc will check Friday</t>
  </si>
  <si>
    <t>maintaining</t>
  </si>
  <si>
    <t>| AGL264  - 60 units 08/24</t>
  </si>
  <si>
    <t>| AGL264  - 60 units 08/25</t>
  </si>
  <si>
    <t>PL-IL-DC3.3HEX-100</t>
  </si>
  <si>
    <t xml:space="preserve">#344: 60 - 03/01/21 : 180 -  :  -  :  -  :  -  :  -  :  -  :  -  :  -  :  - :  -  :  -  :  -  :  -  :  -  :  -  :  -  :  -  :  - </t>
  </si>
  <si>
    <t>#346;SW: 180 - 03/15/21</t>
  </si>
  <si>
    <t>#346;SW: 180 - TBD</t>
  </si>
  <si>
    <t>#383: 168 - 04/27/21</t>
  </si>
  <si>
    <t>lower to 17.99</t>
  </si>
  <si>
    <t>lowering to 16 need to speed up</t>
  </si>
  <si>
    <t>back to 17.09</t>
  </si>
  <si>
    <t>| AGL264  - 72 units 08/24</t>
  </si>
  <si>
    <t>| AGL264  - 72 units 08/25</t>
  </si>
  <si>
    <t>PL-IL-DC3-100</t>
  </si>
  <si>
    <t>AGL 217: 100 - TBD</t>
  </si>
  <si>
    <t>AGL217: 100 - 07/14/21</t>
  </si>
  <si>
    <t>AGL217: 100 - 07/22/21</t>
  </si>
  <si>
    <t>| AGL217  - 100 units 07/22| AGL264  - 120 units 08/24</t>
  </si>
  <si>
    <t>| AGL264  - 120 units 08/25| AGL217  - 100 units 07/22</t>
  </si>
  <si>
    <t>PL-IL-DC3.5PAR-100</t>
  </si>
  <si>
    <t>Sell through is low but lower margin and 30 DOH - maintain</t>
  </si>
  <si>
    <t>raise to 16</t>
  </si>
  <si>
    <t>out closed</t>
  </si>
  <si>
    <t>PL-IL-DC3-40</t>
  </si>
  <si>
    <t>turn off the ads, min $12.99</t>
  </si>
  <si>
    <t>maintain for March and April</t>
  </si>
  <si>
    <t xml:space="preserve">:  -  : 60 -  :  -  :  -  :  -  :  -  :  -  :  -  :  -  :  - :  -  :  -  :  -  :  -  :  -  :  -  :  -  :  -  :  - </t>
  </si>
  <si>
    <t>min $13.49</t>
  </si>
  <si>
    <t>#346;SW: 60 - 03/15/21</t>
  </si>
  <si>
    <t>enable ppc</t>
  </si>
  <si>
    <t>#346;SW: 60 - TBD</t>
  </si>
  <si>
    <t>pause ppc</t>
  </si>
  <si>
    <t>raise min to 16</t>
  </si>
  <si>
    <t>#383: 60 - 04/29/21</t>
  </si>
  <si>
    <t>#383: 60 - 04/23/21</t>
  </si>
  <si>
    <t>#383: 60 - 04/25/21</t>
  </si>
  <si>
    <t>#383: 60 - 04/27/21</t>
  </si>
  <si>
    <t>maintain 9 DOH, good sell through and margin</t>
  </si>
  <si>
    <t>AGL 217: 96 - TBD</t>
  </si>
  <si>
    <t>AGL217: 96 - 07/14/21</t>
  </si>
  <si>
    <t>AGL217: 96 - 07/22/21</t>
  </si>
  <si>
    <t>| AGL217  - 96 units 07/22| AGL264  - 96 units 08/24</t>
  </si>
  <si>
    <t>| AGL264  - 96 units 08/25| AGL217  - 96 units 07/22</t>
  </si>
  <si>
    <t>PL-IL-DC3R-100</t>
  </si>
  <si>
    <t>PPEak 17.40-25</t>
  </si>
  <si>
    <t>Peak min to 19</t>
  </si>
  <si>
    <t>raise to 19.99</t>
  </si>
  <si>
    <t>maintain with 3 sell thru, above 20%</t>
  </si>
  <si>
    <t>AGL 217: 144 - TBD</t>
  </si>
  <si>
    <t>AGL217: 144 - 07/14/21</t>
  </si>
  <si>
    <t>AGL217: 144 - 07/22/21</t>
  </si>
  <si>
    <t>| AGL217  - 60 units 07/22| AGL264  - 96 units 08/24</t>
  </si>
  <si>
    <t>lower to 18</t>
  </si>
  <si>
    <t>| AGL264  - 96 units 08/25| AGL217  - 60 units 07/22</t>
  </si>
  <si>
    <t>SKU wasnt selected in PPeak - set to 21.99-27.99</t>
  </si>
  <si>
    <t>Increased PPeak 22.99-29.99</t>
  </si>
  <si>
    <t>PL-IL-DC3-GLD100G</t>
  </si>
  <si>
    <t>PL-IL-DC3R-50</t>
  </si>
  <si>
    <t>turn off the ads, min $14.99</t>
  </si>
  <si>
    <t>$2 coupon</t>
  </si>
  <si>
    <t>raise $1.5 on min</t>
  </si>
  <si>
    <t>min $15.49</t>
  </si>
  <si>
    <t>price schedule at 13.99</t>
  </si>
  <si>
    <t>raise min to 14</t>
  </si>
  <si>
    <t>AGL 217: 108 - TBD</t>
  </si>
  <si>
    <t>AGL217: 108 - 07/14/21</t>
  </si>
  <si>
    <t>AGL217: 108 - 07/22/21</t>
  </si>
  <si>
    <t>| AGL217  - 108 units 07/22| AGL264  - 96 units 08/24</t>
  </si>
  <si>
    <t>| AGL264  - 96 units 08/25| AGL217  - 108 units 07/22</t>
  </si>
  <si>
    <t>PL-IL-DC3-SIL100G</t>
  </si>
  <si>
    <t>PL-IL-DC3SLANT-100</t>
  </si>
  <si>
    <t xml:space="preserve">#344: 60 - 03/01/21 : 140 -  :  -  :  -  :  -  :  -  :  -  :  -  :  -  :  - :  -  :  -  :  -  :  -  :  -  :  -  :  -  :  -  :  - </t>
  </si>
  <si>
    <t>#346;SW: 140 - 03/15/21</t>
  </si>
  <si>
    <t>#346;SW: 140 - TBD</t>
  </si>
  <si>
    <t>#383: 160 - 04/29/21</t>
  </si>
  <si>
    <t>#383: 160 - 04/23/21</t>
  </si>
  <si>
    <t>#383: 160 - 04/25/21</t>
  </si>
  <si>
    <t>#383: 140 - 04/27/21</t>
  </si>
  <si>
    <t>lower to 21.00</t>
  </si>
  <si>
    <t>raise to 22</t>
  </si>
  <si>
    <t>PL-IL-DC4R-100</t>
  </si>
  <si>
    <t>PL-IL-DC5-100</t>
  </si>
  <si>
    <t xml:space="preserve">#344: 152 - 03/01/21 :  -  :  -  :  -  :  -  :  -  :  -  :  -  :  -  :  - :  -  :  -  :  -  :  -  :  -  :  -  :  -  :  -  :  - </t>
  </si>
  <si>
    <t>#383: 152 - 04/29/21</t>
  </si>
  <si>
    <t>#383: 152 - 04/23/21</t>
  </si>
  <si>
    <t>#383: 152 - 04/25/21</t>
  </si>
  <si>
    <t>#383: 36 - 04/27/21</t>
  </si>
  <si>
    <t>| AGL217  - 108 units 07/22| AGL264  - 120 units 08/24</t>
  </si>
  <si>
    <t>| AGL264  - 120 units 08/25| AGL217  - 108 units 07/22</t>
  </si>
  <si>
    <t>PL-IL-DC5-40</t>
  </si>
  <si>
    <t>min $16.59</t>
  </si>
  <si>
    <t xml:space="preserve">:  -  : 585 -  :  -  :  -  :  -  :  -  :  -  :  -  :  -  :  - :  -  :  -  :  -  :  -  :  -  :  -  :  -  :  -  :  - </t>
  </si>
  <si>
    <t>min $16.99</t>
  </si>
  <si>
    <t>#346;SW: 585 - 03/15/21</t>
  </si>
  <si>
    <t>#346;SW: 585 - TBD</t>
  </si>
  <si>
    <t>raise min to 17</t>
  </si>
  <si>
    <t>raise min to 18</t>
  </si>
  <si>
    <t>#383: 555 - 04/29/21</t>
  </si>
  <si>
    <t>#383: 555 - 04/23/21</t>
  </si>
  <si>
    <t>#383: 555 - 04/25/21</t>
  </si>
  <si>
    <t>#383: 444 - 04/27/21</t>
  </si>
  <si>
    <t xml:space="preserve"> | AGL 213: 75 - 06/01/21</t>
  </si>
  <si>
    <t>raise min to 21</t>
  </si>
  <si>
    <t xml:space="preserve"> | AGL 213: 75 - 05/26/21</t>
  </si>
  <si>
    <t xml:space="preserve">maintain sell thru and margin look good. </t>
  </si>
  <si>
    <t xml:space="preserve"> | AGL 213: 75 - 06/08/21</t>
  </si>
  <si>
    <t>new range 27-39, great week</t>
  </si>
  <si>
    <t xml:space="preserve"> | AGL213: 75 - 06/25/21</t>
  </si>
  <si>
    <t>12 left, maintain</t>
  </si>
  <si>
    <t>5 left, maintain</t>
  </si>
  <si>
    <t>| AGL264  - 240 units 08/24</t>
  </si>
  <si>
    <t>| AGL264  - 240 units 08/25</t>
  </si>
  <si>
    <t>PL-IL-DC5-20</t>
  </si>
  <si>
    <t xml:space="preserve">#344: 210 - 03/01/21 : 480 -  :  -  :  -  :  -  :  -  :  -  :  -  :  -  :  - :  -  :  -  :  -  :  -  :  -  :  -  :  -  :  -  :  - </t>
  </si>
  <si>
    <t>#346;SW: 480 - 03/15/21</t>
  </si>
  <si>
    <t>#346;SW: 480 - TBD</t>
  </si>
  <si>
    <t>#383: 210 - 04/29/21</t>
  </si>
  <si>
    <t>#383: 210 - 04/23/21</t>
  </si>
  <si>
    <t>#383: 210 - 04/25/21</t>
  </si>
  <si>
    <t>#383: 72 - 04/27/21</t>
  </si>
  <si>
    <t>AGL 217: 216 - TBD</t>
  </si>
  <si>
    <t>AGL217: 216 - 07/14/21</t>
  </si>
  <si>
    <t>AGL217: 216 - 07/22/21</t>
  </si>
  <si>
    <t>| AGL217  - 216 units 07/22| AGL264  - 240 units 08/24</t>
  </si>
  <si>
    <t>| AGL264  - 240 units 08/25| AGL217  - 216 units 07/22</t>
  </si>
  <si>
    <t>PL-IL-DC5HEX-100</t>
  </si>
  <si>
    <t>PL-IL-DC5SQ-100</t>
  </si>
  <si>
    <t>PL-IL-DC6SCAL-100</t>
  </si>
  <si>
    <t>PL-IL-DC7-GLD100G</t>
  </si>
  <si>
    <t>No Transit, But 72 At Factory 50-75 days from Earliest Arrival</t>
  </si>
  <si>
    <t>PL-IL-DC7-SIL100G</t>
  </si>
  <si>
    <t>No Transit, But 114 At Factory 50-75 days from Earliest Arrival</t>
  </si>
  <si>
    <t>PL-IL-PCC8OZ-WH50</t>
  </si>
  <si>
    <t>PL-IL-PL10R-100</t>
  </si>
  <si>
    <t>delete the target</t>
  </si>
  <si>
    <t>#383: 200 - 04/29/21</t>
  </si>
  <si>
    <t>#383: 200 - 04/23/21</t>
  </si>
  <si>
    <t>#383: 200 - 04/25/21</t>
  </si>
  <si>
    <t>#383: 200 - 04/27/21</t>
  </si>
  <si>
    <t>raise min to 35</t>
  </si>
  <si>
    <t>Raised min to 37</t>
  </si>
  <si>
    <t>AGL 217: 200 - TBD</t>
  </si>
  <si>
    <t>AGL217: 200 - 07/14/21</t>
  </si>
  <si>
    <t>AGL217: 200 - 07/22/21</t>
  </si>
  <si>
    <t>No Transit, But 400 At Factory 50-75 days from Earliest Arrival</t>
  </si>
  <si>
    <t>PL-IL-PL6S-W100</t>
  </si>
  <si>
    <t>PL-IL-PL10R-50</t>
  </si>
  <si>
    <t>PL-IL-PL10S-W100</t>
  </si>
  <si>
    <t>lower to 23</t>
  </si>
  <si>
    <t>lower to 21, may need ppc</t>
  </si>
  <si>
    <t>lower to 20.99</t>
  </si>
  <si>
    <t>3 left, maintain</t>
  </si>
  <si>
    <t>PL-IL-PL6R-100</t>
  </si>
  <si>
    <t>#383: 400 - 04/27/21</t>
  </si>
  <si>
    <t>raise to 18</t>
  </si>
  <si>
    <t>raise to 21.99</t>
  </si>
  <si>
    <t>raise to 22.99</t>
  </si>
  <si>
    <t>lower to 21</t>
  </si>
  <si>
    <t>| AGL264  - 120 units 08/24</t>
  </si>
  <si>
    <t>| AGL264  - 120 units 08/25</t>
  </si>
  <si>
    <t>PL-IL-PL7R-100</t>
  </si>
  <si>
    <t>min $19.99</t>
  </si>
  <si>
    <t>target 2 min $18.99</t>
  </si>
  <si>
    <t>min $20.99</t>
  </si>
  <si>
    <t>On ppeak at 25, maintain</t>
  </si>
  <si>
    <t>raise min to 23</t>
  </si>
  <si>
    <t>No Transit or Factory Storage, 400 In Production 60-100 days from Earliest Arrival</t>
  </si>
  <si>
    <t>Increasing PPeak to 25.99-31.99</t>
  </si>
  <si>
    <t>PL-IL-PL9R-100</t>
  </si>
  <si>
    <t>Raise to 26</t>
  </si>
  <si>
    <t>Raise to 26.99</t>
  </si>
  <si>
    <t>Raise to 28</t>
  </si>
  <si>
    <t>raise min to 29</t>
  </si>
  <si>
    <t>raise to 31</t>
  </si>
  <si>
    <t>Peak 31-35</t>
  </si>
  <si>
    <t>PL-IL-PL9R-50</t>
  </si>
  <si>
    <t>Increasing to 15.99 to at least get break even on last units</t>
  </si>
  <si>
    <t>PL-IL-PL10R-GLD100G-A</t>
  </si>
  <si>
    <t>UsSmallOversize</t>
  </si>
  <si>
    <t>No Transit, But 550 At Factory 50-75 days from Earliest Arrival</t>
  </si>
  <si>
    <t>PL-IL-PL10R-GLD50</t>
  </si>
  <si>
    <t>No Transit, But 184 At Factory 50-75 days from Earliest Arrival</t>
  </si>
  <si>
    <t>PL-IL-PL10R-SIL100G</t>
  </si>
  <si>
    <t>No Transit, But 240 At Factory 50-75 days from Earliest Arrival</t>
  </si>
  <si>
    <t>PL-IL-PL4SQ-CL100</t>
  </si>
  <si>
    <t>PL-IL-PL4SQ-CL50</t>
  </si>
  <si>
    <t>No Transit or Factory Storage, 1304 In Production 60-100 days from Earliest Arrival</t>
  </si>
  <si>
    <t>PL-IL-PL6R-GLD100G-A</t>
  </si>
  <si>
    <t>No Transit, But 592 At Factory 50-75 days from Earliest Arrival</t>
  </si>
  <si>
    <t>PL-IL-PL6R-SIL100G</t>
  </si>
  <si>
    <t>No Transit, But 216 At Factory 50-75 days from Earliest Arrival</t>
  </si>
  <si>
    <t>PL-IL-PL6R-SIL50</t>
  </si>
  <si>
    <t>PL-IL-PL6SQ-CL100</t>
  </si>
  <si>
    <t>PL-IL-PL6SQ-CL50</t>
  </si>
  <si>
    <t>No Transit or Factory Storage, 360 In Production 60-100 days from Earliest Arrival</t>
  </si>
  <si>
    <t>PL-IL-PL7R-SIL100G</t>
  </si>
  <si>
    <t>realist for the two</t>
  </si>
  <si>
    <t>No Transit, But 160 At Factory 50-75 days from Earliest Arrival</t>
  </si>
  <si>
    <t>PL-IL-PL8SQ-CL100</t>
  </si>
  <si>
    <t>PL-IL-PL8SQ-CL50</t>
  </si>
  <si>
    <t>PL-IL-SCPL10-C50</t>
  </si>
  <si>
    <t>No Transit, But 116 At Factory 50-75 days from Earliest Arrival</t>
  </si>
  <si>
    <t>PL-IL-PL9R-GLD50</t>
  </si>
  <si>
    <t>PL-IL-SCPL6-C100</t>
  </si>
  <si>
    <t>No Transit, But 612 At Factory 50-75 days from Earliest Arrival</t>
  </si>
  <si>
    <t>PL-IL-STPL6R-100</t>
  </si>
  <si>
    <t>lower to 13.99, enable ppc</t>
  </si>
  <si>
    <t>added to ppeak, ppc on</t>
  </si>
  <si>
    <t>PPeak 16-21</t>
  </si>
  <si>
    <t>paused ppc, raise to 18.99</t>
  </si>
  <si>
    <t>No Transit or Factory Storage, 1500 In Production 60-100 days from Earliest Arrival</t>
  </si>
  <si>
    <t>PL-IL-STPL9R-100</t>
  </si>
  <si>
    <t>lower to 23.99</t>
  </si>
  <si>
    <t>PPeak on 27-34</t>
  </si>
  <si>
    <t>Raise min to 29</t>
  </si>
  <si>
    <t>out, closed</t>
  </si>
  <si>
    <t>No Transit, But 260 At Factory 50-75 days from Earliest Arrival</t>
  </si>
  <si>
    <t>PL-IL-STPL10R-100</t>
  </si>
  <si>
    <t>| AGL264  - 152 units 08/24</t>
  </si>
  <si>
    <t>| AGL264  - 152 units 08/25</t>
  </si>
  <si>
    <t>PL-IL-STPL7R-100</t>
  </si>
  <si>
    <t>lower to 19.99</t>
  </si>
  <si>
    <t>No Transit, But 4 At Factory 50-75 days from Earliest Arrival</t>
  </si>
  <si>
    <t>getting this landed cost rechecked</t>
  </si>
  <si>
    <t>DOH of Comp Inv</t>
  </si>
  <si>
    <t>7/12 to 7/18</t>
  </si>
  <si>
    <t>| AGL264  - 152 units 08/14</t>
  </si>
  <si>
    <t>| AGL264  - 240 units 08/14</t>
  </si>
  <si>
    <t>| AGL264  - 120 units 08/14</t>
  </si>
  <si>
    <t>| AGL217  - 216 units 07/29| AGL264  - 240 units 08/14</t>
  </si>
  <si>
    <t>| AGL217  - 108 units 07/29| AGL264  - 120 units 08/14</t>
  </si>
  <si>
    <t>| AGL264  - 60 units 08/14</t>
  </si>
  <si>
    <t>| AGL217  - 108 units 07/29| AGL264  - 96 units 08/14</t>
  </si>
  <si>
    <t>| AGL217  - 60 units 07/29| AGL264  - 96 units 08/14</t>
  </si>
  <si>
    <t>| AGL217  - 96 units 07/29| AGL264  - 96 units 08/14</t>
  </si>
  <si>
    <t>| AGL264  - 72 units 08/14</t>
  </si>
  <si>
    <t>| AGL217  - 100 units 07/29| AGL264  - 120 units 08/14</t>
  </si>
  <si>
    <t>| AGL217  - 120 units 07/29| AGL264  - 240 units 08/14</t>
  </si>
  <si>
    <t>| AGL264  - 600 units 08/14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</si>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</sst>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  <numFmt numFmtId="167" formatCode="_([$$-409]* #,##0.00_);_([$$-409]* \(#,##0.00\);_([$$-409]* &quot;-&quot;??_);_(@_)"/>
  </numFmts>
  <fonts count="6" x14ac:knownFonts="1">
    <font>
      <sz val="11"/>
      <color rgb="FF000000"/>
      <name val="Calibri"/>
    </font>
    <font>
      <sz val="11"/>
      <color theme="1"/>
      <name val="Calibri"/>
    </font>
    <font>
      <b/>
      <sz val="12"/>
      <color rgb="FF000000"/>
      <name val="Calibri"/>
    </font>
    <font>
      <sz val="11"/>
      <name val="Calibri"/>
    </font>
    <font>
      <b/>
      <sz val="11"/>
      <color rgb="FF3F3F3F"/>
      <name val="Calibri"/>
    </font>
    <font>
      <b/>
      <sz val="11"/>
      <color rgb="FFF2F2F2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thick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6">
    <xf numFmtId="0" fontId="0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4" fillId="2" borderId="9" xfId="0" applyNumberFormat="1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44" fontId="4" fillId="2" borderId="9" xfId="0" applyNumberFormat="1" applyFont="1" applyFill="1" applyBorder="1" applyAlignment="1">
      <alignment horizontal="center" vertical="center" wrapText="1"/>
    </xf>
    <xf numFmtId="9" fontId="4" fillId="2" borderId="9" xfId="0" applyNumberFormat="1" applyFont="1" applyFill="1" applyBorder="1" applyAlignment="1">
      <alignment horizontal="center" vertical="center" wrapText="1"/>
    </xf>
    <xf numFmtId="9" fontId="4" fillId="2" borderId="9" xfId="0" applyNumberFormat="1" applyFont="1" applyFill="1" applyBorder="1" applyAlignment="1">
      <alignment horizontal="center" vertical="center"/>
    </xf>
    <xf numFmtId="165" fontId="4" fillId="2" borderId="9" xfId="0" applyNumberFormat="1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/>
    </xf>
    <xf numFmtId="14" fontId="5" fillId="2" borderId="9" xfId="0" applyNumberFormat="1" applyFont="1" applyFill="1" applyBorder="1" applyAlignment="1">
      <alignment horizontal="center" vertical="center" wrapText="1"/>
    </xf>
    <xf numFmtId="2" fontId="4" fillId="2" borderId="9" xfId="0" applyNumberFormat="1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wrapText="1"/>
    </xf>
    <xf numFmtId="44" fontId="4" fillId="2" borderId="9" xfId="0" applyNumberFormat="1" applyFont="1" applyFill="1" applyBorder="1" applyAlignment="1">
      <alignment horizontal="center" vertical="center"/>
    </xf>
    <xf numFmtId="0" fontId="0" fillId="0" borderId="0" xfId="0" applyFont="1"/>
    <xf numFmtId="164" fontId="1" fillId="2" borderId="11" xfId="0" applyNumberFormat="1" applyFont="1" applyFill="1" applyBorder="1" applyAlignment="1">
      <alignment horizontal="center" vertical="center" wrapText="1"/>
    </xf>
    <xf numFmtId="0" fontId="0" fillId="2" borderId="11" xfId="0" applyFont="1" applyFill="1" applyBorder="1" applyAlignment="1">
      <alignment horizontal="center"/>
    </xf>
    <xf numFmtId="44" fontId="0" fillId="2" borderId="11" xfId="0" applyNumberFormat="1" applyFont="1" applyFill="1" applyBorder="1" applyAlignment="1">
      <alignment horizontal="center"/>
    </xf>
    <xf numFmtId="9" fontId="0" fillId="2" borderId="11" xfId="0" applyNumberFormat="1" applyFont="1" applyFill="1" applyBorder="1" applyAlignment="1">
      <alignment horizontal="center"/>
    </xf>
    <xf numFmtId="165" fontId="0" fillId="2" borderId="11" xfId="0" applyNumberFormat="1" applyFont="1" applyFill="1" applyBorder="1" applyAlignment="1">
      <alignment horizontal="center"/>
    </xf>
    <xf numFmtId="2" fontId="0" fillId="2" borderId="11" xfId="0" applyNumberFormat="1" applyFont="1" applyFill="1" applyBorder="1" applyAlignment="1">
      <alignment horizontal="center"/>
    </xf>
    <xf numFmtId="2" fontId="0" fillId="0" borderId="0" xfId="0" applyNumberFormat="1" applyFont="1"/>
    <xf numFmtId="0" fontId="0" fillId="0" borderId="0" xfId="0" applyFont="1" applyAlignment="1">
      <alignment horizontal="right"/>
    </xf>
    <xf numFmtId="14" fontId="0" fillId="0" borderId="0" xfId="0" applyNumberFormat="1" applyFont="1" applyAlignment="1">
      <alignment horizontal="left"/>
    </xf>
    <xf numFmtId="9" fontId="0" fillId="0" borderId="0" xfId="0" applyNumberFormat="1" applyFont="1"/>
    <xf numFmtId="44" fontId="0" fillId="0" borderId="0" xfId="0" applyNumberFormat="1" applyFont="1"/>
    <xf numFmtId="44" fontId="0" fillId="0" borderId="0" xfId="0" applyNumberFormat="1" applyFont="1" applyAlignment="1">
      <alignment horizontal="center"/>
    </xf>
    <xf numFmtId="166" fontId="0" fillId="0" borderId="0" xfId="0" applyNumberFormat="1" applyFont="1"/>
    <xf numFmtId="0" fontId="1" fillId="0" borderId="0" xfId="0" applyFont="1"/>
    <xf numFmtId="0" fontId="1" fillId="2" borderId="11" xfId="0" applyFont="1" applyFill="1" applyBorder="1" applyAlignment="1">
      <alignment horizontal="center"/>
    </xf>
    <xf numFmtId="44" fontId="1" fillId="2" borderId="11" xfId="0" applyNumberFormat="1" applyFont="1" applyFill="1" applyBorder="1"/>
    <xf numFmtId="9" fontId="1" fillId="2" borderId="11" xfId="0" applyNumberFormat="1" applyFont="1" applyFill="1" applyBorder="1" applyAlignment="1">
      <alignment horizontal="center"/>
    </xf>
    <xf numFmtId="44" fontId="1" fillId="2" borderId="11" xfId="0" applyNumberFormat="1" applyFont="1" applyFill="1" applyBorder="1" applyAlignment="1">
      <alignment horizontal="center"/>
    </xf>
    <xf numFmtId="165" fontId="1" fillId="2" borderId="11" xfId="0" applyNumberFormat="1" applyFont="1" applyFill="1" applyBorder="1" applyAlignment="1">
      <alignment horizontal="center"/>
    </xf>
    <xf numFmtId="2" fontId="1" fillId="2" borderId="11" xfId="0" applyNumberFormat="1" applyFont="1" applyFill="1" applyBorder="1" applyAlignment="1">
      <alignment horizontal="center"/>
    </xf>
    <xf numFmtId="2" fontId="1" fillId="0" borderId="0" xfId="0" applyNumberFormat="1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left"/>
    </xf>
    <xf numFmtId="9" fontId="1" fillId="0" borderId="0" xfId="0" applyNumberFormat="1" applyFont="1"/>
    <xf numFmtId="44" fontId="1" fillId="0" borderId="0" xfId="0" applyNumberFormat="1" applyFont="1"/>
    <xf numFmtId="44" fontId="1" fillId="0" borderId="0" xfId="0" applyNumberFormat="1" applyFont="1" applyAlignment="1">
      <alignment horizontal="center"/>
    </xf>
    <xf numFmtId="166" fontId="1" fillId="0" borderId="0" xfId="0" applyNumberFormat="1" applyFont="1"/>
    <xf numFmtId="44" fontId="0" fillId="2" borderId="11" xfId="0" applyNumberFormat="1" applyFont="1" applyFill="1" applyBorder="1"/>
    <xf numFmtId="167" fontId="0" fillId="0" borderId="0" xfId="0" applyNumberFormat="1" applyFont="1"/>
    <xf numFmtId="164" fontId="0" fillId="2" borderId="11" xfId="0" applyNumberFormat="1" applyFont="1" applyFill="1" applyBorder="1" applyAlignment="1">
      <alignment horizontal="center"/>
    </xf>
    <xf numFmtId="0" fontId="0" fillId="2" borderId="11" xfId="0" applyFont="1" applyFill="1" applyBorder="1"/>
    <xf numFmtId="0" fontId="0" fillId="0" borderId="0" xfId="0" applyFont="1" applyAlignment="1"/>
    <xf numFmtId="0" fontId="0" fillId="3" borderId="11" xfId="0" applyFont="1" applyFill="1" applyBorder="1" applyAlignment="1">
      <alignment horizontal="left"/>
    </xf>
    <xf numFmtId="0" fontId="0" fillId="0" borderId="0" xfId="0"/>
    <xf numFmtId="0" fontId="0" fillId="2" borderId="11" xfId="0" applyFill="1" applyBorder="1" applyAlignment="1">
      <alignment horizontal="center"/>
    </xf>
    <xf numFmtId="44" fontId="0" fillId="2" borderId="11" xfId="0" applyNumberFormat="1" applyFill="1" applyBorder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6" fontId="0" fillId="0" borderId="0" xfId="0" applyNumberFormat="1"/>
    <xf numFmtId="44" fontId="0" fillId="0" borderId="0" xfId="0" applyNumberFormat="1"/>
    <xf numFmtId="0" fontId="0" fillId="0" borderId="0" xfId="0" applyFont="1" applyAlignment="1">
      <alignment horizontal="center" vertical="center" wrapText="1"/>
    </xf>
    <xf numFmtId="0" fontId="3" fillId="0" borderId="6" xfId="0" applyFont="1" applyBorder="1"/>
    <xf numFmtId="0" fontId="0" fillId="0" borderId="0" xfId="0" applyFont="1" applyAlignment="1"/>
    <xf numFmtId="44" fontId="0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3" fillId="0" borderId="3" xfId="0" applyFont="1" applyBorder="1"/>
    <xf numFmtId="0" fontId="3" fillId="0" borderId="2" xfId="0" applyFont="1" applyBorder="1"/>
    <xf numFmtId="2" fontId="0" fillId="0" borderId="0" xfId="0" applyNumberFormat="1" applyFont="1" applyAlignment="1">
      <alignment horizontal="center" vertical="center" wrapText="1"/>
    </xf>
    <xf numFmtId="0" fontId="3" fillId="0" borderId="5" xfId="0" applyFont="1" applyBorder="1"/>
    <xf numFmtId="0" fontId="3" fillId="0" borderId="4" xfId="0" applyFont="1" applyBorder="1"/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left" vertical="center"/>
    </xf>
    <xf numFmtId="0" fontId="3" fillId="0" borderId="8" xfId="0" applyFont="1" applyBorder="1"/>
    <xf numFmtId="0" fontId="0" fillId="0" borderId="0" xfId="0" applyFont="1" applyAlignment="1">
      <alignment horizontal="left"/>
    </xf>
    <xf numFmtId="164" fontId="0" fillId="2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C20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4.3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Info!B1:BJ5000""),3,FALSE),"""")"),"50 Disposable Soup Bowls Set - 12 oz Compostable, Biodegradable &amp; Microwavable Sugarcane Tree Free Bowls")</f>
        <v>50 Disposable Soup Bowls Set - 12 oz Compostable, Biodegradable &amp; Microwavable Sugarcane Tree Free Bowls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Info!B1:BJ5000""),2,FALSE),"""")"),"B0798RJNH6")</f>
        <v>B0798RJNH6</v>
      </c>
      <c r="B2" s="3" t="s">
        <v>29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8.1896455235294123</v>
      </c>
      <c r="D3" s="5">
        <f>SUM(D4:D99707)</f>
        <v>7</v>
      </c>
      <c r="E3" s="5"/>
      <c r="F3" s="6">
        <f t="shared" ref="F3:G3" si="0">SUM(F4:F99707)</f>
        <v>111.93</v>
      </c>
      <c r="G3" s="6">
        <f t="shared" si="0"/>
        <v>-0.28000000000000003</v>
      </c>
      <c r="H3" s="7">
        <f>G3/F3*-1</f>
        <v>2.5015634771732333E-3</v>
      </c>
      <c r="I3" s="8">
        <f>J3/F3</f>
        <v>0.39943637694171225</v>
      </c>
      <c r="J3" s="6">
        <f>SUM(J4:J99707)</f>
        <v>44.708913671085853</v>
      </c>
      <c r="K3" s="6">
        <f>J3/D3</f>
        <v>6.3869876672979791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 - March
 - April
 - May
3 - June
3 - July
3 - Aug
2.5 - Sept
2.5 - Oct
4 - Nov
8 - Dec
0 - Jan
 - Feb")</f>
        <v xml:space="preserve"> - March
 - April
 - May
3 - June
3 - July
3 - Aug
2.5 - Sept
2.5 - Oct
4 - Nov
8 - Dec
0 -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-0.86366996527777762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Info!B2:BZ7000""),37,FALSE)),"""")*-1"),-2.061198695)</f>
        <v>-2.0611986949999999</v>
      </c>
      <c r="AG3" s="6">
        <f>SUM(AG4:AG99707)</f>
        <v>0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/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/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customHeight="1" x14ac:dyDescent="0.2">
      <c r="A19" s="29" t="s">
        <v>31</v>
      </c>
      <c r="B19" s="29" t="s">
        <v>32</v>
      </c>
      <c r="C19" s="16">
        <f t="shared" ref="C19:C32" si="1">IFERROR(F19/D19," - ")</f>
        <v>15.99</v>
      </c>
      <c r="D19" s="30">
        <v>2</v>
      </c>
      <c r="E19" s="30">
        <v>0</v>
      </c>
      <c r="F19" s="33">
        <v>31.98</v>
      </c>
      <c r="G19" s="31">
        <v>-0.16</v>
      </c>
      <c r="H19" s="32">
        <f t="shared" ref="H19:H32" si="2">G19/F19*-1</f>
        <v>5.0031269543464665E-3</v>
      </c>
      <c r="I19" s="32">
        <f t="shared" ref="I19:I32" si="3">J19/F19</f>
        <v>0.39693481346453902</v>
      </c>
      <c r="J19" s="33">
        <f t="shared" ref="J19:J32" si="4">F19*0.85+G19+AF19*D19+D19*AE19+AG19+AD19</f>
        <v>12.693975334595958</v>
      </c>
      <c r="K19" s="33">
        <f t="shared" ref="K19:K32" si="5">J19/D19</f>
        <v>6.346987667297979</v>
      </c>
      <c r="L19" s="30">
        <v>18</v>
      </c>
      <c r="M19" s="34">
        <f t="shared" ref="M19:M32" si="6">IFERROR(D19/L19,"-")</f>
        <v>0.1111111111111111</v>
      </c>
      <c r="N19" s="30">
        <v>11</v>
      </c>
      <c r="O19" s="35">
        <f t="shared" ref="O19:P19" si="7">D19/7</f>
        <v>0.2857142857142857</v>
      </c>
      <c r="P19" s="35">
        <f t="shared" si="7"/>
        <v>0</v>
      </c>
      <c r="Q19" s="30">
        <f t="shared" ref="Q19:Q32" si="8">ROUNDDOWN(N19/(O19+P19),0)</f>
        <v>38</v>
      </c>
      <c r="R19" s="30"/>
      <c r="S19" s="36">
        <v>0.35294117647058798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ref="X19:X32" si="9">IFERROR(W19/D19,0)</f>
        <v>0</v>
      </c>
      <c r="Y19" s="40">
        <f t="shared" ref="Y19:Y32" si="10">IFERROR(G19/(W19+Z19)*-1,0)</f>
        <v>0</v>
      </c>
      <c r="Z19" s="29">
        <v>0</v>
      </c>
      <c r="AA19" s="29" t="s">
        <v>34</v>
      </c>
      <c r="AB19" s="41">
        <f t="shared" ref="AB19:AB32" si="11">IF(OR(AA19="UsLargeStandardSize",AA19="UsSmallStandardSize"),-0.69,-0.48)</f>
        <v>-0.69</v>
      </c>
      <c r="AC19" s="42">
        <v>8.9406828703703686E-2</v>
      </c>
      <c r="AD19" s="40">
        <f t="shared" ref="AD19:AD32" si="12">IFERROR(AB19*AC19*D19*2,0)</f>
        <v>-0.24676284722222216</v>
      </c>
      <c r="AE19" s="40">
        <v>-4.9000000000000004</v>
      </c>
      <c r="AF19" s="40">
        <v>-2.1411309090909092</v>
      </c>
      <c r="AG19" s="40">
        <v>0</v>
      </c>
    </row>
    <row r="20" spans="1:33" ht="15.75" customHeight="1" x14ac:dyDescent="0.2">
      <c r="A20" s="29" t="s">
        <v>35</v>
      </c>
      <c r="B20" s="29" t="s">
        <v>32</v>
      </c>
      <c r="C20" s="16">
        <f t="shared" si="1"/>
        <v>15.99</v>
      </c>
      <c r="D20" s="30">
        <v>1</v>
      </c>
      <c r="E20" s="30">
        <v>0</v>
      </c>
      <c r="F20" s="33">
        <v>15.99</v>
      </c>
      <c r="G20" s="31">
        <v>0</v>
      </c>
      <c r="H20" s="32">
        <f t="shared" si="2"/>
        <v>0</v>
      </c>
      <c r="I20" s="32">
        <f t="shared" si="3"/>
        <v>0.40193794041888548</v>
      </c>
      <c r="J20" s="33">
        <f t="shared" si="4"/>
        <v>6.4269876672979791</v>
      </c>
      <c r="K20" s="33">
        <f t="shared" si="5"/>
        <v>6.4269876672979791</v>
      </c>
      <c r="L20" s="30">
        <v>33</v>
      </c>
      <c r="M20" s="34">
        <f t="shared" si="6"/>
        <v>3.0303030303030304E-2</v>
      </c>
      <c r="N20" s="30">
        <v>10</v>
      </c>
      <c r="O20" s="35">
        <f t="shared" ref="O20:P20" si="13">D20/7</f>
        <v>0.14285714285714285</v>
      </c>
      <c r="P20" s="35">
        <f t="shared" si="13"/>
        <v>0</v>
      </c>
      <c r="Q20" s="30">
        <f t="shared" si="8"/>
        <v>70</v>
      </c>
      <c r="R20" s="30"/>
      <c r="S20" s="36">
        <v>0.77419354838709598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34</v>
      </c>
      <c r="AB20" s="41">
        <f t="shared" si="11"/>
        <v>-0.69</v>
      </c>
      <c r="AC20" s="42">
        <v>8.9406828703703686E-2</v>
      </c>
      <c r="AD20" s="40">
        <f t="shared" si="12"/>
        <v>-0.12338142361111108</v>
      </c>
      <c r="AE20" s="40">
        <v>-4.9000000000000004</v>
      </c>
      <c r="AF20" s="40">
        <v>-2.1411309090909092</v>
      </c>
      <c r="AG20" s="40">
        <v>0</v>
      </c>
    </row>
    <row r="21" spans="1:33" ht="15.75" customHeight="1" x14ac:dyDescent="0.2">
      <c r="A21" s="29" t="s">
        <v>36</v>
      </c>
      <c r="B21" s="29" t="s">
        <v>32</v>
      </c>
      <c r="C21" s="16">
        <f t="shared" si="1"/>
        <v>15.99</v>
      </c>
      <c r="D21" s="30">
        <v>2</v>
      </c>
      <c r="E21" s="30">
        <v>0</v>
      </c>
      <c r="F21" s="33">
        <v>31.98</v>
      </c>
      <c r="G21" s="31">
        <v>-0.04</v>
      </c>
      <c r="H21" s="32">
        <f t="shared" si="2"/>
        <v>1.2507817385866166E-3</v>
      </c>
      <c r="I21" s="32">
        <f t="shared" si="3"/>
        <v>0.40068715868029892</v>
      </c>
      <c r="J21" s="33">
        <f t="shared" si="4"/>
        <v>12.813975334595959</v>
      </c>
      <c r="K21" s="33">
        <f t="shared" si="5"/>
        <v>6.4069876672979795</v>
      </c>
      <c r="L21" s="30">
        <v>15</v>
      </c>
      <c r="M21" s="34">
        <f t="shared" si="6"/>
        <v>0.13333333333333333</v>
      </c>
      <c r="N21" s="30">
        <v>8</v>
      </c>
      <c r="O21" s="35">
        <f t="shared" ref="O21:P21" si="14">D21/7</f>
        <v>0.2857142857142857</v>
      </c>
      <c r="P21" s="35">
        <f t="shared" si="14"/>
        <v>0</v>
      </c>
      <c r="Q21" s="30">
        <f t="shared" si="8"/>
        <v>28</v>
      </c>
      <c r="R21" s="30"/>
      <c r="S21" s="36">
        <v>0.82352941176470495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8.9406828703703686E-2</v>
      </c>
      <c r="AD21" s="40">
        <f t="shared" si="12"/>
        <v>-0.24676284722222216</v>
      </c>
      <c r="AE21" s="40">
        <v>-4.9000000000000004</v>
      </c>
      <c r="AF21" s="40">
        <v>-2.1411309090909092</v>
      </c>
      <c r="AG21" s="40">
        <v>0</v>
      </c>
    </row>
    <row r="22" spans="1:33" ht="15.75" customHeight="1" x14ac:dyDescent="0.2">
      <c r="A22" s="29" t="s">
        <v>37</v>
      </c>
      <c r="B22" s="29" t="s">
        <v>32</v>
      </c>
      <c r="C22" s="16">
        <f t="shared" si="1"/>
        <v>15.99</v>
      </c>
      <c r="D22" s="30">
        <v>2</v>
      </c>
      <c r="E22" s="30">
        <v>0</v>
      </c>
      <c r="F22" s="31">
        <v>31.98</v>
      </c>
      <c r="G22" s="31">
        <v>-0.08</v>
      </c>
      <c r="H22" s="32">
        <f t="shared" si="2"/>
        <v>2.5015634771732333E-3</v>
      </c>
      <c r="I22" s="32">
        <f t="shared" si="3"/>
        <v>0.3994363769417123</v>
      </c>
      <c r="J22" s="33">
        <f t="shared" si="4"/>
        <v>12.77397533459596</v>
      </c>
      <c r="K22" s="33">
        <f t="shared" si="5"/>
        <v>6.38698766729798</v>
      </c>
      <c r="L22" s="30">
        <v>8</v>
      </c>
      <c r="M22" s="34">
        <f t="shared" si="6"/>
        <v>0.25</v>
      </c>
      <c r="N22" s="30">
        <v>6</v>
      </c>
      <c r="O22" s="35">
        <f t="shared" ref="O22:P22" si="15">D22/7</f>
        <v>0.2857142857142857</v>
      </c>
      <c r="P22" s="35">
        <f t="shared" si="15"/>
        <v>0</v>
      </c>
      <c r="Q22" s="30">
        <f t="shared" si="8"/>
        <v>21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34</v>
      </c>
      <c r="AB22" s="41">
        <f t="shared" si="11"/>
        <v>-0.69</v>
      </c>
      <c r="AC22" s="42">
        <v>8.9406828703703686E-2</v>
      </c>
      <c r="AD22" s="40">
        <f t="shared" si="12"/>
        <v>-0.24676284722222216</v>
      </c>
      <c r="AE22" s="40">
        <v>-4.9000000000000004</v>
      </c>
      <c r="AF22" s="40">
        <v>-2.1411309090909092</v>
      </c>
      <c r="AG22" s="40">
        <v>0</v>
      </c>
    </row>
    <row r="23" spans="1:33" ht="15.75" customHeight="1" x14ac:dyDescent="0.2">
      <c r="A23" s="29" t="s">
        <v>38</v>
      </c>
      <c r="B23" s="29" t="s">
        <v>39</v>
      </c>
      <c r="C23" s="16" t="str">
        <f t="shared" si="1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2"/>
        <v>#DIV/0!</v>
      </c>
      <c r="I23" s="32" t="e">
        <f t="shared" si="3"/>
        <v>#DIV/0!</v>
      </c>
      <c r="J23" s="33">
        <f t="shared" si="4"/>
        <v>0</v>
      </c>
      <c r="K23" s="33" t="e">
        <f t="shared" si="5"/>
        <v>#DIV/0!</v>
      </c>
      <c r="L23" s="30">
        <v>0</v>
      </c>
      <c r="M23" s="34" t="str">
        <f t="shared" si="6"/>
        <v>-</v>
      </c>
      <c r="N23" s="30">
        <v>6</v>
      </c>
      <c r="O23" s="35">
        <f t="shared" ref="O23:P23" si="16">D23/7</f>
        <v>0</v>
      </c>
      <c r="P23" s="35">
        <f t="shared" si="16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34</v>
      </c>
      <c r="AB23" s="41">
        <f t="shared" si="11"/>
        <v>-0.69</v>
      </c>
      <c r="AC23" s="42">
        <v>8.9406828703703686E-2</v>
      </c>
      <c r="AD23" s="40">
        <f t="shared" si="12"/>
        <v>0</v>
      </c>
      <c r="AE23" s="40">
        <v>-4.9000000000000004</v>
      </c>
      <c r="AF23" s="40">
        <v>-2.1411309090909092</v>
      </c>
      <c r="AG23" s="40">
        <v>0</v>
      </c>
    </row>
    <row r="24" spans="1:33" ht="15.75" customHeight="1" x14ac:dyDescent="0.2">
      <c r="A24" s="29" t="s">
        <v>40</v>
      </c>
      <c r="B24" s="29" t="s">
        <v>41</v>
      </c>
      <c r="C24" s="16" t="str">
        <f t="shared" si="1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2"/>
        <v>#DIV/0!</v>
      </c>
      <c r="I24" s="32" t="e">
        <f t="shared" si="3"/>
        <v>#DIV/0!</v>
      </c>
      <c r="J24" s="33">
        <f t="shared" si="4"/>
        <v>0</v>
      </c>
      <c r="K24" s="33" t="e">
        <f t="shared" si="5"/>
        <v>#DIV/0!</v>
      </c>
      <c r="L24" s="30">
        <v>0</v>
      </c>
      <c r="M24" s="34" t="str">
        <f t="shared" si="6"/>
        <v>-</v>
      </c>
      <c r="N24" s="30">
        <v>6</v>
      </c>
      <c r="O24" s="35">
        <f t="shared" ref="O24:P24" si="17">D24/7</f>
        <v>0</v>
      </c>
      <c r="P24" s="35">
        <f t="shared" si="17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8.9406828703703686E-2</v>
      </c>
      <c r="AD24" s="40">
        <f t="shared" si="12"/>
        <v>0</v>
      </c>
      <c r="AE24" s="40">
        <v>-4.9000000000000004</v>
      </c>
      <c r="AF24" s="40">
        <v>-2.1411309090909092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1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2"/>
        <v>#DIV/0!</v>
      </c>
      <c r="I25" s="32" t="e">
        <f t="shared" si="3"/>
        <v>#DIV/0!</v>
      </c>
      <c r="J25" s="33">
        <f t="shared" si="4"/>
        <v>0</v>
      </c>
      <c r="K25" s="33" t="e">
        <f t="shared" si="5"/>
        <v>#DIV/0!</v>
      </c>
      <c r="L25" s="30">
        <v>0</v>
      </c>
      <c r="M25" s="34" t="str">
        <f t="shared" si="6"/>
        <v>-</v>
      </c>
      <c r="N25" s="30">
        <v>6</v>
      </c>
      <c r="O25" s="35">
        <f t="shared" ref="O25:P25" si="18">D25/7</f>
        <v>0</v>
      </c>
      <c r="P25" s="35">
        <f t="shared" si="18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8.9406828703703686E-2</v>
      </c>
      <c r="AD25" s="40">
        <f t="shared" si="12"/>
        <v>0</v>
      </c>
      <c r="AE25" s="40">
        <v>-4.9000000000000004</v>
      </c>
      <c r="AF25" s="40">
        <v>-2.14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1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2"/>
        <v>#DIV/0!</v>
      </c>
      <c r="I26" s="32" t="e">
        <f t="shared" si="3"/>
        <v>#DIV/0!</v>
      </c>
      <c r="J26" s="33">
        <f t="shared" si="4"/>
        <v>0</v>
      </c>
      <c r="K26" s="33" t="e">
        <f t="shared" si="5"/>
        <v>#DIV/0!</v>
      </c>
      <c r="L26" s="17">
        <v>0</v>
      </c>
      <c r="M26" s="34" t="str">
        <f t="shared" si="6"/>
        <v>-</v>
      </c>
      <c r="N26" s="17">
        <v>6</v>
      </c>
      <c r="O26" s="35">
        <f t="shared" ref="O26:P26" si="19">D26/7</f>
        <v>0</v>
      </c>
      <c r="P26" s="35">
        <f t="shared" si="19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8.9406828703703686E-2</v>
      </c>
      <c r="AD26" s="40">
        <f t="shared" si="12"/>
        <v>0</v>
      </c>
      <c r="AE26" s="26">
        <v>-4.9000000000000004</v>
      </c>
      <c r="AF26" s="26">
        <v>-2.1411309090908999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1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2"/>
        <v>#DIV/0!</v>
      </c>
      <c r="I27" s="32" t="e">
        <f t="shared" si="3"/>
        <v>#DIV/0!</v>
      </c>
      <c r="J27" s="33">
        <f t="shared" si="4"/>
        <v>0</v>
      </c>
      <c r="K27" s="33" t="e">
        <f t="shared" si="5"/>
        <v>#DIV/0!</v>
      </c>
      <c r="L27" s="17">
        <v>0</v>
      </c>
      <c r="M27" s="34" t="str">
        <f t="shared" si="6"/>
        <v>-</v>
      </c>
      <c r="N27" s="17">
        <v>6</v>
      </c>
      <c r="O27" s="35">
        <f t="shared" ref="O27:P27" si="20">D27/7</f>
        <v>0</v>
      </c>
      <c r="P27" s="35">
        <f t="shared" si="20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8.9406828703703686E-2</v>
      </c>
      <c r="AD27" s="40">
        <f t="shared" si="12"/>
        <v>0</v>
      </c>
      <c r="AE27" s="26">
        <v>-4.9000000000000004</v>
      </c>
      <c r="AF27" s="26">
        <v>-2.1411309090908999</v>
      </c>
      <c r="AG27" s="26">
        <v>0</v>
      </c>
    </row>
    <row r="28" spans="1:33" ht="15.75" customHeight="1" x14ac:dyDescent="0.2">
      <c r="A28" s="15" t="s">
        <v>45</v>
      </c>
      <c r="B28" s="15" t="s">
        <v>46</v>
      </c>
      <c r="C28" s="16" t="str">
        <f t="shared" si="1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2"/>
        <v>#DIV/0!</v>
      </c>
      <c r="I28" s="32" t="e">
        <f t="shared" si="3"/>
        <v>#DIV/0!</v>
      </c>
      <c r="J28" s="33">
        <f t="shared" si="4"/>
        <v>0</v>
      </c>
      <c r="K28" s="33" t="e">
        <f t="shared" si="5"/>
        <v>#DIV/0!</v>
      </c>
      <c r="L28" s="17">
        <v>0</v>
      </c>
      <c r="M28" s="34" t="str">
        <f t="shared" si="6"/>
        <v>-</v>
      </c>
      <c r="N28" s="17">
        <v>6</v>
      </c>
      <c r="O28" s="35">
        <f t="shared" ref="O28:P28" si="21">D28/7</f>
        <v>0</v>
      </c>
      <c r="P28" s="35">
        <f t="shared" si="21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8.9406828703703686E-2</v>
      </c>
      <c r="AD28" s="40">
        <f t="shared" si="12"/>
        <v>0</v>
      </c>
      <c r="AE28" s="26">
        <v>-4.9000000000000004</v>
      </c>
      <c r="AF28" s="26">
        <v>-2.1411309090908999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1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17">
        <v>0</v>
      </c>
      <c r="M29" s="34" t="str">
        <f t="shared" si="6"/>
        <v>-</v>
      </c>
      <c r="N29" s="17">
        <v>6</v>
      </c>
      <c r="O29" s="35">
        <f t="shared" ref="O29:P29" si="22">D29/7</f>
        <v>0</v>
      </c>
      <c r="P29" s="35">
        <f t="shared" si="22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8.9406828703703686E-2</v>
      </c>
      <c r="AD29" s="40">
        <f t="shared" si="12"/>
        <v>0</v>
      </c>
      <c r="AE29" s="26">
        <v>-4.9000000000000004</v>
      </c>
      <c r="AF29" s="26">
        <v>-2.1411309090908999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6</v>
      </c>
      <c r="O30" s="35">
        <f t="shared" ref="O30:P30" si="23">D30/7</f>
        <v>0</v>
      </c>
      <c r="P30" s="35">
        <f t="shared" si="23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8.9406828703703686E-2</v>
      </c>
      <c r="AD30" s="40">
        <f t="shared" si="12"/>
        <v>0</v>
      </c>
      <c r="AE30" s="26">
        <v>-4.9000000000000004</v>
      </c>
      <c r="AF30" s="26">
        <v>-2.0611986949999999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6</v>
      </c>
      <c r="O31" s="35">
        <f t="shared" ref="O31:P32" si="24">D31/7</f>
        <v>0</v>
      </c>
      <c r="P31" s="35">
        <f t="shared" si="24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47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8.9406828703703686E-2</v>
      </c>
      <c r="AD31" s="40">
        <f t="shared" si="12"/>
        <v>0</v>
      </c>
      <c r="AE31" s="44">
        <v>-4.9000000000000004</v>
      </c>
      <c r="AF31" s="44">
        <v>-2.061198694999999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1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0">
        <v>0</v>
      </c>
      <c r="M32" s="34" t="str">
        <f t="shared" si="6"/>
        <v>-</v>
      </c>
      <c r="N32" s="50">
        <v>6</v>
      </c>
      <c r="O32" s="35">
        <f t="shared" si="24"/>
        <v>0</v>
      </c>
      <c r="P32" s="35">
        <f t="shared" si="24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8.9406828703703686E-2</v>
      </c>
      <c r="AD32" s="40">
        <f t="shared" si="12"/>
        <v>0</v>
      </c>
      <c r="AE32" s="56">
        <v>-4.9000000000000004</v>
      </c>
      <c r="AF32" s="56">
        <v>-2.0611986949999999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S221" s="22"/>
    </row>
    <row r="222" spans="1:33" ht="15.75" customHeight="1" x14ac:dyDescent="0.2">
      <c r="S222" s="22"/>
    </row>
    <row r="223" spans="1:33" ht="15.75" customHeight="1" x14ac:dyDescent="0.2">
      <c r="S223" s="22"/>
    </row>
    <row r="224" spans="1:33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3" topLeftCell="D7" activePane="bottomRight" state="frozen"/>
      <selection activeCell="AF32" sqref="AF32"/>
      <selection pane="topRight" activeCell="AF32" sqref="AF32"/>
      <selection pane="bottomLeft" activeCell="AF32" sqref="AF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4.3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Info!B1:BJ5000""),3,FALSE),"""")"),"6 oz Square Plastic Bowls Set of 50 - White 6oz Disposable Bowl Pack")</f>
        <v>6 oz Square Plastic Bowls Set of 50 - White 6oz Disposable Bowl Pack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Info!B1:BJ5000""),2,FALSE),"""")"),"B07MK3Z7QT")</f>
        <v>B07MK3Z7QT</v>
      </c>
      <c r="B2" s="3" t="s">
        <v>51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11.620074735294118</v>
      </c>
      <c r="D3" s="5">
        <f>SUM(D4:D99707)</f>
        <v>37</v>
      </c>
      <c r="E3" s="5"/>
      <c r="F3" s="6">
        <f t="shared" ref="F3:G3" si="0">SUM(F4:F99707)</f>
        <v>514.29999999999995</v>
      </c>
      <c r="G3" s="6">
        <f t="shared" si="0"/>
        <v>-0.52</v>
      </c>
      <c r="H3" s="7">
        <f t="shared" ref="H3:H32" si="1">G3/F3*-1</f>
        <v>1.0110830254715147E-3</v>
      </c>
      <c r="I3" s="8" t="e">
        <f t="shared" ref="I3:I32" si="2">J3/F3</f>
        <v>#N/A</v>
      </c>
      <c r="J3" s="6" t="e">
        <f>SUM(J4:J99707)</f>
        <v>#N/A</v>
      </c>
      <c r="K3" s="6" t="e">
        <f t="shared" ref="K3:K32" si="3">J3/D3</f>
        <v>#N/A</v>
      </c>
      <c r="L3" s="5"/>
      <c r="M3" s="9"/>
      <c r="N3" s="10"/>
      <c r="O3" s="5" t="str">
        <f ca="1">IFERROR(__xludf.DUMMYFUNCTION("VLOOKUP(B2,IMPORTRANGE(""https://docs.google.com/spreadsheets/d/1N8jvpEHDVkurDv7NrPxwI3eH6hQsvtb1QltGNCalRjU/edit#gid=865736387"",""Compiled Sheet!a1:g5000""),2,FALSE)"),"2 - March
2 - April
2 - May
2 - June
2 - July
2 - Aug
2 - Sept
2 - Oct
2 - Nov
2 - Dec
 - Jan
2 - Feb")</f>
        <v>2 - March
2 - April
2 - May
2 - June
2 - July
2 - Aug
2 - Sept
2 - Oct
2 - Nov
2 - Dec
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1</v>
      </c>
      <c r="X3" s="7">
        <f>W3/D3</f>
        <v>2.7027027027027029E-2</v>
      </c>
      <c r="Y3" s="6"/>
      <c r="Z3" s="5"/>
      <c r="AA3" s="5"/>
      <c r="AB3" s="5"/>
      <c r="AC3" s="5"/>
      <c r="AD3" s="6">
        <f>SUM(AD4:AD99707)</f>
        <v>-6.5762170336037071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Info!B2:BZ7000""),37,FALSE)),"""")*-1"),-4.197063525)</f>
        <v>-4.1970635249999999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>
        <f t="shared" ref="C4:C32" si="4">IFERROR(F4/D4," - ")</f>
        <v>13.9</v>
      </c>
      <c r="D4" s="17">
        <v>4</v>
      </c>
      <c r="E4" s="17">
        <v>0</v>
      </c>
      <c r="F4" s="18">
        <v>55.6</v>
      </c>
      <c r="G4" s="18">
        <v>-0.06</v>
      </c>
      <c r="H4" s="19">
        <f t="shared" si="1"/>
        <v>1.079136690647482E-3</v>
      </c>
      <c r="I4" s="19">
        <f t="shared" si="2"/>
        <v>0.12530747094631978</v>
      </c>
      <c r="J4" s="18">
        <f t="shared" ref="J4:J32" si="5">F4*0.85+G4+AF4*D4+D4*AE4+AG4+AD4</f>
        <v>6.9670953846153791</v>
      </c>
      <c r="K4" s="18">
        <f t="shared" si="3"/>
        <v>1.7417738461538448</v>
      </c>
      <c r="L4" s="17">
        <v>11</v>
      </c>
      <c r="M4" s="20">
        <f t="shared" ref="M4:M32" si="6">IFERROR(D4/L4,"-")</f>
        <v>0.36363636363636365</v>
      </c>
      <c r="N4" s="17">
        <v>6</v>
      </c>
      <c r="O4" s="21">
        <f t="shared" ref="O4:P4" si="7">D4/7</f>
        <v>0.5714285714285714</v>
      </c>
      <c r="P4" s="21">
        <f t="shared" si="7"/>
        <v>0</v>
      </c>
      <c r="Q4" s="17">
        <f t="shared" ref="Q4:Q32" si="8">ROUNDDOWN(N4/(O4+P4),0)</f>
        <v>10</v>
      </c>
      <c r="R4" s="17"/>
      <c r="S4" s="22">
        <v>4.3809523809523796</v>
      </c>
      <c r="T4" s="15">
        <v>0</v>
      </c>
      <c r="U4" s="23" t="s">
        <v>33</v>
      </c>
      <c r="V4" s="24" t="s">
        <v>33</v>
      </c>
      <c r="W4" s="15">
        <v>1</v>
      </c>
      <c r="X4" s="25">
        <f t="shared" ref="X4:X32" si="9">IFERROR(W4/D4,0)</f>
        <v>0.25</v>
      </c>
      <c r="Y4" s="26">
        <f t="shared" ref="Y4:Y32" si="10">IFERROR(G4/(W4+Z4)*-1,0)</f>
        <v>0.06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0.12877777777777777</v>
      </c>
      <c r="AD4" s="26">
        <f t="shared" ref="AD4:AD32" si="12">IFERROR(AB4*AC4*D4*2,0)</f>
        <v>-0.71085333333333323</v>
      </c>
      <c r="AE4" s="26">
        <v>-5.8</v>
      </c>
      <c r="AF4" s="26">
        <v>-4.0805128205128209</v>
      </c>
      <c r="AG4" s="26">
        <v>0</v>
      </c>
    </row>
    <row r="5" spans="1:33" ht="15.75" customHeight="1" x14ac:dyDescent="0.2">
      <c r="A5" s="29" t="s">
        <v>53</v>
      </c>
      <c r="B5" s="29"/>
      <c r="C5" s="16">
        <f t="shared" si="4"/>
        <v>13.9</v>
      </c>
      <c r="D5" s="30">
        <v>4</v>
      </c>
      <c r="E5" s="30">
        <v>0</v>
      </c>
      <c r="F5" s="31">
        <v>55.6</v>
      </c>
      <c r="G5" s="31">
        <v>0</v>
      </c>
      <c r="H5" s="32">
        <f t="shared" si="1"/>
        <v>0</v>
      </c>
      <c r="I5" s="32">
        <f t="shared" si="2"/>
        <v>0.12637179288390299</v>
      </c>
      <c r="J5" s="33">
        <f t="shared" si="5"/>
        <v>7.0262716843450068</v>
      </c>
      <c r="K5" s="33">
        <f t="shared" si="3"/>
        <v>1.7565679210862517</v>
      </c>
      <c r="L5" s="30">
        <v>11</v>
      </c>
      <c r="M5" s="34">
        <f t="shared" si="6"/>
        <v>0.36363636363636365</v>
      </c>
      <c r="N5" s="30">
        <v>1</v>
      </c>
      <c r="O5" s="35">
        <f t="shared" ref="O5:P5" si="13">D5/7</f>
        <v>0.5714285714285714</v>
      </c>
      <c r="P5" s="35">
        <f t="shared" si="13"/>
        <v>0</v>
      </c>
      <c r="Q5" s="30">
        <f t="shared" si="8"/>
        <v>1</v>
      </c>
      <c r="R5" s="30"/>
      <c r="S5" s="36">
        <v>8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34</v>
      </c>
      <c r="AB5" s="41">
        <f t="shared" si="11"/>
        <v>-0.69</v>
      </c>
      <c r="AC5" s="42">
        <v>0.12892699884125144</v>
      </c>
      <c r="AD5" s="40">
        <f t="shared" si="12"/>
        <v>-0.71167703360370793</v>
      </c>
      <c r="AE5" s="40">
        <v>-5.8</v>
      </c>
      <c r="AF5" s="40">
        <v>-4.0805128205128209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-4.0805128205128209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-4.0805128205128209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-4.08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-4.2144871794871799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-4.2144871794871799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-4.2144871794871799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#N/A</v>
      </c>
      <c r="J12" s="33" t="e">
        <f t="shared" si="5"/>
        <v>#N/A</v>
      </c>
      <c r="K12" s="33" t="e">
        <f t="shared" si="3"/>
        <v>#N/A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 t="e">
        <v>#N/A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#N/A</v>
      </c>
      <c r="J13" s="33" t="e">
        <f t="shared" si="5"/>
        <v>#N/A</v>
      </c>
      <c r="K13" s="33" t="e">
        <f t="shared" si="3"/>
        <v>#N/A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 t="e">
        <v>#N/A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#N/A</v>
      </c>
      <c r="J14" s="33" t="e">
        <f t="shared" si="5"/>
        <v>#N/A</v>
      </c>
      <c r="K14" s="33" t="e">
        <f t="shared" si="3"/>
        <v>#N/A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 t="e">
        <v>#N/A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#N/A</v>
      </c>
      <c r="J15" s="33" t="e">
        <f t="shared" si="5"/>
        <v>#N/A</v>
      </c>
      <c r="K15" s="33" t="e">
        <f t="shared" si="3"/>
        <v>#N/A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 t="e">
        <v>#N/A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#N/A</v>
      </c>
      <c r="J16" s="33" t="e">
        <f t="shared" si="5"/>
        <v>#N/A</v>
      </c>
      <c r="K16" s="33" t="e">
        <f t="shared" si="3"/>
        <v>#N/A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 t="e">
        <v>#N/A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#N/A</v>
      </c>
      <c r="J17" s="33" t="e">
        <f t="shared" si="5"/>
        <v>#N/A</v>
      </c>
      <c r="K17" s="33" t="e">
        <f t="shared" si="3"/>
        <v>#N/A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 t="e">
        <v>#N/A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#N/A</v>
      </c>
      <c r="J18" s="33" t="e">
        <f t="shared" si="5"/>
        <v>#N/A</v>
      </c>
      <c r="K18" s="33" t="e">
        <f t="shared" si="3"/>
        <v>#N/A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 t="e">
        <v>#N/A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-4.2850000000000001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-4.2850000000000001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-4.2850000000000001</v>
      </c>
      <c r="AG21" s="40">
        <v>0</v>
      </c>
    </row>
    <row r="22" spans="1:33" ht="15.75" customHeight="1" x14ac:dyDescent="0.2">
      <c r="A22" s="29" t="s">
        <v>37</v>
      </c>
      <c r="B22" s="29" t="s">
        <v>68</v>
      </c>
      <c r="C22" s="16">
        <f t="shared" si="4"/>
        <v>13.9</v>
      </c>
      <c r="D22" s="30">
        <v>1</v>
      </c>
      <c r="E22" s="30">
        <v>0</v>
      </c>
      <c r="F22" s="31">
        <v>13.9</v>
      </c>
      <c r="G22" s="31">
        <v>-0.24</v>
      </c>
      <c r="H22" s="32">
        <f t="shared" si="1"/>
        <v>1.7266187050359712E-2</v>
      </c>
      <c r="I22" s="32">
        <f t="shared" si="2"/>
        <v>9.4409112709832085E-2</v>
      </c>
      <c r="J22" s="33">
        <f t="shared" si="5"/>
        <v>1.3122866666666659</v>
      </c>
      <c r="K22" s="33">
        <f t="shared" si="3"/>
        <v>1.3122866666666659</v>
      </c>
      <c r="L22" s="30">
        <v>10</v>
      </c>
      <c r="M22" s="34">
        <f t="shared" si="6"/>
        <v>0.1</v>
      </c>
      <c r="N22" s="30">
        <v>13</v>
      </c>
      <c r="O22" s="35">
        <f t="shared" ref="O22:P22" si="30">D22/7</f>
        <v>0.14285714285714285</v>
      </c>
      <c r="P22" s="35">
        <f t="shared" si="30"/>
        <v>0</v>
      </c>
      <c r="Q22" s="30">
        <f t="shared" si="8"/>
        <v>91</v>
      </c>
      <c r="R22" s="30"/>
      <c r="S22" s="36">
        <v>0.13793103448275801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34</v>
      </c>
      <c r="AB22" s="41">
        <f t="shared" si="11"/>
        <v>-0.69</v>
      </c>
      <c r="AC22" s="42">
        <v>0.12877777777777777</v>
      </c>
      <c r="AD22" s="40">
        <f t="shared" si="12"/>
        <v>-0.17771333333333331</v>
      </c>
      <c r="AE22" s="40">
        <v>-5.8</v>
      </c>
      <c r="AF22" s="40">
        <v>-4.2850000000000001</v>
      </c>
      <c r="AG22" s="40">
        <v>0</v>
      </c>
    </row>
    <row r="23" spans="1:33" ht="15.75" customHeight="1" x14ac:dyDescent="0.2">
      <c r="A23" s="29" t="s">
        <v>38</v>
      </c>
      <c r="B23" s="29" t="s">
        <v>69</v>
      </c>
      <c r="C23" s="16">
        <f t="shared" si="4"/>
        <v>13.9</v>
      </c>
      <c r="D23" s="30">
        <v>6</v>
      </c>
      <c r="E23" s="30">
        <v>0</v>
      </c>
      <c r="F23" s="33">
        <v>83.4</v>
      </c>
      <c r="G23" s="31">
        <v>-0.22000000000000003</v>
      </c>
      <c r="H23" s="32">
        <f t="shared" si="1"/>
        <v>2.6378896882494006E-3</v>
      </c>
      <c r="I23" s="32">
        <f t="shared" si="2"/>
        <v>0.10903741007194249</v>
      </c>
      <c r="J23" s="33">
        <f t="shared" si="5"/>
        <v>9.0937200000000047</v>
      </c>
      <c r="K23" s="33">
        <f t="shared" si="3"/>
        <v>1.5156200000000009</v>
      </c>
      <c r="L23" s="30">
        <v>16</v>
      </c>
      <c r="M23" s="34">
        <f t="shared" si="6"/>
        <v>0.375</v>
      </c>
      <c r="N23" s="30">
        <v>8</v>
      </c>
      <c r="O23" s="35">
        <f t="shared" ref="O23:P23" si="31">D23/7</f>
        <v>0.8571428571428571</v>
      </c>
      <c r="P23" s="35">
        <f t="shared" si="31"/>
        <v>0</v>
      </c>
      <c r="Q23" s="30">
        <f t="shared" si="8"/>
        <v>9</v>
      </c>
      <c r="R23" s="30"/>
      <c r="S23" s="36">
        <v>0.48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34</v>
      </c>
      <c r="AB23" s="41">
        <f t="shared" si="11"/>
        <v>-0.69</v>
      </c>
      <c r="AC23" s="42">
        <v>0.12877777777777777</v>
      </c>
      <c r="AD23" s="40">
        <f t="shared" si="12"/>
        <v>-1.0662799999999999</v>
      </c>
      <c r="AE23" s="40">
        <v>-5.8</v>
      </c>
      <c r="AF23" s="40">
        <v>-4.2850000000000001</v>
      </c>
      <c r="AG23" s="40">
        <v>0</v>
      </c>
    </row>
    <row r="24" spans="1:33" ht="15.75" customHeight="1" x14ac:dyDescent="0.2">
      <c r="A24" s="29" t="s">
        <v>40</v>
      </c>
      <c r="B24" s="29" t="s">
        <v>70</v>
      </c>
      <c r="C24" s="16">
        <f t="shared" si="4"/>
        <v>13.9</v>
      </c>
      <c r="D24" s="30">
        <v>4</v>
      </c>
      <c r="E24" s="30">
        <v>0</v>
      </c>
      <c r="F24" s="33">
        <v>55.6</v>
      </c>
      <c r="G24" s="33">
        <v>0</v>
      </c>
      <c r="H24" s="32">
        <f t="shared" si="1"/>
        <v>0</v>
      </c>
      <c r="I24" s="32">
        <f t="shared" si="2"/>
        <v>0.1116752997601918</v>
      </c>
      <c r="J24" s="33">
        <f t="shared" si="5"/>
        <v>6.2091466666666646</v>
      </c>
      <c r="K24" s="33">
        <f t="shared" si="3"/>
        <v>1.5522866666666661</v>
      </c>
      <c r="L24" s="30">
        <v>23</v>
      </c>
      <c r="M24" s="34">
        <f t="shared" si="6"/>
        <v>0.17391304347826086</v>
      </c>
      <c r="N24" s="30">
        <v>1</v>
      </c>
      <c r="O24" s="35">
        <f t="shared" ref="O24:P24" si="32">D24/7</f>
        <v>0.5714285714285714</v>
      </c>
      <c r="P24" s="35">
        <f t="shared" si="32"/>
        <v>0</v>
      </c>
      <c r="Q24" s="30">
        <f t="shared" si="8"/>
        <v>1</v>
      </c>
      <c r="R24" s="30"/>
      <c r="S24" s="36">
        <v>1.52380952380952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0.12877777777777777</v>
      </c>
      <c r="AD24" s="40">
        <f t="shared" si="12"/>
        <v>-0.71085333333333323</v>
      </c>
      <c r="AE24" s="40">
        <v>-5.8</v>
      </c>
      <c r="AF24" s="40">
        <v>-4.2850000000000001</v>
      </c>
      <c r="AG24" s="40">
        <v>0</v>
      </c>
    </row>
    <row r="25" spans="1:33" ht="15.75" customHeight="1" x14ac:dyDescent="0.2">
      <c r="A25" s="29" t="s">
        <v>42</v>
      </c>
      <c r="B25" s="15" t="s">
        <v>71</v>
      </c>
      <c r="C25" s="16">
        <f t="shared" si="4"/>
        <v>13.9</v>
      </c>
      <c r="D25" s="30">
        <v>3</v>
      </c>
      <c r="E25" s="30">
        <v>0</v>
      </c>
      <c r="F25" s="33">
        <v>41.7</v>
      </c>
      <c r="G25" s="33">
        <v>0</v>
      </c>
      <c r="H25" s="32">
        <f t="shared" si="1"/>
        <v>0</v>
      </c>
      <c r="I25" s="32">
        <f t="shared" si="2"/>
        <v>0.11131558752997604</v>
      </c>
      <c r="J25" s="33">
        <f t="shared" si="5"/>
        <v>4.6418600000000012</v>
      </c>
      <c r="K25" s="33">
        <f t="shared" si="3"/>
        <v>1.5472866666666671</v>
      </c>
      <c r="L25" s="30">
        <v>17</v>
      </c>
      <c r="M25" s="34">
        <f t="shared" si="6"/>
        <v>0.17647058823529413</v>
      </c>
      <c r="N25" s="30">
        <v>0</v>
      </c>
      <c r="O25" s="35">
        <f t="shared" ref="O25:P25" si="33">D25/7</f>
        <v>0.42857142857142855</v>
      </c>
      <c r="P25" s="35">
        <f t="shared" si="33"/>
        <v>0</v>
      </c>
      <c r="Q25" s="30">
        <f t="shared" si="8"/>
        <v>0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0.12877777777777777</v>
      </c>
      <c r="AD25" s="40">
        <f t="shared" si="12"/>
        <v>-0.53313999999999995</v>
      </c>
      <c r="AE25" s="40">
        <v>-5.8</v>
      </c>
      <c r="AF25" s="40">
        <v>-4.29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0.12877777777777777</v>
      </c>
      <c r="AD26" s="40">
        <f t="shared" si="12"/>
        <v>0</v>
      </c>
      <c r="AE26" s="26">
        <v>-5.8</v>
      </c>
      <c r="AF26" s="26">
        <v>-4.2850000000000001</v>
      </c>
      <c r="AG26" s="26">
        <v>0</v>
      </c>
    </row>
    <row r="27" spans="1:33" ht="15.75" customHeight="1" x14ac:dyDescent="0.2">
      <c r="A27" s="15" t="s">
        <v>44</v>
      </c>
      <c r="B27" s="15"/>
      <c r="C27" s="16">
        <f t="shared" si="4"/>
        <v>13.9</v>
      </c>
      <c r="D27" s="17">
        <v>1</v>
      </c>
      <c r="E27" s="17">
        <v>0</v>
      </c>
      <c r="F27" s="18">
        <v>13.9</v>
      </c>
      <c r="G27" s="18">
        <v>0</v>
      </c>
      <c r="H27" s="32">
        <f t="shared" si="1"/>
        <v>0</v>
      </c>
      <c r="I27" s="32">
        <f t="shared" si="2"/>
        <v>0.12030839328537167</v>
      </c>
      <c r="J27" s="33">
        <f t="shared" si="5"/>
        <v>1.6722866666666663</v>
      </c>
      <c r="K27" s="33">
        <f t="shared" si="3"/>
        <v>1.6722866666666663</v>
      </c>
      <c r="L27" s="17">
        <v>19</v>
      </c>
      <c r="M27" s="34">
        <f t="shared" si="6"/>
        <v>5.2631578947368418E-2</v>
      </c>
      <c r="N27" s="17">
        <v>0</v>
      </c>
      <c r="O27" s="35">
        <f t="shared" ref="O27:P27" si="35">D27/7</f>
        <v>0.14285714285714285</v>
      </c>
      <c r="P27" s="35">
        <f t="shared" si="35"/>
        <v>0</v>
      </c>
      <c r="Q27" s="30">
        <f t="shared" si="8"/>
        <v>0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0.12877777777777777</v>
      </c>
      <c r="AD27" s="40">
        <f t="shared" si="12"/>
        <v>-0.17771333333333331</v>
      </c>
      <c r="AE27" s="26">
        <v>-5.68</v>
      </c>
      <c r="AF27" s="26">
        <v>-4.2850000000000001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0.12877777777777777</v>
      </c>
      <c r="AD28" s="40">
        <f t="shared" si="12"/>
        <v>0</v>
      </c>
      <c r="AE28" s="26">
        <v>-5.68</v>
      </c>
      <c r="AF28" s="26">
        <v>-4.2850000000000001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14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2.536585365853659</v>
      </c>
      <c r="T29" s="15" t="s">
        <v>33</v>
      </c>
      <c r="U29" s="23" t="s">
        <v>33</v>
      </c>
      <c r="V29" s="1" t="s">
        <v>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0.12877777777777777</v>
      </c>
      <c r="AD29" s="40">
        <f t="shared" si="12"/>
        <v>0</v>
      </c>
      <c r="AE29" s="26">
        <v>-5.68</v>
      </c>
      <c r="AF29" s="26">
        <v>-4.2850000000000001</v>
      </c>
      <c r="AG29" s="26">
        <v>0</v>
      </c>
    </row>
    <row r="30" spans="1:33" ht="15.75" customHeight="1" x14ac:dyDescent="0.2">
      <c r="A30" s="15" t="s">
        <v>49</v>
      </c>
      <c r="B30" s="15" t="s">
        <v>72</v>
      </c>
      <c r="C30" s="16">
        <f t="shared" si="4"/>
        <v>13.9</v>
      </c>
      <c r="D30" s="17">
        <v>5</v>
      </c>
      <c r="E30" s="17">
        <v>0</v>
      </c>
      <c r="F30" s="18">
        <v>69.5</v>
      </c>
      <c r="G30" s="18">
        <v>0</v>
      </c>
      <c r="H30" s="32">
        <f t="shared" si="1"/>
        <v>0</v>
      </c>
      <c r="I30" s="32">
        <f t="shared" si="2"/>
        <v>0.12663475839328533</v>
      </c>
      <c r="J30" s="33">
        <f t="shared" si="5"/>
        <v>8.8011157083333309</v>
      </c>
      <c r="K30" s="33">
        <f t="shared" si="3"/>
        <v>1.7602231416666663</v>
      </c>
      <c r="L30" s="17">
        <v>29</v>
      </c>
      <c r="M30" s="34">
        <f t="shared" si="6"/>
        <v>0.17241379310344829</v>
      </c>
      <c r="N30" s="17">
        <v>11</v>
      </c>
      <c r="O30" s="35">
        <f t="shared" ref="O30:P30" si="38">D30/7</f>
        <v>0.7142857142857143</v>
      </c>
      <c r="P30" s="35">
        <f t="shared" si="38"/>
        <v>0</v>
      </c>
      <c r="Q30" s="30">
        <f t="shared" si="8"/>
        <v>15</v>
      </c>
      <c r="R30" s="30"/>
      <c r="S30" s="22">
        <v>2.6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0.12877777777777777</v>
      </c>
      <c r="AD30" s="40">
        <f t="shared" si="12"/>
        <v>-0.8885666666666665</v>
      </c>
      <c r="AE30" s="26">
        <v>-5.68</v>
      </c>
      <c r="AF30" s="26">
        <v>-4.1970635249999999</v>
      </c>
      <c r="AG30" s="26">
        <v>0</v>
      </c>
    </row>
    <row r="31" spans="1:33" ht="15.75" customHeight="1" x14ac:dyDescent="0.2">
      <c r="A31" s="15" t="s">
        <v>50</v>
      </c>
      <c r="B31" s="47" t="s">
        <v>73</v>
      </c>
      <c r="C31" s="16">
        <f t="shared" si="4"/>
        <v>13.900000000000002</v>
      </c>
      <c r="D31" s="17">
        <v>8</v>
      </c>
      <c r="E31" s="17">
        <v>0</v>
      </c>
      <c r="F31" s="18">
        <v>111.20000000000002</v>
      </c>
      <c r="G31" s="43">
        <v>0</v>
      </c>
      <c r="H31" s="32">
        <f t="shared" si="1"/>
        <v>0</v>
      </c>
      <c r="I31" s="32">
        <f t="shared" si="2"/>
        <v>0.12663475839328547</v>
      </c>
      <c r="J31" s="33">
        <f t="shared" si="5"/>
        <v>14.081785133333346</v>
      </c>
      <c r="K31" s="33">
        <f t="shared" si="3"/>
        <v>1.7602231416666683</v>
      </c>
      <c r="L31" s="17">
        <v>34</v>
      </c>
      <c r="M31" s="34">
        <f t="shared" si="6"/>
        <v>0.23529411764705882</v>
      </c>
      <c r="N31" s="17">
        <v>0</v>
      </c>
      <c r="O31" s="35">
        <f t="shared" ref="O31:P32" si="39">D31/7</f>
        <v>1.1428571428571428</v>
      </c>
      <c r="P31" s="35">
        <f t="shared" si="39"/>
        <v>0</v>
      </c>
      <c r="Q31" s="30">
        <f t="shared" si="8"/>
        <v>0</v>
      </c>
      <c r="R31" s="30"/>
      <c r="S31" s="22">
        <v>3.0697674418604599</v>
      </c>
      <c r="T31" s="15" t="s">
        <v>33</v>
      </c>
      <c r="U31" s="23" t="s">
        <v>33</v>
      </c>
      <c r="V31" s="1" t="s">
        <v>47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0.12877777777777777</v>
      </c>
      <c r="AD31" s="40">
        <f t="shared" si="12"/>
        <v>-1.4217066666666665</v>
      </c>
      <c r="AE31" s="44">
        <v>-5.68</v>
      </c>
      <c r="AF31" s="44">
        <v>-4.1970635249999999</v>
      </c>
      <c r="AG31" s="26">
        <v>0</v>
      </c>
    </row>
    <row r="32" spans="1:33" s="49" customFormat="1" ht="15.75" customHeight="1" x14ac:dyDescent="0.2">
      <c r="A32" s="49" t="s">
        <v>371</v>
      </c>
      <c r="C32" s="16">
        <f t="shared" si="4"/>
        <v>13.9</v>
      </c>
      <c r="D32" s="50">
        <v>1</v>
      </c>
      <c r="E32" s="50">
        <v>0</v>
      </c>
      <c r="F32" s="51">
        <v>13.9</v>
      </c>
      <c r="G32" s="51">
        <v>0</v>
      </c>
      <c r="H32" s="32">
        <f t="shared" si="1"/>
        <v>0</v>
      </c>
      <c r="I32" s="32">
        <f t="shared" si="2"/>
        <v>0.12663475839328536</v>
      </c>
      <c r="J32" s="33">
        <f t="shared" si="5"/>
        <v>1.7602231416666665</v>
      </c>
      <c r="K32" s="33">
        <f t="shared" si="3"/>
        <v>1.7602231416666665</v>
      </c>
      <c r="L32" s="50">
        <v>8</v>
      </c>
      <c r="M32" s="34">
        <f t="shared" si="6"/>
        <v>0.125</v>
      </c>
      <c r="N32" s="50">
        <v>1</v>
      </c>
      <c r="O32" s="35">
        <f t="shared" si="39"/>
        <v>0.14285714285714285</v>
      </c>
      <c r="P32" s="35">
        <f t="shared" si="39"/>
        <v>0</v>
      </c>
      <c r="Q32" s="30">
        <f t="shared" si="8"/>
        <v>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7.2727272727272716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0.12877777777777777</v>
      </c>
      <c r="AD32" s="40">
        <f t="shared" si="12"/>
        <v>-0.17771333333333331</v>
      </c>
      <c r="AE32" s="56">
        <v>-5.68</v>
      </c>
      <c r="AF32" s="56">
        <v>-4.1970635249999999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41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Info!B1:BJ5000""),3,FALSE),"""")"),"2 oz Hard Plastic Dessert  Shot Glass + Mini Spoon(100)
Poly Bagged w/ Color Insert")</f>
        <v>2 oz Hard Plastic Dessert  Shot Glass + Mini Spoon(100)
Poly Bagged w/ Color Insert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Info!B1:BJ5000""),2,FALSE),"""")"),"B01LX3ACCA")</f>
        <v>B01LX3ACCA</v>
      </c>
      <c r="B2" s="3" t="s">
        <v>74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78.5" customHeight="1" x14ac:dyDescent="0.2">
      <c r="A3" s="72" t="s">
        <v>30</v>
      </c>
      <c r="B3" s="73"/>
      <c r="C3" s="4">
        <f>((AE32+AF32)/0.85)*-1</f>
        <v>11.020948073823529</v>
      </c>
      <c r="D3" s="5">
        <f>SUM(D4:D99707)</f>
        <v>1821</v>
      </c>
      <c r="E3" s="5"/>
      <c r="F3" s="6">
        <f t="shared" ref="F3:G3" si="0">SUM(F4:F99707)</f>
        <v>32535.169999999991</v>
      </c>
      <c r="G3" s="6">
        <f t="shared" si="0"/>
        <v>-5.2799999999999994</v>
      </c>
      <c r="H3" s="7">
        <f t="shared" ref="H3:H32" si="1">G3/F3*-1</f>
        <v>1.6228592012889438E-4</v>
      </c>
      <c r="I3" s="8">
        <f t="shared" ref="I3:I32" si="2">J3/F3</f>
        <v>0.33600428693045781</v>
      </c>
      <c r="J3" s="6">
        <f>SUM(J4:J99707)</f>
        <v>10931.95659601122</v>
      </c>
      <c r="K3" s="6">
        <f t="shared" ref="K3:K32" si="3">J3/D3</f>
        <v>6.0032710576667876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Sheet!a1:g5000""),2,FALSE),"""")"),"5 - March
6 - April
10 - May
8 - June
8 - July
8 - Aug
8 - Sept
6 - Oct
8 - Nov
12 - Dec
4 - Jan
5 - Feb")</f>
        <v>5 - March
6 - April
10 - May
8 - June
8 - July
8 - Aug
8 - Sept
6 - Oct
8 - Nov
12 - Dec
4 -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-214.39078898464655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Info!B2:BZ7000""),37,FALSE)),"""")*-1"),-4.41780586275)</f>
        <v>-4.4178058627499999</v>
      </c>
      <c r="AG3" s="6">
        <f>SUM(AG4:AG99707)</f>
        <v>0</v>
      </c>
    </row>
    <row r="4" spans="1:33" ht="15.75" customHeight="1" x14ac:dyDescent="0.2">
      <c r="A4" s="15" t="s">
        <v>52</v>
      </c>
      <c r="B4" s="15" t="s">
        <v>75</v>
      </c>
      <c r="C4" s="16">
        <f t="shared" ref="C4:C32" si="4">IFERROR(F4/D4," - ")</f>
        <v>16.528571428571432</v>
      </c>
      <c r="D4" s="17">
        <v>14</v>
      </c>
      <c r="E4" s="17">
        <v>0</v>
      </c>
      <c r="F4" s="18">
        <v>231.40000000000003</v>
      </c>
      <c r="G4" s="18">
        <v>-2.98</v>
      </c>
      <c r="H4" s="19">
        <f t="shared" si="1"/>
        <v>1.2878133102852202E-2</v>
      </c>
      <c r="I4" s="19">
        <f t="shared" si="2"/>
        <v>0.29411696295277762</v>
      </c>
      <c r="J4" s="18">
        <f t="shared" ref="J4:J32" si="5">F4*0.85+G4+AF4*D4+D4*AE4+AG4+AD4</f>
        <v>68.058665227272755</v>
      </c>
      <c r="K4" s="18">
        <f t="shared" si="3"/>
        <v>4.8613332305194827</v>
      </c>
      <c r="L4" s="17">
        <v>63</v>
      </c>
      <c r="M4" s="20">
        <f t="shared" ref="M4:M32" si="6">IFERROR(D4/L4,"-")</f>
        <v>0.22222222222222221</v>
      </c>
      <c r="N4" s="17">
        <v>1075</v>
      </c>
      <c r="O4" s="21">
        <f t="shared" ref="O4:P4" si="7">D4/7</f>
        <v>2</v>
      </c>
      <c r="P4" s="21">
        <f t="shared" si="7"/>
        <v>0</v>
      </c>
      <c r="Q4" s="17">
        <f t="shared" ref="Q4:Q32" si="8">ROUNDDOWN(N4/(O4+P4),0)</f>
        <v>537</v>
      </c>
      <c r="R4" s="17"/>
      <c r="S4" s="22">
        <v>0.56488549618320605</v>
      </c>
      <c r="T4" s="15" t="s">
        <v>33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8.5312499999999999E-2</v>
      </c>
      <c r="AD4" s="26">
        <f t="shared" ref="AD4:AD32" si="12">IFERROR(AB4*AC4*D4*2,0)</f>
        <v>-1.6482375</v>
      </c>
      <c r="AE4" s="26">
        <v>-4.9000000000000004</v>
      </c>
      <c r="AF4" s="26">
        <v>-3.957364090909091</v>
      </c>
      <c r="AG4" s="26">
        <v>0</v>
      </c>
    </row>
    <row r="5" spans="1:33" ht="15.75" customHeight="1" x14ac:dyDescent="0.2">
      <c r="A5" s="29" t="s">
        <v>53</v>
      </c>
      <c r="B5" s="29" t="s">
        <v>76</v>
      </c>
      <c r="C5" s="16">
        <f t="shared" si="4"/>
        <v>15.710000000000003</v>
      </c>
      <c r="D5" s="30">
        <v>16</v>
      </c>
      <c r="E5" s="30">
        <v>0</v>
      </c>
      <c r="F5" s="31">
        <v>251.36000000000004</v>
      </c>
      <c r="G5" s="31">
        <v>-2.2999999999999998</v>
      </c>
      <c r="H5" s="32">
        <f t="shared" si="1"/>
        <v>9.1502227880330984E-3</v>
      </c>
      <c r="I5" s="32">
        <f t="shared" si="2"/>
        <v>0.26954285411683632</v>
      </c>
      <c r="J5" s="33">
        <f t="shared" si="5"/>
        <v>67.752291810807989</v>
      </c>
      <c r="K5" s="33">
        <f t="shared" si="3"/>
        <v>4.2345182381754993</v>
      </c>
      <c r="L5" s="30">
        <v>96</v>
      </c>
      <c r="M5" s="34">
        <f t="shared" si="6"/>
        <v>0.16666666666666666</v>
      </c>
      <c r="N5" s="30">
        <v>1064</v>
      </c>
      <c r="O5" s="35">
        <f t="shared" ref="O5:P5" si="13">D5/7</f>
        <v>2.2857142857142856</v>
      </c>
      <c r="P5" s="35">
        <f t="shared" si="13"/>
        <v>0</v>
      </c>
      <c r="Q5" s="30">
        <f t="shared" si="8"/>
        <v>465</v>
      </c>
      <c r="R5" s="30"/>
      <c r="S5" s="36">
        <v>0.51343283582089505</v>
      </c>
      <c r="T5" s="29" t="s">
        <v>33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34</v>
      </c>
      <c r="AB5" s="41">
        <f t="shared" si="11"/>
        <v>-0.69</v>
      </c>
      <c r="AC5" s="42">
        <v>8.5411355735805328E-2</v>
      </c>
      <c r="AD5" s="40">
        <f t="shared" si="12"/>
        <v>-1.8858827346465814</v>
      </c>
      <c r="AE5" s="40">
        <v>-4.9000000000000004</v>
      </c>
      <c r="AF5" s="40">
        <v>-3.957364090909091</v>
      </c>
      <c r="AG5" s="40">
        <v>0</v>
      </c>
    </row>
    <row r="6" spans="1:33" ht="15.75" customHeight="1" x14ac:dyDescent="0.2">
      <c r="A6" s="29" t="s">
        <v>54</v>
      </c>
      <c r="B6" s="29" t="s">
        <v>77</v>
      </c>
      <c r="C6" s="16">
        <f t="shared" si="4"/>
        <v>13.97675675675675</v>
      </c>
      <c r="D6" s="30">
        <v>37</v>
      </c>
      <c r="E6" s="30">
        <v>1</v>
      </c>
      <c r="F6" s="31">
        <v>517.13999999999976</v>
      </c>
      <c r="G6" s="31">
        <v>0</v>
      </c>
      <c r="H6" s="32">
        <f t="shared" si="1"/>
        <v>0</v>
      </c>
      <c r="I6" s="32">
        <f t="shared" si="2"/>
        <v>0.20785565298828843</v>
      </c>
      <c r="J6" s="33">
        <f t="shared" si="5"/>
        <v>107.49047238636342</v>
      </c>
      <c r="K6" s="33">
        <f t="shared" si="3"/>
        <v>2.9051479023341464</v>
      </c>
      <c r="L6" s="30">
        <v>137</v>
      </c>
      <c r="M6" s="34">
        <f t="shared" si="6"/>
        <v>0.27007299270072993</v>
      </c>
      <c r="N6" s="30">
        <v>1029</v>
      </c>
      <c r="O6" s="35">
        <f t="shared" ref="O6:P6" si="14">D6/7</f>
        <v>5.2857142857142856</v>
      </c>
      <c r="P6" s="35">
        <f t="shared" si="14"/>
        <v>0.14285714285714285</v>
      </c>
      <c r="Q6" s="30">
        <f t="shared" si="8"/>
        <v>189</v>
      </c>
      <c r="R6" s="30"/>
      <c r="S6" s="36">
        <v>0.44733420026007797</v>
      </c>
      <c r="T6" s="29">
        <v>900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8.5312499999999999E-2</v>
      </c>
      <c r="AD6" s="40">
        <f t="shared" si="12"/>
        <v>-4.35605625</v>
      </c>
      <c r="AE6" s="40">
        <v>-4.9000000000000004</v>
      </c>
      <c r="AF6" s="40">
        <v>-3.957364090909091</v>
      </c>
      <c r="AG6" s="40">
        <v>0</v>
      </c>
    </row>
    <row r="7" spans="1:33" ht="15.75" customHeight="1" x14ac:dyDescent="0.2">
      <c r="A7" s="29" t="s">
        <v>56</v>
      </c>
      <c r="B7" s="29" t="s">
        <v>78</v>
      </c>
      <c r="C7" s="16">
        <f t="shared" si="4"/>
        <v>12.99454545454546</v>
      </c>
      <c r="D7" s="30">
        <v>66</v>
      </c>
      <c r="E7" s="30">
        <v>0</v>
      </c>
      <c r="F7" s="31">
        <v>857.64000000000033</v>
      </c>
      <c r="G7" s="31">
        <v>0</v>
      </c>
      <c r="H7" s="32">
        <f t="shared" si="1"/>
        <v>0</v>
      </c>
      <c r="I7" s="32">
        <f t="shared" si="2"/>
        <v>0.15931825416258588</v>
      </c>
      <c r="J7" s="33">
        <f t="shared" si="5"/>
        <v>136.6377075000002</v>
      </c>
      <c r="K7" s="33">
        <f t="shared" si="3"/>
        <v>2.0702682954545484</v>
      </c>
      <c r="L7" s="30">
        <v>208</v>
      </c>
      <c r="M7" s="34">
        <f t="shared" si="6"/>
        <v>0.31730769230769229</v>
      </c>
      <c r="N7" s="30">
        <v>960</v>
      </c>
      <c r="O7" s="35">
        <f t="shared" ref="O7:P7" si="15">D7/7</f>
        <v>9.4285714285714288</v>
      </c>
      <c r="P7" s="35">
        <f t="shared" si="15"/>
        <v>0</v>
      </c>
      <c r="Q7" s="30">
        <f t="shared" si="8"/>
        <v>101</v>
      </c>
      <c r="R7" s="30"/>
      <c r="S7" s="36">
        <v>0.45049272641952098</v>
      </c>
      <c r="T7" s="29">
        <v>900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8.5312499999999999E-2</v>
      </c>
      <c r="AD7" s="40">
        <f t="shared" si="12"/>
        <v>-7.7702624999999994</v>
      </c>
      <c r="AE7" s="40">
        <v>-4.9000000000000004</v>
      </c>
      <c r="AF7" s="40">
        <v>-3.957364090909091</v>
      </c>
      <c r="AG7" s="40">
        <v>0</v>
      </c>
    </row>
    <row r="8" spans="1:33" ht="15.75" customHeight="1" x14ac:dyDescent="0.2">
      <c r="A8" s="29" t="s">
        <v>57</v>
      </c>
      <c r="B8" s="29" t="s">
        <v>79</v>
      </c>
      <c r="C8" s="16">
        <f t="shared" si="4"/>
        <v>13.643061224489802</v>
      </c>
      <c r="D8" s="30">
        <v>49</v>
      </c>
      <c r="E8" s="30">
        <v>0</v>
      </c>
      <c r="F8" s="31">
        <v>668.51000000000033</v>
      </c>
      <c r="G8" s="31">
        <v>0</v>
      </c>
      <c r="H8" s="32">
        <f t="shared" si="1"/>
        <v>0</v>
      </c>
      <c r="I8" s="32">
        <f t="shared" si="2"/>
        <v>0.19195624411003609</v>
      </c>
      <c r="J8" s="33">
        <f t="shared" si="5"/>
        <v>128.32466875000028</v>
      </c>
      <c r="K8" s="33">
        <f t="shared" si="3"/>
        <v>2.6188707908163322</v>
      </c>
      <c r="L8" s="30">
        <v>189</v>
      </c>
      <c r="M8" s="34">
        <f t="shared" si="6"/>
        <v>0.25925925925925924</v>
      </c>
      <c r="N8" s="30">
        <v>913</v>
      </c>
      <c r="O8" s="35">
        <f t="shared" ref="O8:P8" si="16">D8/7</f>
        <v>7</v>
      </c>
      <c r="P8" s="35">
        <f t="shared" si="16"/>
        <v>0</v>
      </c>
      <c r="Q8" s="30">
        <f t="shared" si="8"/>
        <v>130</v>
      </c>
      <c r="R8" s="30"/>
      <c r="S8" s="36">
        <v>0.37890625</v>
      </c>
      <c r="T8" s="29">
        <v>900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34</v>
      </c>
      <c r="AB8" s="41">
        <f t="shared" si="11"/>
        <v>-0.69</v>
      </c>
      <c r="AC8" s="42">
        <v>8.5312499999999999E-2</v>
      </c>
      <c r="AD8" s="40">
        <f t="shared" si="12"/>
        <v>-5.7688312499999999</v>
      </c>
      <c r="AE8" s="40">
        <v>-4.9000000000000004</v>
      </c>
      <c r="AF8" s="40">
        <v>-3.96</v>
      </c>
      <c r="AG8" s="40">
        <v>0</v>
      </c>
    </row>
    <row r="9" spans="1:33" ht="15.75" customHeight="1" x14ac:dyDescent="0.2">
      <c r="A9" s="29" t="s">
        <v>58</v>
      </c>
      <c r="B9" s="29" t="s">
        <v>77</v>
      </c>
      <c r="C9" s="16">
        <f t="shared" si="4"/>
        <v>14.313529411764712</v>
      </c>
      <c r="D9" s="30">
        <v>51</v>
      </c>
      <c r="E9" s="30">
        <v>0</v>
      </c>
      <c r="F9" s="31">
        <v>729.99000000000035</v>
      </c>
      <c r="G9" s="31">
        <v>0</v>
      </c>
      <c r="H9" s="32">
        <f t="shared" si="1"/>
        <v>0</v>
      </c>
      <c r="I9" s="32">
        <f t="shared" si="2"/>
        <v>0.21771849723346223</v>
      </c>
      <c r="J9" s="33">
        <f t="shared" si="5"/>
        <v>158.93232579545517</v>
      </c>
      <c r="K9" s="33">
        <f t="shared" si="3"/>
        <v>3.1163201136363758</v>
      </c>
      <c r="L9" s="30">
        <v>171</v>
      </c>
      <c r="M9" s="34">
        <f t="shared" si="6"/>
        <v>0.2982456140350877</v>
      </c>
      <c r="N9" s="30">
        <v>864</v>
      </c>
      <c r="O9" s="35">
        <f t="shared" ref="O9:P9" si="17">D9/7</f>
        <v>7.2857142857142856</v>
      </c>
      <c r="P9" s="35">
        <f t="shared" si="17"/>
        <v>0</v>
      </c>
      <c r="Q9" s="30">
        <f t="shared" si="8"/>
        <v>118</v>
      </c>
      <c r="R9" s="30"/>
      <c r="S9" s="36">
        <v>0.438944969065451</v>
      </c>
      <c r="T9" s="29">
        <v>900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34</v>
      </c>
      <c r="AB9" s="41">
        <f t="shared" si="11"/>
        <v>-0.69</v>
      </c>
      <c r="AC9" s="42">
        <v>8.5312499999999999E-2</v>
      </c>
      <c r="AD9" s="40">
        <f t="shared" si="12"/>
        <v>-6.0042937499999995</v>
      </c>
      <c r="AE9" s="40">
        <v>-4.9000000000000004</v>
      </c>
      <c r="AF9" s="40">
        <v>-4.0324486363636298</v>
      </c>
      <c r="AG9" s="40">
        <v>0</v>
      </c>
    </row>
    <row r="10" spans="1:33" ht="15.75" customHeight="1" x14ac:dyDescent="0.2">
      <c r="A10" s="29" t="s">
        <v>59</v>
      </c>
      <c r="B10" s="29" t="s">
        <v>80</v>
      </c>
      <c r="C10" s="16">
        <f t="shared" si="4"/>
        <v>14.490000000000006</v>
      </c>
      <c r="D10" s="30">
        <v>32</v>
      </c>
      <c r="E10" s="30">
        <v>0</v>
      </c>
      <c r="F10" s="31">
        <v>463.68000000000018</v>
      </c>
      <c r="G10" s="31">
        <v>0</v>
      </c>
      <c r="H10" s="32">
        <f t="shared" si="1"/>
        <v>0</v>
      </c>
      <c r="I10" s="32">
        <f t="shared" si="2"/>
        <v>0.22541891743522252</v>
      </c>
      <c r="J10" s="33">
        <f t="shared" si="5"/>
        <v>104.52224363636402</v>
      </c>
      <c r="K10" s="33">
        <f t="shared" si="3"/>
        <v>3.2663201136363758</v>
      </c>
      <c r="L10" s="30">
        <v>157</v>
      </c>
      <c r="M10" s="34">
        <f t="shared" si="6"/>
        <v>0.20382165605095542</v>
      </c>
      <c r="N10" s="30">
        <v>832</v>
      </c>
      <c r="O10" s="35">
        <f t="shared" ref="O10:P10" si="18">D10/7</f>
        <v>4.5714285714285712</v>
      </c>
      <c r="P10" s="35">
        <f t="shared" si="18"/>
        <v>0</v>
      </c>
      <c r="Q10" s="30">
        <f t="shared" si="8"/>
        <v>182</v>
      </c>
      <c r="R10" s="30"/>
      <c r="S10" s="36">
        <v>0.49950835791543702</v>
      </c>
      <c r="T10" s="29">
        <v>900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34</v>
      </c>
      <c r="AB10" s="41">
        <f t="shared" si="11"/>
        <v>-0.69</v>
      </c>
      <c r="AC10" s="42">
        <v>8.5312499999999999E-2</v>
      </c>
      <c r="AD10" s="40">
        <f t="shared" si="12"/>
        <v>-3.7673999999999999</v>
      </c>
      <c r="AE10" s="40">
        <v>-4.9000000000000004</v>
      </c>
      <c r="AF10" s="40">
        <v>-4.0324486363636298</v>
      </c>
      <c r="AG10" s="40">
        <v>0</v>
      </c>
    </row>
    <row r="11" spans="1:33" ht="15.75" customHeight="1" x14ac:dyDescent="0.2">
      <c r="A11" s="29" t="s">
        <v>60</v>
      </c>
      <c r="B11" s="29" t="s">
        <v>81</v>
      </c>
      <c r="C11" s="16">
        <f t="shared" si="4"/>
        <v>14.230833333333335</v>
      </c>
      <c r="D11" s="30">
        <v>24</v>
      </c>
      <c r="E11" s="30">
        <v>0</v>
      </c>
      <c r="F11" s="31">
        <v>341.54</v>
      </c>
      <c r="G11" s="31">
        <v>0</v>
      </c>
      <c r="H11" s="32">
        <f t="shared" si="1"/>
        <v>0</v>
      </c>
      <c r="I11" s="32">
        <f t="shared" si="2"/>
        <v>0.21404427805607801</v>
      </c>
      <c r="J11" s="33">
        <f t="shared" si="5"/>
        <v>73.104682727272888</v>
      </c>
      <c r="K11" s="33">
        <f t="shared" si="3"/>
        <v>3.0460284469697037</v>
      </c>
      <c r="L11" s="30">
        <v>126</v>
      </c>
      <c r="M11" s="34">
        <f t="shared" si="6"/>
        <v>0.19047619047619047</v>
      </c>
      <c r="N11" s="30">
        <v>811</v>
      </c>
      <c r="O11" s="35">
        <f t="shared" ref="O11:P11" si="19">D11/7</f>
        <v>3.4285714285714284</v>
      </c>
      <c r="P11" s="35">
        <f t="shared" si="19"/>
        <v>0</v>
      </c>
      <c r="Q11" s="30">
        <f t="shared" si="8"/>
        <v>236</v>
      </c>
      <c r="R11" s="30"/>
      <c r="S11" s="36">
        <v>0.53486797562626898</v>
      </c>
      <c r="T11" s="29">
        <v>900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34</v>
      </c>
      <c r="AB11" s="41">
        <f t="shared" si="11"/>
        <v>-0.69</v>
      </c>
      <c r="AC11" s="42">
        <v>8.5312499999999999E-2</v>
      </c>
      <c r="AD11" s="40">
        <f t="shared" si="12"/>
        <v>-2.8255499999999998</v>
      </c>
      <c r="AE11" s="40">
        <v>-4.9000000000000004</v>
      </c>
      <c r="AF11" s="40">
        <v>-4.0324486363636298</v>
      </c>
      <c r="AG11" s="40">
        <v>0</v>
      </c>
    </row>
    <row r="12" spans="1:33" ht="15.75" customHeight="1" x14ac:dyDescent="0.2">
      <c r="A12" s="29" t="s">
        <v>61</v>
      </c>
      <c r="B12" s="29" t="s">
        <v>32</v>
      </c>
      <c r="C12" s="16">
        <f t="shared" si="4"/>
        <v>14.242931034482751</v>
      </c>
      <c r="D12" s="30">
        <v>58</v>
      </c>
      <c r="E12" s="30">
        <v>2</v>
      </c>
      <c r="F12" s="31">
        <v>826.08999999999958</v>
      </c>
      <c r="G12" s="31">
        <v>0</v>
      </c>
      <c r="H12" s="32">
        <f t="shared" si="1"/>
        <v>0</v>
      </c>
      <c r="I12" s="32">
        <f t="shared" si="2"/>
        <v>0.2145844479305028</v>
      </c>
      <c r="J12" s="33">
        <f t="shared" si="5"/>
        <v>177.26606659090896</v>
      </c>
      <c r="K12" s="33">
        <f t="shared" si="3"/>
        <v>3.0563114929467061</v>
      </c>
      <c r="L12" s="30">
        <v>168</v>
      </c>
      <c r="M12" s="34">
        <f t="shared" si="6"/>
        <v>0.34523809523809523</v>
      </c>
      <c r="N12" s="30">
        <v>753</v>
      </c>
      <c r="O12" s="35">
        <f t="shared" ref="O12:P12" si="20">D12/7</f>
        <v>8.2857142857142865</v>
      </c>
      <c r="P12" s="35">
        <f t="shared" si="20"/>
        <v>0.2857142857142857</v>
      </c>
      <c r="Q12" s="30">
        <f t="shared" si="8"/>
        <v>87</v>
      </c>
      <c r="R12" s="30"/>
      <c r="S12" s="36">
        <v>0.47482389773023698</v>
      </c>
      <c r="T12" s="29">
        <v>900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34</v>
      </c>
      <c r="AB12" s="41">
        <f t="shared" si="11"/>
        <v>-0.69</v>
      </c>
      <c r="AC12" s="42">
        <v>8.5312499999999999E-2</v>
      </c>
      <c r="AD12" s="40">
        <f t="shared" si="12"/>
        <v>-6.8284124999999998</v>
      </c>
      <c r="AE12" s="40">
        <v>-4.9000000000000004</v>
      </c>
      <c r="AF12" s="40">
        <v>-4.0324486363636298</v>
      </c>
      <c r="AG12" s="40">
        <v>0</v>
      </c>
    </row>
    <row r="13" spans="1:33" ht="15.75" customHeight="1" x14ac:dyDescent="0.2">
      <c r="A13" s="29" t="s">
        <v>62</v>
      </c>
      <c r="B13" s="29" t="s">
        <v>82</v>
      </c>
      <c r="C13" s="16">
        <f t="shared" si="4"/>
        <v>14.275813953488376</v>
      </c>
      <c r="D13" s="30">
        <v>86</v>
      </c>
      <c r="E13" s="30">
        <v>0</v>
      </c>
      <c r="F13" s="33">
        <v>1227.7200000000003</v>
      </c>
      <c r="G13" s="31">
        <v>0</v>
      </c>
      <c r="H13" s="32">
        <f t="shared" si="1"/>
        <v>0</v>
      </c>
      <c r="I13" s="32">
        <f t="shared" si="2"/>
        <v>0.21327987337207535</v>
      </c>
      <c r="J13" s="33">
        <f t="shared" si="5"/>
        <v>261.84796613636439</v>
      </c>
      <c r="K13" s="33">
        <f t="shared" si="3"/>
        <v>3.0447437922833069</v>
      </c>
      <c r="L13" s="30">
        <v>144</v>
      </c>
      <c r="M13" s="34">
        <f t="shared" si="6"/>
        <v>0.59722222222222221</v>
      </c>
      <c r="N13" s="30">
        <v>673</v>
      </c>
      <c r="O13" s="35">
        <f t="shared" ref="O13:P13" si="21">D13/7</f>
        <v>12.285714285714286</v>
      </c>
      <c r="P13" s="35">
        <f t="shared" si="21"/>
        <v>0</v>
      </c>
      <c r="Q13" s="30">
        <f t="shared" si="8"/>
        <v>54</v>
      </c>
      <c r="R13" s="30"/>
      <c r="S13" s="36">
        <v>0.49697924875229799</v>
      </c>
      <c r="T13" s="29">
        <v>900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34</v>
      </c>
      <c r="AB13" s="41">
        <f t="shared" si="11"/>
        <v>-0.69</v>
      </c>
      <c r="AC13" s="42">
        <v>8.5312499999999999E-2</v>
      </c>
      <c r="AD13" s="40">
        <f t="shared" si="12"/>
        <v>-10.1248875</v>
      </c>
      <c r="AE13" s="40">
        <v>-4.9000000000000004</v>
      </c>
      <c r="AF13" s="40">
        <v>-4.0719668181818101</v>
      </c>
      <c r="AG13" s="40">
        <v>0</v>
      </c>
    </row>
    <row r="14" spans="1:33" ht="15.75" customHeight="1" x14ac:dyDescent="0.2">
      <c r="A14" s="29" t="s">
        <v>63</v>
      </c>
      <c r="B14" s="29" t="s">
        <v>77</v>
      </c>
      <c r="C14" s="16">
        <f t="shared" si="4"/>
        <v>14.857121212121212</v>
      </c>
      <c r="D14" s="30">
        <v>66</v>
      </c>
      <c r="E14" s="30">
        <v>0</v>
      </c>
      <c r="F14" s="33">
        <v>980.57</v>
      </c>
      <c r="G14" s="31">
        <v>0</v>
      </c>
      <c r="H14" s="32">
        <f t="shared" si="1"/>
        <v>0</v>
      </c>
      <c r="I14" s="32">
        <f t="shared" si="2"/>
        <v>0.23819250792906221</v>
      </c>
      <c r="J14" s="33">
        <f t="shared" si="5"/>
        <v>233.56442750000053</v>
      </c>
      <c r="K14" s="33">
        <f t="shared" si="3"/>
        <v>3.5388549621212202</v>
      </c>
      <c r="L14" s="30">
        <v>193</v>
      </c>
      <c r="M14" s="34">
        <f t="shared" si="6"/>
        <v>0.34196891191709844</v>
      </c>
      <c r="N14" s="30">
        <v>602</v>
      </c>
      <c r="O14" s="35">
        <f t="shared" ref="O14:P14" si="22">D14/7</f>
        <v>9.4285714285714288</v>
      </c>
      <c r="P14" s="35">
        <f t="shared" si="22"/>
        <v>0</v>
      </c>
      <c r="Q14" s="30">
        <f t="shared" si="8"/>
        <v>63</v>
      </c>
      <c r="R14" s="30"/>
      <c r="S14" s="36">
        <v>0.61530143281968097</v>
      </c>
      <c r="T14" s="29">
        <v>1500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34</v>
      </c>
      <c r="AB14" s="41">
        <f t="shared" si="11"/>
        <v>-0.69</v>
      </c>
      <c r="AC14" s="42">
        <v>8.5312499999999999E-2</v>
      </c>
      <c r="AD14" s="40">
        <f t="shared" si="12"/>
        <v>-7.7702624999999994</v>
      </c>
      <c r="AE14" s="40">
        <v>-4.9000000000000004</v>
      </c>
      <c r="AF14" s="40">
        <v>-4.0719668181818101</v>
      </c>
      <c r="AG14" s="40">
        <v>0</v>
      </c>
    </row>
    <row r="15" spans="1:33" ht="15.75" customHeight="1" x14ac:dyDescent="0.2">
      <c r="A15" s="29" t="s">
        <v>64</v>
      </c>
      <c r="B15" s="29" t="s">
        <v>77</v>
      </c>
      <c r="C15" s="16">
        <f t="shared" si="4"/>
        <v>15.61381578947368</v>
      </c>
      <c r="D15" s="30">
        <v>76</v>
      </c>
      <c r="E15" s="30">
        <v>3</v>
      </c>
      <c r="F15" s="33">
        <v>1186.6499999999996</v>
      </c>
      <c r="G15" s="31">
        <v>0</v>
      </c>
      <c r="H15" s="32">
        <f t="shared" si="1"/>
        <v>0</v>
      </c>
      <c r="I15" s="32">
        <f t="shared" si="2"/>
        <v>0.26784262151281529</v>
      </c>
      <c r="J15" s="33">
        <f t="shared" si="5"/>
        <v>317.83544681818216</v>
      </c>
      <c r="K15" s="33">
        <f t="shared" si="3"/>
        <v>4.1820453528708184</v>
      </c>
      <c r="L15" s="30">
        <v>226</v>
      </c>
      <c r="M15" s="34">
        <f t="shared" si="6"/>
        <v>0.33628318584070799</v>
      </c>
      <c r="N15" s="30">
        <v>539</v>
      </c>
      <c r="O15" s="35">
        <f t="shared" ref="O15:P15" si="23">D15/7</f>
        <v>10.857142857142858</v>
      </c>
      <c r="P15" s="35">
        <f t="shared" si="23"/>
        <v>0.42857142857142855</v>
      </c>
      <c r="Q15" s="30">
        <f t="shared" si="8"/>
        <v>47</v>
      </c>
      <c r="R15" s="30"/>
      <c r="S15" s="36">
        <v>0.67867191896454704</v>
      </c>
      <c r="T15" s="29">
        <v>1650</v>
      </c>
      <c r="U15" s="37">
        <v>150</v>
      </c>
      <c r="V15" s="38" t="s">
        <v>83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34</v>
      </c>
      <c r="AB15" s="41">
        <f t="shared" si="11"/>
        <v>-0.69</v>
      </c>
      <c r="AC15" s="42">
        <v>8.5312499999999999E-2</v>
      </c>
      <c r="AD15" s="40">
        <f t="shared" si="12"/>
        <v>-8.9475750000000005</v>
      </c>
      <c r="AE15" s="40">
        <v>-4.9000000000000004</v>
      </c>
      <c r="AF15" s="40">
        <v>-4.0719668181818101</v>
      </c>
      <c r="AG15" s="40">
        <v>0</v>
      </c>
    </row>
    <row r="16" spans="1:33" ht="15.75" customHeight="1" x14ac:dyDescent="0.2">
      <c r="A16" s="29" t="s">
        <v>65</v>
      </c>
      <c r="B16" s="29" t="s">
        <v>84</v>
      </c>
      <c r="C16" s="16">
        <f t="shared" si="4"/>
        <v>15.89722627737226</v>
      </c>
      <c r="D16" s="30">
        <v>137</v>
      </c>
      <c r="E16" s="30">
        <v>1</v>
      </c>
      <c r="F16" s="33">
        <v>2177.9199999999996</v>
      </c>
      <c r="G16" s="31">
        <v>0</v>
      </c>
      <c r="H16" s="32">
        <f t="shared" si="1"/>
        <v>0</v>
      </c>
      <c r="I16" s="32">
        <f t="shared" si="2"/>
        <v>0.27822113055534253</v>
      </c>
      <c r="J16" s="33">
        <f t="shared" si="5"/>
        <v>605.94336465909146</v>
      </c>
      <c r="K16" s="33">
        <f t="shared" si="3"/>
        <v>4.4229442675846089</v>
      </c>
      <c r="L16" s="30">
        <v>279</v>
      </c>
      <c r="M16" s="34">
        <f t="shared" si="6"/>
        <v>0.49103942652329752</v>
      </c>
      <c r="N16" s="30">
        <v>397</v>
      </c>
      <c r="O16" s="35">
        <f t="shared" ref="O16:P16" si="24">D16/7</f>
        <v>19.571428571428573</v>
      </c>
      <c r="P16" s="35">
        <f t="shared" si="24"/>
        <v>0.14285714285714285</v>
      </c>
      <c r="Q16" s="30">
        <f t="shared" si="8"/>
        <v>20</v>
      </c>
      <c r="R16" s="30"/>
      <c r="S16" s="36">
        <v>0.84313725490196001</v>
      </c>
      <c r="T16" s="29">
        <v>1650</v>
      </c>
      <c r="U16" s="37">
        <v>150</v>
      </c>
      <c r="V16" s="38" t="s">
        <v>83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34</v>
      </c>
      <c r="AB16" s="41">
        <f t="shared" si="11"/>
        <v>-0.69</v>
      </c>
      <c r="AC16" s="42">
        <v>8.5312499999999999E-2</v>
      </c>
      <c r="AD16" s="40">
        <f t="shared" si="12"/>
        <v>-16.129181249999998</v>
      </c>
      <c r="AE16" s="40">
        <v>-4.9000000000000004</v>
      </c>
      <c r="AF16" s="40">
        <v>-4.0719668181818101</v>
      </c>
      <c r="AG16" s="40">
        <v>0</v>
      </c>
    </row>
    <row r="17" spans="1:33" ht="15.75" customHeight="1" x14ac:dyDescent="0.2">
      <c r="A17" s="29" t="s">
        <v>66</v>
      </c>
      <c r="B17" s="29" t="s">
        <v>85</v>
      </c>
      <c r="C17" s="16">
        <f t="shared" si="4"/>
        <v>17.574190476190466</v>
      </c>
      <c r="D17" s="30">
        <v>105</v>
      </c>
      <c r="E17" s="30">
        <v>2</v>
      </c>
      <c r="F17" s="33">
        <v>1845.2899999999988</v>
      </c>
      <c r="G17" s="31">
        <v>0</v>
      </c>
      <c r="H17" s="32">
        <f t="shared" si="1"/>
        <v>0</v>
      </c>
      <c r="I17" s="32">
        <f t="shared" si="2"/>
        <v>0.33278140717226529</v>
      </c>
      <c r="J17" s="33">
        <f t="shared" si="5"/>
        <v>614.07820284090906</v>
      </c>
      <c r="K17" s="33">
        <f t="shared" si="3"/>
        <v>5.8483638365800861</v>
      </c>
      <c r="L17" s="30">
        <v>310</v>
      </c>
      <c r="M17" s="34">
        <f t="shared" si="6"/>
        <v>0.33870967741935482</v>
      </c>
      <c r="N17" s="30">
        <v>294</v>
      </c>
      <c r="O17" s="35">
        <f t="shared" ref="O17:P17" si="25">D17/7</f>
        <v>15</v>
      </c>
      <c r="P17" s="35">
        <f t="shared" si="25"/>
        <v>0.2857142857142857</v>
      </c>
      <c r="Q17" s="30">
        <f t="shared" si="8"/>
        <v>19</v>
      </c>
      <c r="R17" s="30"/>
      <c r="S17" s="36">
        <v>0.993506493506493</v>
      </c>
      <c r="T17" s="29">
        <v>1650</v>
      </c>
      <c r="U17" s="37">
        <v>150</v>
      </c>
      <c r="V17" s="38" t="s">
        <v>86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34</v>
      </c>
      <c r="AB17" s="41">
        <f t="shared" si="11"/>
        <v>-0.69</v>
      </c>
      <c r="AC17" s="42">
        <v>8.5312499999999999E-2</v>
      </c>
      <c r="AD17" s="40">
        <f t="shared" si="12"/>
        <v>-12.36178125</v>
      </c>
      <c r="AE17" s="40">
        <v>-4.9000000000000004</v>
      </c>
      <c r="AF17" s="40">
        <v>-4.0719668181818101</v>
      </c>
      <c r="AG17" s="40">
        <v>0</v>
      </c>
    </row>
    <row r="18" spans="1:33" ht="15.75" customHeight="1" x14ac:dyDescent="0.2">
      <c r="A18" s="29" t="s">
        <v>67</v>
      </c>
      <c r="B18" s="29" t="s">
        <v>87</v>
      </c>
      <c r="C18" s="16">
        <f t="shared" si="4"/>
        <v>20.113174603174581</v>
      </c>
      <c r="D18" s="30">
        <v>189</v>
      </c>
      <c r="E18" s="30">
        <v>1</v>
      </c>
      <c r="F18" s="33">
        <v>3801.3899999999958</v>
      </c>
      <c r="G18" s="31">
        <v>0</v>
      </c>
      <c r="H18" s="32">
        <f t="shared" si="1"/>
        <v>0</v>
      </c>
      <c r="I18" s="32">
        <f t="shared" si="2"/>
        <v>0.3980724327452948</v>
      </c>
      <c r="J18" s="33">
        <f t="shared" si="5"/>
        <v>1513.2285651136344</v>
      </c>
      <c r="K18" s="33">
        <f t="shared" si="3"/>
        <v>8.006500344516585</v>
      </c>
      <c r="L18" s="30">
        <v>386</v>
      </c>
      <c r="M18" s="34">
        <f t="shared" si="6"/>
        <v>0.48963730569948188</v>
      </c>
      <c r="N18" s="30">
        <v>112</v>
      </c>
      <c r="O18" s="35">
        <f t="shared" ref="O18:P18" si="26">D18/7</f>
        <v>27</v>
      </c>
      <c r="P18" s="35">
        <f t="shared" si="26"/>
        <v>0.14285714285714285</v>
      </c>
      <c r="Q18" s="30">
        <f t="shared" si="8"/>
        <v>4</v>
      </c>
      <c r="R18" s="30"/>
      <c r="S18" s="36">
        <v>1.38467180051338</v>
      </c>
      <c r="T18" s="29">
        <v>1470</v>
      </c>
      <c r="U18" s="37">
        <v>150</v>
      </c>
      <c r="V18" s="38" t="s">
        <v>88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34</v>
      </c>
      <c r="AB18" s="41">
        <f t="shared" si="11"/>
        <v>-0.69</v>
      </c>
      <c r="AC18" s="42">
        <v>8.5312499999999999E-2</v>
      </c>
      <c r="AD18" s="40">
        <f t="shared" si="12"/>
        <v>-22.251206249999999</v>
      </c>
      <c r="AE18" s="40">
        <v>-4.9000000000000004</v>
      </c>
      <c r="AF18" s="40">
        <v>-4.0719668181818101</v>
      </c>
      <c r="AG18" s="40">
        <v>0</v>
      </c>
    </row>
    <row r="19" spans="1:33" ht="15.75" customHeight="1" x14ac:dyDescent="0.2">
      <c r="A19" s="29" t="s">
        <v>31</v>
      </c>
      <c r="B19" s="29" t="s">
        <v>89</v>
      </c>
      <c r="C19" s="16">
        <f t="shared" si="4"/>
        <v>20.741756756756757</v>
      </c>
      <c r="D19" s="30">
        <v>74</v>
      </c>
      <c r="E19" s="30">
        <v>1</v>
      </c>
      <c r="F19" s="33">
        <v>1534.89</v>
      </c>
      <c r="G19" s="31">
        <v>0</v>
      </c>
      <c r="H19" s="32">
        <f t="shared" si="1"/>
        <v>0</v>
      </c>
      <c r="I19" s="32">
        <f t="shared" si="2"/>
        <v>0.41176816772182079</v>
      </c>
      <c r="J19" s="33">
        <f t="shared" si="5"/>
        <v>632.01884295454556</v>
      </c>
      <c r="K19" s="33">
        <f t="shared" si="3"/>
        <v>8.5407951750614259</v>
      </c>
      <c r="L19" s="30">
        <v>305</v>
      </c>
      <c r="M19" s="34">
        <f t="shared" si="6"/>
        <v>0.24262295081967214</v>
      </c>
      <c r="N19" s="30">
        <v>27</v>
      </c>
      <c r="O19" s="35">
        <f t="shared" ref="O19:P19" si="27">D19/7</f>
        <v>10.571428571428571</v>
      </c>
      <c r="P19" s="35">
        <f t="shared" si="27"/>
        <v>0.14285714285714285</v>
      </c>
      <c r="Q19" s="30">
        <f t="shared" si="8"/>
        <v>2</v>
      </c>
      <c r="R19" s="30"/>
      <c r="S19" s="36">
        <v>1.5708692247454901</v>
      </c>
      <c r="T19" s="29">
        <v>1500</v>
      </c>
      <c r="U19" s="37">
        <v>180</v>
      </c>
      <c r="V19" s="38" t="s">
        <v>90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34</v>
      </c>
      <c r="AB19" s="41">
        <f t="shared" si="11"/>
        <v>-0.69</v>
      </c>
      <c r="AC19" s="42">
        <v>8.5312499999999999E-2</v>
      </c>
      <c r="AD19" s="40">
        <f t="shared" si="12"/>
        <v>-8.7121124999999999</v>
      </c>
      <c r="AE19" s="40">
        <v>-4.9000000000000004</v>
      </c>
      <c r="AF19" s="40">
        <v>-4.071966818181818</v>
      </c>
      <c r="AG19" s="40">
        <v>0</v>
      </c>
    </row>
    <row r="20" spans="1:33" ht="15.75" customHeight="1" x14ac:dyDescent="0.2">
      <c r="A20" s="29" t="s">
        <v>35</v>
      </c>
      <c r="B20" s="29" t="s">
        <v>91</v>
      </c>
      <c r="C20" s="16">
        <f t="shared" si="4"/>
        <v>21.077599999999997</v>
      </c>
      <c r="D20" s="30">
        <v>25</v>
      </c>
      <c r="E20" s="30">
        <v>1</v>
      </c>
      <c r="F20" s="33">
        <v>526.93999999999994</v>
      </c>
      <c r="G20" s="31">
        <v>0</v>
      </c>
      <c r="H20" s="32">
        <f t="shared" si="1"/>
        <v>0</v>
      </c>
      <c r="I20" s="32">
        <f t="shared" si="2"/>
        <v>0.41875080330863951</v>
      </c>
      <c r="J20" s="33">
        <f t="shared" si="5"/>
        <v>220.65654829545448</v>
      </c>
      <c r="K20" s="33">
        <f t="shared" si="3"/>
        <v>8.8262619318181788</v>
      </c>
      <c r="L20" s="30">
        <v>188</v>
      </c>
      <c r="M20" s="34">
        <f t="shared" si="6"/>
        <v>0.13297872340425532</v>
      </c>
      <c r="N20" s="30">
        <v>3</v>
      </c>
      <c r="O20" s="35">
        <f t="shared" ref="O20:P20" si="28">D20/7</f>
        <v>3.5714285714285716</v>
      </c>
      <c r="P20" s="35">
        <f t="shared" si="28"/>
        <v>0.14285714285714285</v>
      </c>
      <c r="Q20" s="30">
        <f t="shared" si="8"/>
        <v>0</v>
      </c>
      <c r="R20" s="30"/>
      <c r="S20" s="36">
        <v>1.7070838765753999</v>
      </c>
      <c r="T20" s="29">
        <v>1500</v>
      </c>
      <c r="U20" s="37">
        <v>180</v>
      </c>
      <c r="V20" s="38" t="s">
        <v>90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34</v>
      </c>
      <c r="AB20" s="41">
        <f t="shared" si="11"/>
        <v>-0.69</v>
      </c>
      <c r="AC20" s="42">
        <v>8.5312499999999999E-2</v>
      </c>
      <c r="AD20" s="40">
        <f t="shared" si="12"/>
        <v>-2.9432812500000001</v>
      </c>
      <c r="AE20" s="40">
        <v>-4.9000000000000004</v>
      </c>
      <c r="AF20" s="40">
        <v>-4.071966818181818</v>
      </c>
      <c r="AG20" s="40">
        <v>0</v>
      </c>
    </row>
    <row r="21" spans="1:33" ht="15.75" customHeight="1" x14ac:dyDescent="0.2">
      <c r="A21" s="29" t="s">
        <v>36</v>
      </c>
      <c r="B21" s="29" t="s">
        <v>77</v>
      </c>
      <c r="C21" s="16">
        <f t="shared" si="4"/>
        <v>20.900000000000002</v>
      </c>
      <c r="D21" s="30">
        <v>9</v>
      </c>
      <c r="E21" s="30">
        <v>0</v>
      </c>
      <c r="F21" s="33">
        <v>188.10000000000002</v>
      </c>
      <c r="G21" s="31">
        <v>0</v>
      </c>
      <c r="H21" s="32">
        <f t="shared" si="1"/>
        <v>0</v>
      </c>
      <c r="I21" s="32">
        <f t="shared" si="2"/>
        <v>0.41508621683340591</v>
      </c>
      <c r="J21" s="33">
        <f t="shared" si="5"/>
        <v>78.077717386363659</v>
      </c>
      <c r="K21" s="33">
        <f t="shared" si="3"/>
        <v>8.6753019318181845</v>
      </c>
      <c r="L21" s="30">
        <v>8</v>
      </c>
      <c r="M21" s="34">
        <f t="shared" si="6"/>
        <v>1.125</v>
      </c>
      <c r="N21" s="30">
        <v>162</v>
      </c>
      <c r="O21" s="35">
        <f t="shared" ref="O21:P21" si="29">D21/7</f>
        <v>1.2857142857142858</v>
      </c>
      <c r="P21" s="35">
        <f t="shared" si="29"/>
        <v>0</v>
      </c>
      <c r="Q21" s="30">
        <f t="shared" si="8"/>
        <v>126</v>
      </c>
      <c r="R21" s="30"/>
      <c r="S21" s="36">
        <v>1.7005879692446799</v>
      </c>
      <c r="T21" s="29">
        <v>2040</v>
      </c>
      <c r="U21" s="37">
        <v>720</v>
      </c>
      <c r="V21" s="38" t="s">
        <v>92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8.5312499999999999E-2</v>
      </c>
      <c r="AD21" s="40">
        <f t="shared" si="12"/>
        <v>-1.0595812499999999</v>
      </c>
      <c r="AE21" s="40">
        <v>-4.9000000000000004</v>
      </c>
      <c r="AF21" s="40">
        <v>-4.071966818181818</v>
      </c>
      <c r="AG21" s="40">
        <v>0</v>
      </c>
    </row>
    <row r="22" spans="1:33" ht="15.75" customHeight="1" x14ac:dyDescent="0.2">
      <c r="A22" s="29" t="s">
        <v>37</v>
      </c>
      <c r="B22" s="29" t="s">
        <v>77</v>
      </c>
      <c r="C22" s="16">
        <f t="shared" si="4"/>
        <v>20.899999999999991</v>
      </c>
      <c r="D22" s="30">
        <v>39</v>
      </c>
      <c r="E22" s="30">
        <v>0</v>
      </c>
      <c r="F22" s="31">
        <v>815.09999999999968</v>
      </c>
      <c r="G22" s="31">
        <v>0</v>
      </c>
      <c r="H22" s="32">
        <f t="shared" si="1"/>
        <v>0</v>
      </c>
      <c r="I22" s="32">
        <f t="shared" si="2"/>
        <v>0.41508621683340557</v>
      </c>
      <c r="J22" s="33">
        <f t="shared" si="5"/>
        <v>338.33677534090873</v>
      </c>
      <c r="K22" s="33">
        <f t="shared" si="3"/>
        <v>8.6753019318181721</v>
      </c>
      <c r="L22" s="30">
        <v>156</v>
      </c>
      <c r="M22" s="34">
        <f t="shared" si="6"/>
        <v>0.25</v>
      </c>
      <c r="N22" s="30">
        <v>132</v>
      </c>
      <c r="O22" s="35">
        <f t="shared" ref="O22:P22" si="30">D22/7</f>
        <v>5.5714285714285712</v>
      </c>
      <c r="P22" s="35">
        <f t="shared" si="30"/>
        <v>0</v>
      </c>
      <c r="Q22" s="30">
        <f t="shared" si="8"/>
        <v>23</v>
      </c>
      <c r="R22" s="30"/>
      <c r="S22" s="36">
        <v>1.9617428267800201</v>
      </c>
      <c r="T22" s="29">
        <v>2040</v>
      </c>
      <c r="U22" s="37">
        <v>720</v>
      </c>
      <c r="V22" s="38" t="s">
        <v>93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34</v>
      </c>
      <c r="AB22" s="41">
        <f t="shared" si="11"/>
        <v>-0.69</v>
      </c>
      <c r="AC22" s="42">
        <v>8.5312499999999999E-2</v>
      </c>
      <c r="AD22" s="40">
        <f t="shared" si="12"/>
        <v>-4.5915187499999996</v>
      </c>
      <c r="AE22" s="40">
        <v>-4.9000000000000004</v>
      </c>
      <c r="AF22" s="40">
        <v>-4.071966818181818</v>
      </c>
      <c r="AG22" s="40">
        <v>0</v>
      </c>
    </row>
    <row r="23" spans="1:33" ht="15.75" customHeight="1" x14ac:dyDescent="0.2">
      <c r="A23" s="29" t="s">
        <v>38</v>
      </c>
      <c r="B23" s="29" t="s">
        <v>94</v>
      </c>
      <c r="C23" s="16">
        <f t="shared" si="4"/>
        <v>20.899999999999991</v>
      </c>
      <c r="D23" s="30">
        <v>48</v>
      </c>
      <c r="E23" s="30">
        <v>0</v>
      </c>
      <c r="F23" s="33">
        <v>1003.1999999999996</v>
      </c>
      <c r="G23" s="31">
        <v>0</v>
      </c>
      <c r="H23" s="32">
        <f t="shared" si="1"/>
        <v>0</v>
      </c>
      <c r="I23" s="32">
        <f t="shared" si="2"/>
        <v>0.41508621683340563</v>
      </c>
      <c r="J23" s="33">
        <f t="shared" si="5"/>
        <v>416.41449272727237</v>
      </c>
      <c r="K23" s="33">
        <f t="shared" si="3"/>
        <v>8.6753019318181739</v>
      </c>
      <c r="L23" s="30">
        <v>183</v>
      </c>
      <c r="M23" s="34">
        <f t="shared" si="6"/>
        <v>0.26229508196721313</v>
      </c>
      <c r="N23" s="30">
        <v>96</v>
      </c>
      <c r="O23" s="35">
        <f t="shared" ref="O23:P23" si="31">D23/7</f>
        <v>6.8571428571428568</v>
      </c>
      <c r="P23" s="35">
        <f t="shared" si="31"/>
        <v>0</v>
      </c>
      <c r="Q23" s="30">
        <f t="shared" si="8"/>
        <v>14</v>
      </c>
      <c r="R23" s="30"/>
      <c r="S23" s="36">
        <v>2.1910979228486598</v>
      </c>
      <c r="T23" s="29">
        <v>2040</v>
      </c>
      <c r="U23" s="37">
        <v>720</v>
      </c>
      <c r="V23" s="38" t="s">
        <v>95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34</v>
      </c>
      <c r="AB23" s="41">
        <f t="shared" si="11"/>
        <v>-0.69</v>
      </c>
      <c r="AC23" s="42">
        <v>8.5312499999999999E-2</v>
      </c>
      <c r="AD23" s="40">
        <f t="shared" si="12"/>
        <v>-5.6510999999999996</v>
      </c>
      <c r="AE23" s="40">
        <v>-4.9000000000000004</v>
      </c>
      <c r="AF23" s="40">
        <v>-4.071966818181818</v>
      </c>
      <c r="AG23" s="40">
        <v>0</v>
      </c>
    </row>
    <row r="24" spans="1:33" ht="15.75" customHeight="1" x14ac:dyDescent="0.2">
      <c r="A24" s="29" t="s">
        <v>40</v>
      </c>
      <c r="B24" s="29" t="s">
        <v>96</v>
      </c>
      <c r="C24" s="16">
        <f t="shared" si="4"/>
        <v>20.899999999999991</v>
      </c>
      <c r="D24" s="30">
        <v>33</v>
      </c>
      <c r="E24" s="30">
        <v>6</v>
      </c>
      <c r="F24" s="33">
        <v>689.6999999999997</v>
      </c>
      <c r="G24" s="33">
        <v>0</v>
      </c>
      <c r="H24" s="32">
        <f t="shared" si="1"/>
        <v>0</v>
      </c>
      <c r="I24" s="32">
        <f t="shared" si="2"/>
        <v>0.41508621683340563</v>
      </c>
      <c r="J24" s="33">
        <f t="shared" si="5"/>
        <v>286.28496374999975</v>
      </c>
      <c r="K24" s="33">
        <f t="shared" si="3"/>
        <v>8.6753019318181739</v>
      </c>
      <c r="L24" s="30">
        <v>158</v>
      </c>
      <c r="M24" s="34">
        <f t="shared" si="6"/>
        <v>0.20886075949367089</v>
      </c>
      <c r="N24" s="30">
        <v>57</v>
      </c>
      <c r="O24" s="35">
        <f t="shared" ref="O24:P24" si="32">D24/7</f>
        <v>4.7142857142857144</v>
      </c>
      <c r="P24" s="35">
        <f t="shared" si="32"/>
        <v>0.8571428571428571</v>
      </c>
      <c r="Q24" s="30">
        <f t="shared" si="8"/>
        <v>10</v>
      </c>
      <c r="R24" s="30"/>
      <c r="S24" s="36">
        <v>2.4635587655942199</v>
      </c>
      <c r="T24" s="29">
        <v>2040</v>
      </c>
      <c r="U24" s="37">
        <v>720</v>
      </c>
      <c r="V24" s="38" t="s">
        <v>92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8.5312499999999999E-2</v>
      </c>
      <c r="AD24" s="40">
        <f t="shared" si="12"/>
        <v>-3.8851312499999997</v>
      </c>
      <c r="AE24" s="40">
        <v>-4.9000000000000004</v>
      </c>
      <c r="AF24" s="40">
        <v>-4.071966818181818</v>
      </c>
      <c r="AG24" s="40">
        <v>0</v>
      </c>
    </row>
    <row r="25" spans="1:33" ht="15.75" customHeight="1" x14ac:dyDescent="0.2">
      <c r="A25" s="29" t="s">
        <v>42</v>
      </c>
      <c r="B25" s="15" t="s">
        <v>97</v>
      </c>
      <c r="C25" s="16">
        <f t="shared" si="4"/>
        <v>20.9</v>
      </c>
      <c r="D25" s="30">
        <v>54</v>
      </c>
      <c r="E25" s="30">
        <v>2</v>
      </c>
      <c r="F25" s="33">
        <v>1128.5999999999999</v>
      </c>
      <c r="G25" s="33">
        <v>0</v>
      </c>
      <c r="H25" s="32">
        <f t="shared" si="1"/>
        <v>0</v>
      </c>
      <c r="I25" s="32">
        <f t="shared" si="2"/>
        <v>0.4151803229665072</v>
      </c>
      <c r="J25" s="33">
        <f t="shared" si="5"/>
        <v>468.57251249999996</v>
      </c>
      <c r="K25" s="33">
        <f t="shared" si="3"/>
        <v>8.6772687499999996</v>
      </c>
      <c r="L25" s="30">
        <v>181</v>
      </c>
      <c r="M25" s="34">
        <f t="shared" si="6"/>
        <v>0.2983425414364641</v>
      </c>
      <c r="N25" s="30">
        <v>12</v>
      </c>
      <c r="O25" s="35">
        <f t="shared" ref="O25:P25" si="33">D25/7</f>
        <v>7.7142857142857144</v>
      </c>
      <c r="P25" s="35">
        <f t="shared" si="33"/>
        <v>0.2857142857142857</v>
      </c>
      <c r="Q25" s="30">
        <f t="shared" si="8"/>
        <v>1</v>
      </c>
      <c r="R25" s="30"/>
      <c r="S25" s="36">
        <v>2.7468818782098312</v>
      </c>
      <c r="T25" s="29">
        <v>1320</v>
      </c>
      <c r="U25" s="37">
        <v>720</v>
      </c>
      <c r="V25" s="38" t="s">
        <v>98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8.5312499999999999E-2</v>
      </c>
      <c r="AD25" s="40">
        <f t="shared" si="12"/>
        <v>-6.3574874999999995</v>
      </c>
      <c r="AE25" s="40">
        <v>-4.9000000000000004</v>
      </c>
      <c r="AF25" s="40">
        <v>-4.07</v>
      </c>
      <c r="AG25" s="40">
        <v>0</v>
      </c>
    </row>
    <row r="26" spans="1:33" ht="15.75" customHeight="1" x14ac:dyDescent="0.2">
      <c r="A26" s="15" t="s">
        <v>43</v>
      </c>
      <c r="B26" s="15"/>
      <c r="C26" s="16">
        <f t="shared" si="4"/>
        <v>20.9</v>
      </c>
      <c r="D26" s="17">
        <v>1</v>
      </c>
      <c r="E26" s="17">
        <v>0</v>
      </c>
      <c r="F26" s="18">
        <v>20.9</v>
      </c>
      <c r="G26" s="18">
        <v>0</v>
      </c>
      <c r="H26" s="32">
        <f t="shared" si="1"/>
        <v>0</v>
      </c>
      <c r="I26" s="32">
        <f t="shared" si="2"/>
        <v>0.41508621683340607</v>
      </c>
      <c r="J26" s="33">
        <f t="shared" si="5"/>
        <v>8.6753019318181863</v>
      </c>
      <c r="K26" s="33">
        <f t="shared" si="3"/>
        <v>8.6753019318181863</v>
      </c>
      <c r="L26" s="17">
        <v>7</v>
      </c>
      <c r="M26" s="34">
        <f t="shared" si="6"/>
        <v>0.14285714285714285</v>
      </c>
      <c r="N26" s="17">
        <v>2</v>
      </c>
      <c r="O26" s="35">
        <f t="shared" ref="O26:P26" si="34">D26/7</f>
        <v>0.14285714285714285</v>
      </c>
      <c r="P26" s="35">
        <f t="shared" si="34"/>
        <v>0</v>
      </c>
      <c r="Q26" s="30">
        <f t="shared" si="8"/>
        <v>14</v>
      </c>
      <c r="R26" s="30"/>
      <c r="S26" s="22">
        <v>3.0299914310197091</v>
      </c>
      <c r="T26" s="29">
        <v>600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8.5312499999999999E-2</v>
      </c>
      <c r="AD26" s="40">
        <f t="shared" si="12"/>
        <v>-0.11773125</v>
      </c>
      <c r="AE26" s="26">
        <v>-4.9000000000000004</v>
      </c>
      <c r="AF26" s="26">
        <v>-4.0719668181818101</v>
      </c>
      <c r="AG26" s="26">
        <v>0</v>
      </c>
    </row>
    <row r="27" spans="1:33" ht="15.75" customHeight="1" x14ac:dyDescent="0.2">
      <c r="A27" s="15" t="s">
        <v>44</v>
      </c>
      <c r="B27" s="15" t="s">
        <v>99</v>
      </c>
      <c r="C27" s="16">
        <f t="shared" si="4"/>
        <v>20.9</v>
      </c>
      <c r="D27" s="17">
        <v>34</v>
      </c>
      <c r="E27" s="17">
        <v>0</v>
      </c>
      <c r="F27" s="18">
        <v>710.59999999999991</v>
      </c>
      <c r="G27" s="18">
        <v>0</v>
      </c>
      <c r="H27" s="32">
        <f t="shared" si="1"/>
        <v>0</v>
      </c>
      <c r="I27" s="32">
        <f t="shared" si="2"/>
        <v>0.41269387233579846</v>
      </c>
      <c r="J27" s="33">
        <f t="shared" si="5"/>
        <v>293.26026568181834</v>
      </c>
      <c r="K27" s="33">
        <f t="shared" si="3"/>
        <v>8.6253019318181856</v>
      </c>
      <c r="L27" s="17">
        <v>130</v>
      </c>
      <c r="M27" s="34">
        <f t="shared" si="6"/>
        <v>0.26153846153846155</v>
      </c>
      <c r="N27" s="17">
        <v>607</v>
      </c>
      <c r="O27" s="35">
        <f t="shared" ref="O27:P27" si="35">D27/7</f>
        <v>4.8571428571428568</v>
      </c>
      <c r="P27" s="35">
        <f t="shared" si="35"/>
        <v>0</v>
      </c>
      <c r="Q27" s="30">
        <f t="shared" si="8"/>
        <v>124</v>
      </c>
      <c r="R27" s="30"/>
      <c r="S27" s="22">
        <v>2.246575342465754</v>
      </c>
      <c r="T27" s="29">
        <v>600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8.5312499999999999E-2</v>
      </c>
      <c r="AD27" s="40">
        <f t="shared" si="12"/>
        <v>-4.0028625</v>
      </c>
      <c r="AE27" s="26">
        <v>-4.95</v>
      </c>
      <c r="AF27" s="26">
        <v>-4.0719668181818101</v>
      </c>
      <c r="AG27" s="26">
        <v>0</v>
      </c>
    </row>
    <row r="28" spans="1:33" ht="15.75" customHeight="1" x14ac:dyDescent="0.2">
      <c r="A28" s="15" t="s">
        <v>45</v>
      </c>
      <c r="B28" s="15" t="s">
        <v>100</v>
      </c>
      <c r="C28" s="16">
        <f t="shared" si="4"/>
        <v>18.799403973509936</v>
      </c>
      <c r="D28" s="17">
        <v>151</v>
      </c>
      <c r="E28" s="17">
        <v>1</v>
      </c>
      <c r="F28" s="18">
        <v>2838.71</v>
      </c>
      <c r="G28" s="18">
        <v>0</v>
      </c>
      <c r="H28" s="32">
        <f t="shared" si="1"/>
        <v>0</v>
      </c>
      <c r="I28" s="32">
        <f t="shared" si="2"/>
        <v>0.36383043414246147</v>
      </c>
      <c r="J28" s="33">
        <f t="shared" si="5"/>
        <v>1032.8090917045467</v>
      </c>
      <c r="K28" s="33">
        <f t="shared" si="3"/>
        <v>6.8397953093016337</v>
      </c>
      <c r="L28" s="17">
        <v>250</v>
      </c>
      <c r="M28" s="34">
        <f t="shared" si="6"/>
        <v>0.60399999999999998</v>
      </c>
      <c r="N28" s="17">
        <v>490</v>
      </c>
      <c r="O28" s="35">
        <f t="shared" ref="O28:P28" si="36">D28/7</f>
        <v>21.571428571428573</v>
      </c>
      <c r="P28" s="35">
        <f t="shared" si="36"/>
        <v>0.14285714285714285</v>
      </c>
      <c r="Q28" s="30">
        <f t="shared" si="8"/>
        <v>22</v>
      </c>
      <c r="R28" s="30"/>
      <c r="S28" s="22">
        <v>2.774659182036888</v>
      </c>
      <c r="T28" s="15" t="s">
        <v>33</v>
      </c>
      <c r="U28" s="23">
        <v>600</v>
      </c>
      <c r="V28" s="1" t="s">
        <v>101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8.5312499999999999E-2</v>
      </c>
      <c r="AD28" s="40">
        <f t="shared" si="12"/>
        <v>-17.777418749999999</v>
      </c>
      <c r="AE28" s="26">
        <v>-4.95</v>
      </c>
      <c r="AF28" s="26">
        <v>-4.0719668181818101</v>
      </c>
      <c r="AG28" s="26">
        <v>0</v>
      </c>
    </row>
    <row r="29" spans="1:33" ht="15.75" customHeight="1" x14ac:dyDescent="0.2">
      <c r="A29" s="15" t="s">
        <v>48</v>
      </c>
      <c r="B29" s="15" t="s">
        <v>102</v>
      </c>
      <c r="C29" s="16">
        <f t="shared" si="4"/>
        <v>19.449459459459462</v>
      </c>
      <c r="D29" s="17">
        <v>185</v>
      </c>
      <c r="E29" s="17">
        <v>0</v>
      </c>
      <c r="F29" s="18">
        <v>3598.15</v>
      </c>
      <c r="G29" s="18">
        <v>0</v>
      </c>
      <c r="H29" s="32">
        <f t="shared" si="1"/>
        <v>0</v>
      </c>
      <c r="I29" s="32">
        <f t="shared" si="2"/>
        <v>0.34949585162135127</v>
      </c>
      <c r="J29" s="33">
        <f t="shared" si="5"/>
        <v>1257.5384985113651</v>
      </c>
      <c r="K29" s="33">
        <f t="shared" si="3"/>
        <v>6.7975053973587301</v>
      </c>
      <c r="L29" s="17">
        <v>320</v>
      </c>
      <c r="M29" s="34">
        <f t="shared" si="6"/>
        <v>0.578125</v>
      </c>
      <c r="N29" s="17">
        <v>291</v>
      </c>
      <c r="O29" s="35">
        <f t="shared" ref="O29:P29" si="37">D29/7</f>
        <v>26.428571428571427</v>
      </c>
      <c r="P29" s="35">
        <f t="shared" si="37"/>
        <v>0</v>
      </c>
      <c r="Q29" s="30">
        <f t="shared" si="8"/>
        <v>11</v>
      </c>
      <c r="R29" s="30"/>
      <c r="S29" s="22">
        <v>3.8075742067553739</v>
      </c>
      <c r="T29" s="15">
        <v>1500</v>
      </c>
      <c r="U29" s="23">
        <v>600</v>
      </c>
      <c r="V29" s="1" t="s">
        <v>103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8.5312499999999999E-2</v>
      </c>
      <c r="AD29" s="40">
        <f t="shared" si="12"/>
        <v>-21.780281249999998</v>
      </c>
      <c r="AE29" s="26">
        <v>-4.95</v>
      </c>
      <c r="AF29" s="26">
        <v>-4.6668038931818101</v>
      </c>
      <c r="AG29" s="26">
        <v>0</v>
      </c>
    </row>
    <row r="30" spans="1:33" ht="15.75" customHeight="1" x14ac:dyDescent="0.2">
      <c r="A30" s="15" t="s">
        <v>49</v>
      </c>
      <c r="B30" s="15" t="s">
        <v>104</v>
      </c>
      <c r="C30" s="16">
        <f t="shared" si="4"/>
        <v>20.499272727272732</v>
      </c>
      <c r="D30" s="17">
        <v>55</v>
      </c>
      <c r="E30" s="17">
        <v>0</v>
      </c>
      <c r="F30" s="18">
        <v>1127.4600000000003</v>
      </c>
      <c r="G30" s="18">
        <v>0</v>
      </c>
      <c r="H30" s="32">
        <f t="shared" si="1"/>
        <v>0</v>
      </c>
      <c r="I30" s="32">
        <f t="shared" si="2"/>
        <v>0.387274456564978</v>
      </c>
      <c r="J30" s="33">
        <f t="shared" si="5"/>
        <v>436.6364587987502</v>
      </c>
      <c r="K30" s="33">
        <f t="shared" si="3"/>
        <v>7.9388447054318219</v>
      </c>
      <c r="L30" s="17">
        <v>296</v>
      </c>
      <c r="M30" s="34">
        <f t="shared" si="6"/>
        <v>0.1858108108108108</v>
      </c>
      <c r="N30" s="17">
        <v>291</v>
      </c>
      <c r="O30" s="35">
        <f t="shared" ref="O30:P30" si="38">D30/7</f>
        <v>7.8571428571428568</v>
      </c>
      <c r="P30" s="35">
        <f t="shared" si="38"/>
        <v>0</v>
      </c>
      <c r="Q30" s="30">
        <f t="shared" si="8"/>
        <v>37</v>
      </c>
      <c r="R30" s="30"/>
      <c r="S30" s="22">
        <v>4.224971878515186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8.5312499999999999E-2</v>
      </c>
      <c r="AD30" s="40">
        <f t="shared" si="12"/>
        <v>-6.4752187499999998</v>
      </c>
      <c r="AE30" s="26">
        <v>-4.95</v>
      </c>
      <c r="AF30" s="26">
        <v>-4.4178058627499999</v>
      </c>
      <c r="AG30" s="26">
        <v>0</v>
      </c>
    </row>
    <row r="31" spans="1:33" ht="15.75" customHeight="1" x14ac:dyDescent="0.2">
      <c r="A31" s="15" t="s">
        <v>50</v>
      </c>
      <c r="B31" s="15" t="s">
        <v>104</v>
      </c>
      <c r="C31" s="16">
        <f t="shared" si="4"/>
        <v>20.990000000000006</v>
      </c>
      <c r="D31" s="17">
        <v>44</v>
      </c>
      <c r="E31" s="17">
        <v>0</v>
      </c>
      <c r="F31" s="18">
        <v>923.56000000000029</v>
      </c>
      <c r="G31" s="43">
        <v>0</v>
      </c>
      <c r="H31" s="32">
        <f t="shared" si="1"/>
        <v>0</v>
      </c>
      <c r="I31" s="32">
        <f t="shared" si="2"/>
        <v>0.39809256251786573</v>
      </c>
      <c r="J31" s="33">
        <f t="shared" si="5"/>
        <v>367.66236703900017</v>
      </c>
      <c r="K31" s="33">
        <f t="shared" si="3"/>
        <v>8.3559628872500031</v>
      </c>
      <c r="L31" s="17">
        <v>173</v>
      </c>
      <c r="M31" s="34">
        <f t="shared" si="6"/>
        <v>0.25433526011560692</v>
      </c>
      <c r="N31" s="17">
        <v>262</v>
      </c>
      <c r="O31" s="35">
        <f t="shared" ref="O31:P32" si="39">D31/7</f>
        <v>6.2857142857142856</v>
      </c>
      <c r="P31" s="35">
        <f t="shared" si="39"/>
        <v>0</v>
      </c>
      <c r="Q31" s="30">
        <f t="shared" si="8"/>
        <v>41</v>
      </c>
      <c r="R31" s="30"/>
      <c r="S31" s="22">
        <v>2.55048859934853</v>
      </c>
      <c r="T31" s="15" t="s">
        <v>33</v>
      </c>
      <c r="U31" s="23">
        <v>600</v>
      </c>
      <c r="V31" s="1" t="s">
        <v>384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8.5312499999999999E-2</v>
      </c>
      <c r="AD31" s="40">
        <f t="shared" si="12"/>
        <v>-5.1801750000000002</v>
      </c>
      <c r="AE31" s="44">
        <v>-4.95</v>
      </c>
      <c r="AF31" s="44">
        <v>-4.4178058627499999</v>
      </c>
      <c r="AG31" s="26">
        <v>0</v>
      </c>
    </row>
    <row r="32" spans="1:33" s="49" customFormat="1" ht="15.75" customHeight="1" x14ac:dyDescent="0.2">
      <c r="A32" s="49" t="s">
        <v>371</v>
      </c>
      <c r="C32" s="16">
        <f t="shared" si="4"/>
        <v>20.99</v>
      </c>
      <c r="D32" s="50">
        <v>63</v>
      </c>
      <c r="E32" s="50">
        <v>0</v>
      </c>
      <c r="F32" s="51">
        <v>1322.37</v>
      </c>
      <c r="G32" s="51">
        <v>0</v>
      </c>
      <c r="H32" s="32">
        <f t="shared" si="1"/>
        <v>0</v>
      </c>
      <c r="I32" s="32">
        <f t="shared" si="2"/>
        <v>0.39809256251786557</v>
      </c>
      <c r="J32" s="33">
        <f t="shared" si="5"/>
        <v>526.42566189674983</v>
      </c>
      <c r="K32" s="33">
        <f t="shared" si="3"/>
        <v>8.3559628872499978</v>
      </c>
      <c r="L32" s="50">
        <v>186</v>
      </c>
      <c r="M32" s="34">
        <f t="shared" si="6"/>
        <v>0.33870967741935482</v>
      </c>
      <c r="N32" s="50">
        <v>200</v>
      </c>
      <c r="O32" s="35">
        <f t="shared" si="39"/>
        <v>9</v>
      </c>
      <c r="P32" s="35">
        <f t="shared" si="39"/>
        <v>0</v>
      </c>
      <c r="Q32" s="30">
        <f t="shared" si="8"/>
        <v>22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3.1569892473118282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8.5312499999999999E-2</v>
      </c>
      <c r="AD32" s="40">
        <f t="shared" si="12"/>
        <v>-7.4170687499999994</v>
      </c>
      <c r="AE32" s="56">
        <v>-4.95</v>
      </c>
      <c r="AF32" s="56">
        <v>-4.4178058627499999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Info!B1:BJ5000""),3,FALSE),"""")"),"2 oz Hard Plastic Dessert  Shot Glass + Mini Spoon(50)
Poly Bagged w/ Color Insert")</f>
        <v>2 oz Hard Plastic Dessert  Shot Glass + Mini Spoon(50)
Poly Bagged w/ Color Insert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Info!B1:BJ5000""),2,FALSE),"""")"),"B01LXF4OMD")</f>
        <v>B01LXF4OMD</v>
      </c>
      <c r="B2" s="3" t="s">
        <v>105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39.5" customHeight="1" x14ac:dyDescent="0.2">
      <c r="A3" s="72" t="s">
        <v>30</v>
      </c>
      <c r="B3" s="73"/>
      <c r="C3" s="4">
        <f>((AE32+AF32)/0.85)*-1</f>
        <v>7.0678317108823414</v>
      </c>
      <c r="D3" s="5">
        <f>SUM(D4:D99707)</f>
        <v>833</v>
      </c>
      <c r="E3" s="5"/>
      <c r="F3" s="6">
        <f t="shared" ref="F3:G3" si="0">SUM(F4:F99707)</f>
        <v>10654.519999999997</v>
      </c>
      <c r="G3" s="6">
        <f t="shared" si="0"/>
        <v>-39.75</v>
      </c>
      <c r="H3" s="7">
        <f t="shared" ref="H3:H32" si="1">G3/F3*-1</f>
        <v>3.7308109609818191E-3</v>
      </c>
      <c r="I3" s="8">
        <f t="shared" ref="I3:I32" si="2">J3/F3</f>
        <v>0.41154167519622081</v>
      </c>
      <c r="J3" s="6">
        <f>SUM(J4:J99707)</f>
        <v>4384.7790092116375</v>
      </c>
      <c r="K3" s="6">
        <f t="shared" ref="K3:K32" si="3">J3/D3</f>
        <v>5.2638403471928417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Sheet!a1:g5000""),2,FALSE),"""")"),"5 - March
5 - April
8 - May
8 - June
8 - July
8 - Aug
7 - Sept
3 - Oct
5 - Nov
7 - Dec
5 - Jan
5 - Feb")</f>
        <v>5 - March
5 - April
8 - May
8 - June
8 - July
8 - Aug
7 - Sept
3 - Oct
5 - Nov
7 - Dec
5 -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30</v>
      </c>
      <c r="X3" s="7">
        <f>W3/D3</f>
        <v>3.601440576230492E-2</v>
      </c>
      <c r="Y3" s="6"/>
      <c r="Z3" s="5"/>
      <c r="AA3" s="5"/>
      <c r="AB3" s="5"/>
      <c r="AC3" s="5"/>
      <c r="AD3" s="6">
        <f>SUM(AD4:AD99707)</f>
        <v>-52.865521432020088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Info!B2:BZ7000""),37,FALSE)),"""")*-1"),-2.36765695424999)</f>
        <v>-2.3676569542499899</v>
      </c>
      <c r="AG3" s="6">
        <f>SUM(AG4:AG99707)</f>
        <v>0</v>
      </c>
    </row>
    <row r="4" spans="1:33" ht="15.75" customHeight="1" x14ac:dyDescent="0.2">
      <c r="A4" s="15" t="s">
        <v>52</v>
      </c>
      <c r="B4" s="15" t="s">
        <v>106</v>
      </c>
      <c r="C4" s="16">
        <f t="shared" ref="C4:C32" si="4">IFERROR(F4/D4," - ")</f>
        <v>10.267179487179485</v>
      </c>
      <c r="D4" s="17">
        <v>39</v>
      </c>
      <c r="E4" s="17">
        <v>0</v>
      </c>
      <c r="F4" s="18">
        <v>400.4199999999999</v>
      </c>
      <c r="G4" s="18">
        <v>-0.15000000000000002</v>
      </c>
      <c r="H4" s="19">
        <f t="shared" si="1"/>
        <v>3.7460666300384609E-4</v>
      </c>
      <c r="I4" s="19">
        <f t="shared" si="2"/>
        <v>0.31413759094617311</v>
      </c>
      <c r="J4" s="18">
        <f t="shared" ref="J4:J32" si="5">F4*0.85+G4+AF4*D4+D4*AE4+AG4+AD4</f>
        <v>125.7869741666666</v>
      </c>
      <c r="K4" s="18">
        <f t="shared" si="3"/>
        <v>3.2253070299145281</v>
      </c>
      <c r="L4" s="17">
        <v>47</v>
      </c>
      <c r="M4" s="20">
        <f t="shared" ref="M4:M32" si="6">IFERROR(D4/L4,"-")</f>
        <v>0.82978723404255317</v>
      </c>
      <c r="N4" s="17">
        <v>369</v>
      </c>
      <c r="O4" s="21">
        <f t="shared" ref="O4:P4" si="7">D4/7</f>
        <v>5.5714285714285712</v>
      </c>
      <c r="P4" s="21">
        <f t="shared" si="7"/>
        <v>0</v>
      </c>
      <c r="Q4" s="17">
        <f t="shared" ref="Q4:Q32" si="8">ROUNDDOWN(N4/(O4+P4),0)</f>
        <v>66</v>
      </c>
      <c r="R4" s="17"/>
      <c r="S4" s="22">
        <v>1.2639269406392599</v>
      </c>
      <c r="T4" s="15">
        <v>1440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4.5986111111111116E-2</v>
      </c>
      <c r="AD4" s="26">
        <f t="shared" ref="AD4:AD32" si="12">IFERROR(AB4*AC4*D4*2,0)</f>
        <v>-2.4749725000000002</v>
      </c>
      <c r="AE4" s="26">
        <v>-3.48</v>
      </c>
      <c r="AF4" s="26">
        <v>-1.9544885470085469</v>
      </c>
      <c r="AG4" s="26">
        <v>0</v>
      </c>
    </row>
    <row r="5" spans="1:33" ht="15.75" customHeight="1" x14ac:dyDescent="0.2">
      <c r="A5" s="29" t="s">
        <v>53</v>
      </c>
      <c r="B5" s="29" t="s">
        <v>107</v>
      </c>
      <c r="C5" s="16">
        <f t="shared" si="4"/>
        <v>10.295277777777777</v>
      </c>
      <c r="D5" s="30">
        <v>36</v>
      </c>
      <c r="E5" s="30">
        <v>0</v>
      </c>
      <c r="F5" s="31">
        <v>370.62999999999994</v>
      </c>
      <c r="G5" s="31">
        <v>-0.08</v>
      </c>
      <c r="H5" s="32">
        <f t="shared" si="1"/>
        <v>2.158486900682622E-4</v>
      </c>
      <c r="I5" s="32">
        <f t="shared" si="2"/>
        <v>0.31575068138666296</v>
      </c>
      <c r="J5" s="33">
        <f t="shared" si="5"/>
        <v>117.02667504233887</v>
      </c>
      <c r="K5" s="33">
        <f t="shared" si="3"/>
        <v>3.2507409733983019</v>
      </c>
      <c r="L5" s="30">
        <v>76</v>
      </c>
      <c r="M5" s="34">
        <f t="shared" si="6"/>
        <v>0.47368421052631576</v>
      </c>
      <c r="N5" s="30">
        <v>329</v>
      </c>
      <c r="O5" s="35">
        <f t="shared" ref="O5:P5" si="13">D5/7</f>
        <v>5.1428571428571432</v>
      </c>
      <c r="P5" s="35">
        <f t="shared" si="13"/>
        <v>0</v>
      </c>
      <c r="Q5" s="30">
        <f t="shared" si="8"/>
        <v>63</v>
      </c>
      <c r="R5" s="30"/>
      <c r="S5" s="36">
        <v>1.23961661341853</v>
      </c>
      <c r="T5" s="29">
        <v>420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34</v>
      </c>
      <c r="AB5" s="41">
        <f t="shared" si="11"/>
        <v>-0.69</v>
      </c>
      <c r="AC5" s="42">
        <v>4.6039397450753194E-2</v>
      </c>
      <c r="AD5" s="40">
        <f t="shared" si="12"/>
        <v>-2.2872372653534185</v>
      </c>
      <c r="AE5" s="40">
        <v>-3.48</v>
      </c>
      <c r="AF5" s="40">
        <v>-1.9544885470085469</v>
      </c>
      <c r="AG5" s="40">
        <v>0</v>
      </c>
    </row>
    <row r="6" spans="1:33" ht="15.75" customHeight="1" x14ac:dyDescent="0.2">
      <c r="A6" s="29" t="s">
        <v>54</v>
      </c>
      <c r="B6" s="29" t="s">
        <v>77</v>
      </c>
      <c r="C6" s="16">
        <f t="shared" si="4"/>
        <v>10.553529411764702</v>
      </c>
      <c r="D6" s="30">
        <v>34</v>
      </c>
      <c r="E6" s="30">
        <v>0</v>
      </c>
      <c r="F6" s="31">
        <v>358.81999999999988</v>
      </c>
      <c r="G6" s="31">
        <v>0</v>
      </c>
      <c r="H6" s="32">
        <f t="shared" si="1"/>
        <v>0</v>
      </c>
      <c r="I6" s="32">
        <f t="shared" si="2"/>
        <v>0.32904163945258352</v>
      </c>
      <c r="J6" s="33">
        <f t="shared" si="5"/>
        <v>118.06672106837598</v>
      </c>
      <c r="K6" s="33">
        <f t="shared" si="3"/>
        <v>3.4725506196581173</v>
      </c>
      <c r="L6" s="30">
        <v>55</v>
      </c>
      <c r="M6" s="34">
        <f t="shared" si="6"/>
        <v>0.61818181818181817</v>
      </c>
      <c r="N6" s="30">
        <v>294</v>
      </c>
      <c r="O6" s="35">
        <f t="shared" ref="O6:P6" si="14">D6/7</f>
        <v>4.8571428571428568</v>
      </c>
      <c r="P6" s="35">
        <f t="shared" si="14"/>
        <v>0</v>
      </c>
      <c r="Q6" s="30">
        <f t="shared" si="8"/>
        <v>60</v>
      </c>
      <c r="R6" s="30"/>
      <c r="S6" s="36">
        <v>1.6688396349413299</v>
      </c>
      <c r="T6" s="29">
        <v>840</v>
      </c>
      <c r="U6" s="37">
        <v>90</v>
      </c>
      <c r="V6" s="38" t="s">
        <v>108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4.5986111111111116E-2</v>
      </c>
      <c r="AD6" s="40">
        <f t="shared" si="12"/>
        <v>-2.1576683333333335</v>
      </c>
      <c r="AE6" s="40">
        <v>-3.48</v>
      </c>
      <c r="AF6" s="40">
        <v>-1.9544885470085469</v>
      </c>
      <c r="AG6" s="40">
        <v>0</v>
      </c>
    </row>
    <row r="7" spans="1:33" ht="15.75" customHeight="1" x14ac:dyDescent="0.2">
      <c r="A7" s="29" t="s">
        <v>56</v>
      </c>
      <c r="B7" s="29" t="s">
        <v>109</v>
      </c>
      <c r="C7" s="16">
        <f t="shared" si="4"/>
        <v>11.071333333333335</v>
      </c>
      <c r="D7" s="30">
        <v>30</v>
      </c>
      <c r="E7" s="30">
        <v>0</v>
      </c>
      <c r="F7" s="31">
        <v>332.14000000000004</v>
      </c>
      <c r="G7" s="31">
        <v>-0.28000000000000003</v>
      </c>
      <c r="H7" s="32">
        <f t="shared" si="1"/>
        <v>8.4301800445595227E-4</v>
      </c>
      <c r="I7" s="32">
        <f t="shared" si="2"/>
        <v>0.3525637339367243</v>
      </c>
      <c r="J7" s="33">
        <f t="shared" si="5"/>
        <v>117.10051858974363</v>
      </c>
      <c r="K7" s="33">
        <f t="shared" si="3"/>
        <v>3.9033506196581209</v>
      </c>
      <c r="L7" s="30">
        <v>70</v>
      </c>
      <c r="M7" s="34">
        <f t="shared" si="6"/>
        <v>0.42857142857142855</v>
      </c>
      <c r="N7" s="30">
        <v>267</v>
      </c>
      <c r="O7" s="35">
        <f t="shared" ref="O7:P7" si="15">D7/7</f>
        <v>4.2857142857142856</v>
      </c>
      <c r="P7" s="35">
        <f t="shared" si="15"/>
        <v>0</v>
      </c>
      <c r="Q7" s="30">
        <f t="shared" si="8"/>
        <v>62</v>
      </c>
      <c r="R7" s="30"/>
      <c r="S7" s="36">
        <v>1.92676056338028</v>
      </c>
      <c r="T7" s="29">
        <v>840</v>
      </c>
      <c r="U7" s="37">
        <v>90</v>
      </c>
      <c r="V7" s="38" t="s">
        <v>108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4.5986111111111116E-2</v>
      </c>
      <c r="AD7" s="40">
        <f t="shared" si="12"/>
        <v>-1.9038250000000003</v>
      </c>
      <c r="AE7" s="40">
        <v>-3.48</v>
      </c>
      <c r="AF7" s="40">
        <v>-1.9544885470085469</v>
      </c>
      <c r="AG7" s="40">
        <v>0</v>
      </c>
    </row>
    <row r="8" spans="1:33" ht="15.75" customHeight="1" x14ac:dyDescent="0.2">
      <c r="A8" s="29" t="s">
        <v>57</v>
      </c>
      <c r="B8" s="29" t="s">
        <v>110</v>
      </c>
      <c r="C8" s="16">
        <f t="shared" si="4"/>
        <v>11.021290322580649</v>
      </c>
      <c r="D8" s="30">
        <v>31</v>
      </c>
      <c r="E8" s="30">
        <v>1</v>
      </c>
      <c r="F8" s="31">
        <v>341.66000000000014</v>
      </c>
      <c r="G8" s="31">
        <v>-0.08</v>
      </c>
      <c r="H8" s="32">
        <f t="shared" si="1"/>
        <v>2.3415091026166354E-4</v>
      </c>
      <c r="I8" s="32">
        <f t="shared" si="2"/>
        <v>0.35132504292766714</v>
      </c>
      <c r="J8" s="33">
        <f t="shared" si="5"/>
        <v>120.03371416666681</v>
      </c>
      <c r="K8" s="33">
        <f t="shared" si="3"/>
        <v>3.8720552956989294</v>
      </c>
      <c r="L8" s="30">
        <v>256</v>
      </c>
      <c r="M8" s="34">
        <f t="shared" si="6"/>
        <v>0.12109375</v>
      </c>
      <c r="N8" s="30">
        <v>233</v>
      </c>
      <c r="O8" s="35">
        <f t="shared" ref="O8:P8" si="16">D8/7</f>
        <v>4.4285714285714288</v>
      </c>
      <c r="P8" s="35">
        <f t="shared" si="16"/>
        <v>0.14285714285714285</v>
      </c>
      <c r="Q8" s="30">
        <f t="shared" si="8"/>
        <v>50</v>
      </c>
      <c r="R8" s="30"/>
      <c r="S8" s="36">
        <v>1.2255456750202101</v>
      </c>
      <c r="T8" s="29">
        <v>420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34</v>
      </c>
      <c r="AB8" s="41">
        <f t="shared" si="11"/>
        <v>-0.69</v>
      </c>
      <c r="AC8" s="42">
        <v>4.5986111111111116E-2</v>
      </c>
      <c r="AD8" s="40">
        <f t="shared" si="12"/>
        <v>-1.9672858333333336</v>
      </c>
      <c r="AE8" s="40">
        <v>-3.48</v>
      </c>
      <c r="AF8" s="40">
        <v>-1.95</v>
      </c>
      <c r="AG8" s="40">
        <v>0</v>
      </c>
    </row>
    <row r="9" spans="1:33" ht="15.75" customHeight="1" x14ac:dyDescent="0.2">
      <c r="A9" s="29" t="s">
        <v>58</v>
      </c>
      <c r="B9" s="29" t="s">
        <v>77</v>
      </c>
      <c r="C9" s="16">
        <f t="shared" si="4"/>
        <v>11.963913043478261</v>
      </c>
      <c r="D9" s="30">
        <v>23</v>
      </c>
      <c r="E9" s="30">
        <v>0</v>
      </c>
      <c r="F9" s="31">
        <v>275.17</v>
      </c>
      <c r="G9" s="31">
        <v>-0.08</v>
      </c>
      <c r="H9" s="32">
        <f t="shared" si="1"/>
        <v>2.9072936730021443E-4</v>
      </c>
      <c r="I9" s="32">
        <f t="shared" si="2"/>
        <v>0.38799308578162578</v>
      </c>
      <c r="J9" s="33">
        <f t="shared" si="5"/>
        <v>106.76405741452997</v>
      </c>
      <c r="K9" s="33">
        <f t="shared" si="3"/>
        <v>4.6419155397621727</v>
      </c>
      <c r="L9" s="30">
        <v>56</v>
      </c>
      <c r="M9" s="34">
        <f t="shared" si="6"/>
        <v>0.4107142857142857</v>
      </c>
      <c r="N9" s="30">
        <v>210</v>
      </c>
      <c r="O9" s="35">
        <f t="shared" ref="O9:P9" si="17">D9/7</f>
        <v>3.2857142857142856</v>
      </c>
      <c r="P9" s="35">
        <f t="shared" si="17"/>
        <v>0</v>
      </c>
      <c r="Q9" s="30">
        <f t="shared" si="8"/>
        <v>63</v>
      </c>
      <c r="R9" s="30"/>
      <c r="S9" s="36">
        <v>1.3828867761451999</v>
      </c>
      <c r="T9" s="29">
        <v>750</v>
      </c>
      <c r="U9" s="37">
        <v>330</v>
      </c>
      <c r="V9" s="38" t="s">
        <v>111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34</v>
      </c>
      <c r="AB9" s="41">
        <f t="shared" si="11"/>
        <v>-0.69</v>
      </c>
      <c r="AC9" s="42">
        <v>4.5986111111111116E-2</v>
      </c>
      <c r="AD9" s="40">
        <f t="shared" si="12"/>
        <v>-1.4595991666666668</v>
      </c>
      <c r="AE9" s="40">
        <v>-3.48</v>
      </c>
      <c r="AF9" s="40">
        <v>-1.98047145299145</v>
      </c>
      <c r="AG9" s="40">
        <v>0</v>
      </c>
    </row>
    <row r="10" spans="1:33" ht="15.75" customHeight="1" x14ac:dyDescent="0.2">
      <c r="A10" s="29" t="s">
        <v>59</v>
      </c>
      <c r="B10" s="29" t="s">
        <v>77</v>
      </c>
      <c r="C10" s="16">
        <f t="shared" si="4"/>
        <v>12.624583333333334</v>
      </c>
      <c r="D10" s="30">
        <v>24</v>
      </c>
      <c r="E10" s="30">
        <v>0</v>
      </c>
      <c r="F10" s="31">
        <v>302.99</v>
      </c>
      <c r="G10" s="31">
        <v>-0.6399999999999999</v>
      </c>
      <c r="H10" s="32">
        <f t="shared" si="1"/>
        <v>2.1122809333641371E-3</v>
      </c>
      <c r="I10" s="32">
        <f t="shared" si="2"/>
        <v>0.41033408735669563</v>
      </c>
      <c r="J10" s="33">
        <f t="shared" si="5"/>
        <v>124.32712512820521</v>
      </c>
      <c r="K10" s="33">
        <f t="shared" si="3"/>
        <v>5.1802968803418841</v>
      </c>
      <c r="L10" s="30">
        <v>61</v>
      </c>
      <c r="M10" s="34">
        <f t="shared" si="6"/>
        <v>0.39344262295081966</v>
      </c>
      <c r="N10" s="30">
        <v>187</v>
      </c>
      <c r="O10" s="35">
        <f t="shared" ref="O10:P10" si="18">D10/7</f>
        <v>3.4285714285714284</v>
      </c>
      <c r="P10" s="35">
        <f t="shared" si="18"/>
        <v>0</v>
      </c>
      <c r="Q10" s="30">
        <f t="shared" si="8"/>
        <v>54</v>
      </c>
      <c r="R10" s="30"/>
      <c r="S10" s="36">
        <v>1.7634854771784201</v>
      </c>
      <c r="T10" s="29">
        <v>750</v>
      </c>
      <c r="U10" s="37">
        <v>330</v>
      </c>
      <c r="V10" s="38" t="s">
        <v>111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34</v>
      </c>
      <c r="AB10" s="41">
        <f t="shared" si="11"/>
        <v>-0.69</v>
      </c>
      <c r="AC10" s="42">
        <v>4.5986111111111116E-2</v>
      </c>
      <c r="AD10" s="40">
        <f t="shared" si="12"/>
        <v>-1.5230600000000001</v>
      </c>
      <c r="AE10" s="40">
        <v>-3.48</v>
      </c>
      <c r="AF10" s="40">
        <v>-1.98047145299145</v>
      </c>
      <c r="AG10" s="40">
        <v>0</v>
      </c>
    </row>
    <row r="11" spans="1:33" ht="15.75" customHeight="1" x14ac:dyDescent="0.2">
      <c r="A11" s="29" t="s">
        <v>60</v>
      </c>
      <c r="B11" s="29" t="s">
        <v>77</v>
      </c>
      <c r="C11" s="16">
        <f t="shared" si="4"/>
        <v>12.59</v>
      </c>
      <c r="D11" s="30">
        <v>23</v>
      </c>
      <c r="E11" s="30">
        <v>1</v>
      </c>
      <c r="F11" s="31">
        <v>289.57</v>
      </c>
      <c r="G11" s="31">
        <v>-0.64</v>
      </c>
      <c r="H11" s="32">
        <f t="shared" si="1"/>
        <v>2.2101737058396933E-3</v>
      </c>
      <c r="I11" s="32">
        <f t="shared" si="2"/>
        <v>0.40903428329775177</v>
      </c>
      <c r="J11" s="33">
        <f t="shared" si="5"/>
        <v>118.44405741452998</v>
      </c>
      <c r="K11" s="33">
        <f t="shared" si="3"/>
        <v>5.1497416267186944</v>
      </c>
      <c r="L11" s="30">
        <v>53</v>
      </c>
      <c r="M11" s="34">
        <f t="shared" si="6"/>
        <v>0.43396226415094341</v>
      </c>
      <c r="N11" s="30">
        <v>170</v>
      </c>
      <c r="O11" s="35">
        <f t="shared" ref="O11:P11" si="19">D11/7</f>
        <v>3.2857142857142856</v>
      </c>
      <c r="P11" s="35">
        <f t="shared" si="19"/>
        <v>0.14285714285714285</v>
      </c>
      <c r="Q11" s="30">
        <f t="shared" si="8"/>
        <v>49</v>
      </c>
      <c r="R11" s="30"/>
      <c r="S11" s="36">
        <v>1.96184062850729</v>
      </c>
      <c r="T11" s="29">
        <v>750</v>
      </c>
      <c r="U11" s="37" t="s">
        <v>33</v>
      </c>
      <c r="V11" s="38" t="s">
        <v>112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34</v>
      </c>
      <c r="AB11" s="41">
        <f t="shared" si="11"/>
        <v>-0.69</v>
      </c>
      <c r="AC11" s="42">
        <v>4.5986111111111116E-2</v>
      </c>
      <c r="AD11" s="40">
        <f t="shared" si="12"/>
        <v>-1.4595991666666668</v>
      </c>
      <c r="AE11" s="40">
        <v>-3.48</v>
      </c>
      <c r="AF11" s="40">
        <v>-1.98047145299145</v>
      </c>
      <c r="AG11" s="40">
        <v>0</v>
      </c>
    </row>
    <row r="12" spans="1:33" ht="15.75" customHeight="1" x14ac:dyDescent="0.2">
      <c r="A12" s="29" t="s">
        <v>61</v>
      </c>
      <c r="B12" s="29" t="s">
        <v>77</v>
      </c>
      <c r="C12" s="16">
        <f t="shared" si="4"/>
        <v>12.756842105263159</v>
      </c>
      <c r="D12" s="30">
        <v>19</v>
      </c>
      <c r="E12" s="30">
        <v>0</v>
      </c>
      <c r="F12" s="31">
        <v>242.38000000000002</v>
      </c>
      <c r="G12" s="31">
        <v>-0.2</v>
      </c>
      <c r="H12" s="32">
        <f t="shared" si="1"/>
        <v>8.2515058998267185E-4</v>
      </c>
      <c r="I12" s="32">
        <f t="shared" si="2"/>
        <v>0.41615763082692109</v>
      </c>
      <c r="J12" s="33">
        <f t="shared" si="5"/>
        <v>100.86828655982914</v>
      </c>
      <c r="K12" s="33">
        <f t="shared" si="3"/>
        <v>5.308857187359429</v>
      </c>
      <c r="L12" s="30">
        <v>53</v>
      </c>
      <c r="M12" s="34">
        <f t="shared" si="6"/>
        <v>0.35849056603773582</v>
      </c>
      <c r="N12" s="30">
        <v>145</v>
      </c>
      <c r="O12" s="35">
        <f t="shared" ref="O12:P12" si="20">D12/7</f>
        <v>2.7142857142857144</v>
      </c>
      <c r="P12" s="35">
        <f t="shared" si="20"/>
        <v>0</v>
      </c>
      <c r="Q12" s="30">
        <f t="shared" si="8"/>
        <v>53</v>
      </c>
      <c r="R12" s="30"/>
      <c r="S12" s="36">
        <v>1.3151471643933901</v>
      </c>
      <c r="T12" s="29">
        <v>420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34</v>
      </c>
      <c r="AB12" s="41">
        <f t="shared" si="11"/>
        <v>-0.69</v>
      </c>
      <c r="AC12" s="42">
        <v>4.5986111111111116E-2</v>
      </c>
      <c r="AD12" s="40">
        <f t="shared" si="12"/>
        <v>-1.2057558333333336</v>
      </c>
      <c r="AE12" s="40">
        <v>-3.48</v>
      </c>
      <c r="AF12" s="40">
        <v>-1.98047145299145</v>
      </c>
      <c r="AG12" s="40">
        <v>0</v>
      </c>
    </row>
    <row r="13" spans="1:33" ht="15.75" customHeight="1" x14ac:dyDescent="0.2">
      <c r="A13" s="29" t="s">
        <v>62</v>
      </c>
      <c r="B13" s="29" t="s">
        <v>77</v>
      </c>
      <c r="C13" s="16">
        <f t="shared" si="4"/>
        <v>12.590000000000002</v>
      </c>
      <c r="D13" s="30">
        <v>20</v>
      </c>
      <c r="E13" s="30">
        <v>0</v>
      </c>
      <c r="F13" s="33">
        <v>251.80000000000004</v>
      </c>
      <c r="G13" s="31">
        <v>-0.78000000000000014</v>
      </c>
      <c r="H13" s="32">
        <f t="shared" si="1"/>
        <v>3.0976965845909451E-3</v>
      </c>
      <c r="I13" s="32">
        <f t="shared" si="2"/>
        <v>0.40706056393963524</v>
      </c>
      <c r="J13" s="33">
        <f t="shared" si="5"/>
        <v>102.49785000000017</v>
      </c>
      <c r="K13" s="33">
        <f t="shared" si="3"/>
        <v>5.1248925000000085</v>
      </c>
      <c r="L13" s="30">
        <v>50</v>
      </c>
      <c r="M13" s="34">
        <f t="shared" si="6"/>
        <v>0.4</v>
      </c>
      <c r="N13" s="30">
        <v>127</v>
      </c>
      <c r="O13" s="35">
        <f t="shared" ref="O13:P13" si="21">D13/7</f>
        <v>2.8571428571428572</v>
      </c>
      <c r="P13" s="35">
        <f t="shared" si="21"/>
        <v>0</v>
      </c>
      <c r="Q13" s="30">
        <f t="shared" si="8"/>
        <v>44</v>
      </c>
      <c r="R13" s="30"/>
      <c r="S13" s="36">
        <v>1.3644314868804599</v>
      </c>
      <c r="T13" s="29">
        <v>420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34</v>
      </c>
      <c r="AB13" s="41">
        <f t="shared" si="11"/>
        <v>-0.69</v>
      </c>
      <c r="AC13" s="42">
        <v>4.5986111111111116E-2</v>
      </c>
      <c r="AD13" s="40">
        <f t="shared" si="12"/>
        <v>-1.2692166666666669</v>
      </c>
      <c r="AE13" s="40">
        <v>-3.48</v>
      </c>
      <c r="AF13" s="40">
        <v>-1.9941466666666601</v>
      </c>
      <c r="AG13" s="40">
        <v>0</v>
      </c>
    </row>
    <row r="14" spans="1:33" ht="15.75" customHeight="1" x14ac:dyDescent="0.2">
      <c r="A14" s="29" t="s">
        <v>63</v>
      </c>
      <c r="B14" s="29" t="s">
        <v>113</v>
      </c>
      <c r="C14" s="16">
        <f t="shared" si="4"/>
        <v>12.663333333333325</v>
      </c>
      <c r="D14" s="30">
        <v>36</v>
      </c>
      <c r="E14" s="30">
        <v>1</v>
      </c>
      <c r="F14" s="33">
        <v>455.87999999999971</v>
      </c>
      <c r="G14" s="31">
        <v>-0.83999999999999986</v>
      </c>
      <c r="H14" s="32">
        <f t="shared" si="1"/>
        <v>1.8425901553040282E-3</v>
      </c>
      <c r="I14" s="32">
        <f t="shared" si="2"/>
        <v>0.41086279284022148</v>
      </c>
      <c r="J14" s="33">
        <f t="shared" si="5"/>
        <v>187.30413000000004</v>
      </c>
      <c r="K14" s="33">
        <f t="shared" si="3"/>
        <v>5.2028925000000008</v>
      </c>
      <c r="L14" s="30">
        <v>72</v>
      </c>
      <c r="M14" s="34">
        <f t="shared" si="6"/>
        <v>0.5</v>
      </c>
      <c r="N14" s="30">
        <v>92</v>
      </c>
      <c r="O14" s="35">
        <f t="shared" ref="O14:P14" si="22">D14/7</f>
        <v>5.1428571428571432</v>
      </c>
      <c r="P14" s="35">
        <f t="shared" si="22"/>
        <v>0.14285714285714285</v>
      </c>
      <c r="Q14" s="30">
        <f t="shared" si="8"/>
        <v>17</v>
      </c>
      <c r="R14" s="30"/>
      <c r="S14" s="36">
        <v>1.6239015817223199</v>
      </c>
      <c r="T14" s="29">
        <v>1410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34</v>
      </c>
      <c r="AB14" s="41">
        <f t="shared" si="11"/>
        <v>-0.69</v>
      </c>
      <c r="AC14" s="42">
        <v>4.5986111111111116E-2</v>
      </c>
      <c r="AD14" s="40">
        <f t="shared" si="12"/>
        <v>-2.2845900000000001</v>
      </c>
      <c r="AE14" s="40">
        <v>-3.48</v>
      </c>
      <c r="AF14" s="40">
        <v>-1.9941466666666601</v>
      </c>
      <c r="AG14" s="40">
        <v>0</v>
      </c>
    </row>
    <row r="15" spans="1:33" ht="15.75" customHeight="1" x14ac:dyDescent="0.2">
      <c r="A15" s="29" t="s">
        <v>64</v>
      </c>
      <c r="B15" s="29" t="s">
        <v>114</v>
      </c>
      <c r="C15" s="16">
        <f t="shared" si="4"/>
        <v>12.887222222222219</v>
      </c>
      <c r="D15" s="30">
        <v>36</v>
      </c>
      <c r="E15" s="30">
        <v>1</v>
      </c>
      <c r="F15" s="33">
        <v>463.93999999999988</v>
      </c>
      <c r="G15" s="31">
        <v>-1.19</v>
      </c>
      <c r="H15" s="32">
        <f t="shared" si="1"/>
        <v>2.5649868517480714E-3</v>
      </c>
      <c r="I15" s="32">
        <f t="shared" si="2"/>
        <v>0.41773748760615637</v>
      </c>
      <c r="J15" s="33">
        <f t="shared" si="5"/>
        <v>193.80513000000013</v>
      </c>
      <c r="K15" s="33">
        <f t="shared" si="3"/>
        <v>5.3834758333333372</v>
      </c>
      <c r="L15" s="30">
        <v>83</v>
      </c>
      <c r="M15" s="34">
        <f t="shared" si="6"/>
        <v>0.43373493975903615</v>
      </c>
      <c r="N15" s="30">
        <v>59</v>
      </c>
      <c r="O15" s="35">
        <f t="shared" ref="O15:P15" si="23">D15/7</f>
        <v>5.1428571428571432</v>
      </c>
      <c r="P15" s="35">
        <f t="shared" si="23"/>
        <v>0.14285714285714285</v>
      </c>
      <c r="Q15" s="30">
        <f t="shared" si="8"/>
        <v>11</v>
      </c>
      <c r="R15" s="30"/>
      <c r="S15" s="36">
        <v>1.59919436052366</v>
      </c>
      <c r="T15" s="29">
        <v>1830</v>
      </c>
      <c r="U15" s="37">
        <v>420</v>
      </c>
      <c r="V15" s="38" t="s">
        <v>115</v>
      </c>
      <c r="W15" s="29">
        <v>1</v>
      </c>
      <c r="X15" s="39">
        <f t="shared" si="9"/>
        <v>2.7777777777777776E-2</v>
      </c>
      <c r="Y15" s="40">
        <f t="shared" si="10"/>
        <v>0.59499999999999997</v>
      </c>
      <c r="Z15" s="29">
        <v>1</v>
      </c>
      <c r="AA15" s="29" t="s">
        <v>34</v>
      </c>
      <c r="AB15" s="41">
        <f t="shared" si="11"/>
        <v>-0.69</v>
      </c>
      <c r="AC15" s="42">
        <v>4.5986111111111116E-2</v>
      </c>
      <c r="AD15" s="40">
        <f t="shared" si="12"/>
        <v>-2.2845900000000001</v>
      </c>
      <c r="AE15" s="40">
        <v>-3.48</v>
      </c>
      <c r="AF15" s="40">
        <v>-1.9941466666666601</v>
      </c>
      <c r="AG15" s="40">
        <v>0</v>
      </c>
    </row>
    <row r="16" spans="1:33" ht="15.75" customHeight="1" x14ac:dyDescent="0.2">
      <c r="A16" s="29" t="s">
        <v>65</v>
      </c>
      <c r="B16" s="29" t="s">
        <v>77</v>
      </c>
      <c r="C16" s="16">
        <f t="shared" si="4"/>
        <v>13.436666666666664</v>
      </c>
      <c r="D16" s="30">
        <v>39</v>
      </c>
      <c r="E16" s="30">
        <v>0</v>
      </c>
      <c r="F16" s="33">
        <v>524.02999999999986</v>
      </c>
      <c r="G16" s="31">
        <v>-1.4800000000000002</v>
      </c>
      <c r="H16" s="32">
        <f t="shared" si="1"/>
        <v>2.8242657863099454E-3</v>
      </c>
      <c r="I16" s="32">
        <f t="shared" si="2"/>
        <v>0.43504915272026445</v>
      </c>
      <c r="J16" s="33">
        <f t="shared" si="5"/>
        <v>227.97880750000013</v>
      </c>
      <c r="K16" s="33">
        <f t="shared" si="3"/>
        <v>5.8456104487179523</v>
      </c>
      <c r="L16" s="30">
        <v>98</v>
      </c>
      <c r="M16" s="34">
        <f t="shared" si="6"/>
        <v>0.39795918367346939</v>
      </c>
      <c r="N16" s="30">
        <v>21</v>
      </c>
      <c r="O16" s="35">
        <f t="shared" ref="O16:P16" si="24">D16/7</f>
        <v>5.5714285714285712</v>
      </c>
      <c r="P16" s="35">
        <f t="shared" si="24"/>
        <v>0</v>
      </c>
      <c r="Q16" s="30">
        <f t="shared" si="8"/>
        <v>3</v>
      </c>
      <c r="R16" s="30"/>
      <c r="S16" s="36">
        <v>1.79582366589327</v>
      </c>
      <c r="T16" s="29">
        <v>1830</v>
      </c>
      <c r="U16" s="37">
        <v>420</v>
      </c>
      <c r="V16" s="38" t="s">
        <v>115</v>
      </c>
      <c r="W16" s="29">
        <v>2</v>
      </c>
      <c r="X16" s="39">
        <f t="shared" si="9"/>
        <v>5.128205128205128E-2</v>
      </c>
      <c r="Y16" s="40">
        <f t="shared" si="10"/>
        <v>0.4933333333333334</v>
      </c>
      <c r="Z16" s="29">
        <v>1</v>
      </c>
      <c r="AA16" s="29" t="s">
        <v>34</v>
      </c>
      <c r="AB16" s="41">
        <f t="shared" si="11"/>
        <v>-0.69</v>
      </c>
      <c r="AC16" s="42">
        <v>4.5986111111111116E-2</v>
      </c>
      <c r="AD16" s="40">
        <f t="shared" si="12"/>
        <v>-2.4749725000000002</v>
      </c>
      <c r="AE16" s="40">
        <v>-3.48</v>
      </c>
      <c r="AF16" s="40">
        <v>-1.9941466666666601</v>
      </c>
      <c r="AG16" s="40">
        <v>0</v>
      </c>
    </row>
    <row r="17" spans="1:33" ht="15.75" customHeight="1" x14ac:dyDescent="0.2">
      <c r="A17" s="29" t="s">
        <v>66</v>
      </c>
      <c r="B17" s="29" t="s">
        <v>91</v>
      </c>
      <c r="C17" s="16">
        <f t="shared" si="4"/>
        <v>13.578000000000001</v>
      </c>
      <c r="D17" s="30">
        <v>15</v>
      </c>
      <c r="E17" s="30">
        <v>0</v>
      </c>
      <c r="F17" s="33">
        <v>203.67000000000002</v>
      </c>
      <c r="G17" s="31">
        <v>-0.73</v>
      </c>
      <c r="H17" s="32">
        <f t="shared" si="1"/>
        <v>3.5842293906810031E-3</v>
      </c>
      <c r="I17" s="32">
        <f t="shared" si="2"/>
        <v>0.43857901261845195</v>
      </c>
      <c r="J17" s="33">
        <f t="shared" si="5"/>
        <v>89.325387500000119</v>
      </c>
      <c r="K17" s="33">
        <f t="shared" si="3"/>
        <v>5.955025833333341</v>
      </c>
      <c r="L17" s="30">
        <v>49</v>
      </c>
      <c r="M17" s="34">
        <f t="shared" si="6"/>
        <v>0.30612244897959184</v>
      </c>
      <c r="N17" s="30">
        <v>1</v>
      </c>
      <c r="O17" s="35">
        <f t="shared" ref="O17:P17" si="25">D17/7</f>
        <v>2.1428571428571428</v>
      </c>
      <c r="P17" s="35">
        <f t="shared" si="25"/>
        <v>0</v>
      </c>
      <c r="Q17" s="30">
        <f t="shared" si="8"/>
        <v>0</v>
      </c>
      <c r="R17" s="30"/>
      <c r="S17" s="36">
        <v>2.02122015915119</v>
      </c>
      <c r="T17" s="29">
        <v>1830</v>
      </c>
      <c r="U17" s="37">
        <v>420</v>
      </c>
      <c r="V17" s="38" t="s">
        <v>116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34</v>
      </c>
      <c r="AB17" s="41">
        <f t="shared" si="11"/>
        <v>-0.69</v>
      </c>
      <c r="AC17" s="42">
        <v>4.5986111111111116E-2</v>
      </c>
      <c r="AD17" s="40">
        <f t="shared" si="12"/>
        <v>-0.95191250000000016</v>
      </c>
      <c r="AE17" s="40">
        <v>-3.48</v>
      </c>
      <c r="AF17" s="40">
        <v>-1.9941466666666601</v>
      </c>
      <c r="AG17" s="40">
        <v>0</v>
      </c>
    </row>
    <row r="18" spans="1:33" ht="15.75" customHeight="1" x14ac:dyDescent="0.2">
      <c r="A18" s="29" t="s">
        <v>67</v>
      </c>
      <c r="B18" s="29"/>
      <c r="C18" s="16">
        <f t="shared" si="4"/>
        <v>13.49</v>
      </c>
      <c r="D18" s="30">
        <v>1</v>
      </c>
      <c r="E18" s="30">
        <v>0</v>
      </c>
      <c r="F18" s="33">
        <v>13.49</v>
      </c>
      <c r="G18" s="31">
        <v>0</v>
      </c>
      <c r="H18" s="32">
        <f t="shared" si="1"/>
        <v>0</v>
      </c>
      <c r="I18" s="32">
        <f t="shared" si="2"/>
        <v>0.43950277983691666</v>
      </c>
      <c r="J18" s="33">
        <f t="shared" si="5"/>
        <v>5.9288925000000061</v>
      </c>
      <c r="K18" s="33">
        <f t="shared" si="3"/>
        <v>5.9288925000000061</v>
      </c>
      <c r="L18" s="30">
        <v>3</v>
      </c>
      <c r="M18" s="34">
        <f t="shared" si="6"/>
        <v>0.33333333333333331</v>
      </c>
      <c r="N18" s="30">
        <v>0</v>
      </c>
      <c r="O18" s="35">
        <f t="shared" ref="O18:P18" si="26">D18/7</f>
        <v>0.14285714285714285</v>
      </c>
      <c r="P18" s="35">
        <f t="shared" si="26"/>
        <v>0</v>
      </c>
      <c r="Q18" s="30">
        <f t="shared" si="8"/>
        <v>0</v>
      </c>
      <c r="R18" s="30"/>
      <c r="S18" s="36">
        <v>2.0509745127436201</v>
      </c>
      <c r="T18" s="29">
        <v>1410</v>
      </c>
      <c r="U18" s="37">
        <v>420</v>
      </c>
      <c r="V18" s="38" t="s">
        <v>117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34</v>
      </c>
      <c r="AB18" s="41">
        <f t="shared" si="11"/>
        <v>-0.69</v>
      </c>
      <c r="AC18" s="42">
        <v>4.5986111111111116E-2</v>
      </c>
      <c r="AD18" s="40">
        <f t="shared" si="12"/>
        <v>-6.3460833333333341E-2</v>
      </c>
      <c r="AE18" s="40">
        <v>-3.48</v>
      </c>
      <c r="AF18" s="40">
        <v>-1.9941466666666601</v>
      </c>
      <c r="AG18" s="40">
        <v>0</v>
      </c>
    </row>
    <row r="19" spans="1:33" ht="15.75" customHeight="1" x14ac:dyDescent="0.2">
      <c r="A19" s="29" t="s">
        <v>31</v>
      </c>
      <c r="B19" s="29"/>
      <c r="C19" s="16">
        <f t="shared" si="4"/>
        <v>13.49</v>
      </c>
      <c r="D19" s="30">
        <v>2</v>
      </c>
      <c r="E19" s="30">
        <v>0</v>
      </c>
      <c r="F19" s="33">
        <v>26.98</v>
      </c>
      <c r="G19" s="31">
        <v>-0.31</v>
      </c>
      <c r="H19" s="32">
        <f t="shared" si="1"/>
        <v>1.1489992587101556E-2</v>
      </c>
      <c r="I19" s="32">
        <f t="shared" si="2"/>
        <v>0.42801278724981462</v>
      </c>
      <c r="J19" s="33">
        <f t="shared" si="5"/>
        <v>11.547784999999999</v>
      </c>
      <c r="K19" s="33">
        <f t="shared" si="3"/>
        <v>5.7738924999999997</v>
      </c>
      <c r="L19" s="30">
        <v>18</v>
      </c>
      <c r="M19" s="34">
        <f t="shared" si="6"/>
        <v>0.1111111111111111</v>
      </c>
      <c r="N19" s="30">
        <v>0</v>
      </c>
      <c r="O19" s="35">
        <f t="shared" ref="O19:P19" si="27">D19/7</f>
        <v>0.2857142857142857</v>
      </c>
      <c r="P19" s="35">
        <f t="shared" si="27"/>
        <v>0</v>
      </c>
      <c r="Q19" s="30">
        <f t="shared" si="8"/>
        <v>0</v>
      </c>
      <c r="R19" s="30"/>
      <c r="S19" s="36" t="e">
        <v>#N/A</v>
      </c>
      <c r="T19" s="29">
        <v>1410</v>
      </c>
      <c r="U19" s="37">
        <v>420</v>
      </c>
      <c r="V19" s="38" t="s">
        <v>118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34</v>
      </c>
      <c r="AB19" s="41">
        <f t="shared" si="11"/>
        <v>-0.69</v>
      </c>
      <c r="AC19" s="42">
        <v>4.5986111111111116E-2</v>
      </c>
      <c r="AD19" s="40">
        <f t="shared" si="12"/>
        <v>-0.12692166666666668</v>
      </c>
      <c r="AE19" s="40">
        <v>-3.48</v>
      </c>
      <c r="AF19" s="40">
        <v>-1.9941466666666665</v>
      </c>
      <c r="AG19" s="40">
        <v>0</v>
      </c>
    </row>
    <row r="20" spans="1:33" ht="15.75" customHeight="1" x14ac:dyDescent="0.2">
      <c r="A20" s="29" t="s">
        <v>35</v>
      </c>
      <c r="B20" s="29"/>
      <c r="C20" s="16">
        <f t="shared" si="4"/>
        <v>13.49</v>
      </c>
      <c r="D20" s="30">
        <v>3</v>
      </c>
      <c r="E20" s="30">
        <v>0</v>
      </c>
      <c r="F20" s="33">
        <v>40.47</v>
      </c>
      <c r="G20" s="31">
        <v>-0.8</v>
      </c>
      <c r="H20" s="32">
        <f t="shared" si="1"/>
        <v>1.9767729182110207E-2</v>
      </c>
      <c r="I20" s="32">
        <f t="shared" si="2"/>
        <v>0.41973505065480604</v>
      </c>
      <c r="J20" s="33">
        <f t="shared" si="5"/>
        <v>16.986677499999999</v>
      </c>
      <c r="K20" s="33">
        <f t="shared" si="3"/>
        <v>5.6622258333333333</v>
      </c>
      <c r="L20" s="30">
        <v>24</v>
      </c>
      <c r="M20" s="34">
        <f t="shared" si="6"/>
        <v>0.125</v>
      </c>
      <c r="N20" s="30">
        <v>2</v>
      </c>
      <c r="O20" s="35">
        <f t="shared" ref="O20:P20" si="28">D20/7</f>
        <v>0.42857142857142855</v>
      </c>
      <c r="P20" s="35">
        <f t="shared" si="28"/>
        <v>0</v>
      </c>
      <c r="Q20" s="30">
        <f t="shared" si="8"/>
        <v>4</v>
      </c>
      <c r="R20" s="30"/>
      <c r="S20" s="36">
        <v>2.2868686868686798</v>
      </c>
      <c r="T20" s="29">
        <v>1410</v>
      </c>
      <c r="U20" s="37">
        <v>420</v>
      </c>
      <c r="V20" s="38" t="s">
        <v>118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34</v>
      </c>
      <c r="AB20" s="41">
        <f t="shared" si="11"/>
        <v>-0.69</v>
      </c>
      <c r="AC20" s="42">
        <v>4.5986111111111116E-2</v>
      </c>
      <c r="AD20" s="40">
        <f t="shared" si="12"/>
        <v>-0.19038250000000001</v>
      </c>
      <c r="AE20" s="40">
        <v>-3.48</v>
      </c>
      <c r="AF20" s="40">
        <v>-1.9941466666666665</v>
      </c>
      <c r="AG20" s="40">
        <v>0</v>
      </c>
    </row>
    <row r="21" spans="1:33" ht="15.75" customHeight="1" x14ac:dyDescent="0.2">
      <c r="A21" s="29" t="s">
        <v>36</v>
      </c>
      <c r="B21" s="29" t="s">
        <v>77</v>
      </c>
      <c r="C21" s="16">
        <f t="shared" si="4"/>
        <v>13.49</v>
      </c>
      <c r="D21" s="30">
        <v>12</v>
      </c>
      <c r="E21" s="30">
        <v>0</v>
      </c>
      <c r="F21" s="33">
        <v>161.88</v>
      </c>
      <c r="G21" s="31">
        <v>-2.0700000000000003</v>
      </c>
      <c r="H21" s="32">
        <f t="shared" si="1"/>
        <v>1.2787249814677541E-2</v>
      </c>
      <c r="I21" s="32">
        <f t="shared" si="2"/>
        <v>0.42671553002223866</v>
      </c>
      <c r="J21" s="33">
        <f t="shared" si="5"/>
        <v>69.076709999999991</v>
      </c>
      <c r="K21" s="33">
        <f t="shared" si="3"/>
        <v>5.7563924999999996</v>
      </c>
      <c r="L21" s="30">
        <v>10</v>
      </c>
      <c r="M21" s="34">
        <f t="shared" si="6"/>
        <v>1.2</v>
      </c>
      <c r="N21" s="30">
        <v>414</v>
      </c>
      <c r="O21" s="35">
        <f t="shared" ref="O21:P21" si="29">D21/7</f>
        <v>1.7142857142857142</v>
      </c>
      <c r="P21" s="35">
        <f t="shared" si="29"/>
        <v>0</v>
      </c>
      <c r="Q21" s="30">
        <f t="shared" si="8"/>
        <v>241</v>
      </c>
      <c r="R21" s="30"/>
      <c r="S21" s="36">
        <v>1.22208588957055</v>
      </c>
      <c r="T21" s="29">
        <v>990</v>
      </c>
      <c r="U21" s="37" t="s">
        <v>33</v>
      </c>
      <c r="V21" s="38" t="s">
        <v>33</v>
      </c>
      <c r="W21" s="29">
        <v>2</v>
      </c>
      <c r="X21" s="39">
        <f t="shared" si="9"/>
        <v>0.16666666666666666</v>
      </c>
      <c r="Y21" s="40">
        <f t="shared" si="10"/>
        <v>0.69000000000000006</v>
      </c>
      <c r="Z21" s="29">
        <v>1</v>
      </c>
      <c r="AA21" s="29" t="s">
        <v>34</v>
      </c>
      <c r="AB21" s="41">
        <f t="shared" si="11"/>
        <v>-0.69</v>
      </c>
      <c r="AC21" s="42">
        <v>4.5986111111111116E-2</v>
      </c>
      <c r="AD21" s="40">
        <f t="shared" si="12"/>
        <v>-0.76153000000000004</v>
      </c>
      <c r="AE21" s="40">
        <v>-3.48</v>
      </c>
      <c r="AF21" s="40">
        <v>-1.9941466666666665</v>
      </c>
      <c r="AG21" s="40">
        <v>0</v>
      </c>
    </row>
    <row r="22" spans="1:33" ht="15.75" customHeight="1" x14ac:dyDescent="0.2">
      <c r="A22" s="29" t="s">
        <v>37</v>
      </c>
      <c r="B22" s="29" t="s">
        <v>77</v>
      </c>
      <c r="C22" s="16">
        <f t="shared" si="4"/>
        <v>13.752586206896556</v>
      </c>
      <c r="D22" s="30">
        <v>58</v>
      </c>
      <c r="E22" s="30">
        <v>0</v>
      </c>
      <c r="F22" s="31">
        <v>797.6500000000002</v>
      </c>
      <c r="G22" s="31">
        <v>-3.8500000000000005</v>
      </c>
      <c r="H22" s="32">
        <f t="shared" si="1"/>
        <v>4.8266783677051329E-3</v>
      </c>
      <c r="I22" s="32">
        <f t="shared" si="2"/>
        <v>0.44251396602519916</v>
      </c>
      <c r="J22" s="33">
        <f t="shared" si="5"/>
        <v>352.97126500000019</v>
      </c>
      <c r="K22" s="33">
        <f t="shared" si="3"/>
        <v>6.0857114655172442</v>
      </c>
      <c r="L22" s="30">
        <v>111</v>
      </c>
      <c r="M22" s="34">
        <f t="shared" si="6"/>
        <v>0.52252252252252251</v>
      </c>
      <c r="N22" s="30">
        <v>356</v>
      </c>
      <c r="O22" s="35">
        <f t="shared" ref="O22:P22" si="30">D22/7</f>
        <v>8.2857142857142865</v>
      </c>
      <c r="P22" s="35">
        <f t="shared" si="30"/>
        <v>0</v>
      </c>
      <c r="Q22" s="30">
        <f t="shared" si="8"/>
        <v>42</v>
      </c>
      <c r="R22" s="30"/>
      <c r="S22" s="36">
        <v>1.59097320169252</v>
      </c>
      <c r="T22" s="29">
        <v>990</v>
      </c>
      <c r="U22" s="37" t="s">
        <v>33</v>
      </c>
      <c r="V22" s="38" t="s">
        <v>33</v>
      </c>
      <c r="W22" s="29">
        <v>4</v>
      </c>
      <c r="X22" s="39">
        <f t="shared" si="9"/>
        <v>6.8965517241379309E-2</v>
      </c>
      <c r="Y22" s="40">
        <f t="shared" si="10"/>
        <v>0.96250000000000013</v>
      </c>
      <c r="Z22" s="29">
        <v>0</v>
      </c>
      <c r="AA22" s="29" t="s">
        <v>34</v>
      </c>
      <c r="AB22" s="41">
        <f t="shared" si="11"/>
        <v>-0.69</v>
      </c>
      <c r="AC22" s="42">
        <v>4.5986111111111116E-2</v>
      </c>
      <c r="AD22" s="40">
        <f t="shared" si="12"/>
        <v>-3.6807283333333336</v>
      </c>
      <c r="AE22" s="40">
        <v>-3.48</v>
      </c>
      <c r="AF22" s="40">
        <v>-1.9941466666666665</v>
      </c>
      <c r="AG22" s="40">
        <v>0</v>
      </c>
    </row>
    <row r="23" spans="1:33" ht="15.75" customHeight="1" x14ac:dyDescent="0.2">
      <c r="A23" s="29" t="s">
        <v>38</v>
      </c>
      <c r="B23" s="29" t="s">
        <v>119</v>
      </c>
      <c r="C23" s="16">
        <f t="shared" si="4"/>
        <v>13.984393939393922</v>
      </c>
      <c r="D23" s="30">
        <v>66</v>
      </c>
      <c r="E23" s="30">
        <v>0</v>
      </c>
      <c r="F23" s="33">
        <v>922.96999999999878</v>
      </c>
      <c r="G23" s="31">
        <v>-3.9199999999999995</v>
      </c>
      <c r="H23" s="32">
        <f t="shared" si="1"/>
        <v>4.2471586292078881E-3</v>
      </c>
      <c r="I23" s="32">
        <f t="shared" si="2"/>
        <v>0.44976803688093825</v>
      </c>
      <c r="J23" s="33">
        <f t="shared" si="5"/>
        <v>415.12240499999905</v>
      </c>
      <c r="K23" s="33">
        <f t="shared" si="3"/>
        <v>6.2897334090908945</v>
      </c>
      <c r="L23" s="30">
        <v>103</v>
      </c>
      <c r="M23" s="34">
        <f t="shared" si="6"/>
        <v>0.64077669902912626</v>
      </c>
      <c r="N23" s="30">
        <v>286</v>
      </c>
      <c r="O23" s="35">
        <f t="shared" ref="O23:P23" si="31">D23/7</f>
        <v>9.4285714285714288</v>
      </c>
      <c r="P23" s="35">
        <f t="shared" si="31"/>
        <v>0</v>
      </c>
      <c r="Q23" s="30">
        <f t="shared" si="8"/>
        <v>30</v>
      </c>
      <c r="R23" s="30"/>
      <c r="S23" s="36">
        <v>2.01298701298701</v>
      </c>
      <c r="T23" s="29">
        <v>1110</v>
      </c>
      <c r="U23" s="37" t="s">
        <v>33</v>
      </c>
      <c r="V23" s="38" t="s">
        <v>120</v>
      </c>
      <c r="W23" s="29">
        <v>6</v>
      </c>
      <c r="X23" s="39">
        <f t="shared" si="9"/>
        <v>9.0909090909090912E-2</v>
      </c>
      <c r="Y23" s="40">
        <f t="shared" si="10"/>
        <v>0.48999999999999994</v>
      </c>
      <c r="Z23" s="29">
        <v>2</v>
      </c>
      <c r="AA23" s="29" t="s">
        <v>34</v>
      </c>
      <c r="AB23" s="41">
        <f t="shared" si="11"/>
        <v>-0.69</v>
      </c>
      <c r="AC23" s="42">
        <v>4.5986111111111116E-2</v>
      </c>
      <c r="AD23" s="40">
        <f t="shared" si="12"/>
        <v>-4.1884150000000009</v>
      </c>
      <c r="AE23" s="40">
        <v>-3.48</v>
      </c>
      <c r="AF23" s="40">
        <v>-1.9941466666666665</v>
      </c>
      <c r="AG23" s="40">
        <v>0</v>
      </c>
    </row>
    <row r="24" spans="1:33" ht="15.75" customHeight="1" x14ac:dyDescent="0.2">
      <c r="A24" s="29" t="s">
        <v>40</v>
      </c>
      <c r="B24" s="29" t="s">
        <v>77</v>
      </c>
      <c r="C24" s="16">
        <f t="shared" si="4"/>
        <v>13.094647887323942</v>
      </c>
      <c r="D24" s="30">
        <v>71</v>
      </c>
      <c r="E24" s="30">
        <v>3</v>
      </c>
      <c r="F24" s="33">
        <v>929.71999999999991</v>
      </c>
      <c r="G24" s="33">
        <v>-5.9700000000000006</v>
      </c>
      <c r="H24" s="32">
        <f t="shared" si="1"/>
        <v>6.421288129759499E-3</v>
      </c>
      <c r="I24" s="32">
        <f t="shared" si="2"/>
        <v>0.4206878065439057</v>
      </c>
      <c r="J24" s="33">
        <f t="shared" si="5"/>
        <v>391.12186749999995</v>
      </c>
      <c r="K24" s="33">
        <f t="shared" si="3"/>
        <v>5.5087586971830982</v>
      </c>
      <c r="L24" s="30">
        <v>147</v>
      </c>
      <c r="M24" s="34">
        <f t="shared" si="6"/>
        <v>0.48299319727891155</v>
      </c>
      <c r="N24" s="30">
        <v>215</v>
      </c>
      <c r="O24" s="35">
        <f t="shared" ref="O24:P24" si="32">D24/7</f>
        <v>10.142857142857142</v>
      </c>
      <c r="P24" s="35">
        <f t="shared" si="32"/>
        <v>0.42857142857142855</v>
      </c>
      <c r="Q24" s="30">
        <f t="shared" si="8"/>
        <v>20</v>
      </c>
      <c r="R24" s="30"/>
      <c r="S24" s="36">
        <v>2.9917355371900798</v>
      </c>
      <c r="T24" s="29">
        <v>1110</v>
      </c>
      <c r="U24" s="37" t="s">
        <v>33</v>
      </c>
      <c r="V24" s="38" t="s">
        <v>120</v>
      </c>
      <c r="W24" s="29">
        <v>8</v>
      </c>
      <c r="X24" s="39">
        <f t="shared" si="9"/>
        <v>0.11267605633802817</v>
      </c>
      <c r="Y24" s="40">
        <f t="shared" si="10"/>
        <v>0.66333333333333344</v>
      </c>
      <c r="Z24" s="29">
        <v>1</v>
      </c>
      <c r="AA24" s="29" t="s">
        <v>34</v>
      </c>
      <c r="AB24" s="41">
        <f t="shared" si="11"/>
        <v>-0.69</v>
      </c>
      <c r="AC24" s="42">
        <v>4.5986111111111116E-2</v>
      </c>
      <c r="AD24" s="40">
        <f t="shared" si="12"/>
        <v>-4.5057191666666672</v>
      </c>
      <c r="AE24" s="40">
        <v>-3.48</v>
      </c>
      <c r="AF24" s="40">
        <v>-1.9941466666666665</v>
      </c>
      <c r="AG24" s="40">
        <v>0</v>
      </c>
    </row>
    <row r="25" spans="1:33" ht="15.75" customHeight="1" x14ac:dyDescent="0.2">
      <c r="A25" s="29" t="s">
        <v>42</v>
      </c>
      <c r="B25" s="29" t="s">
        <v>77</v>
      </c>
      <c r="C25" s="16">
        <f t="shared" si="4"/>
        <v>13.041320754716983</v>
      </c>
      <c r="D25" s="30">
        <v>53</v>
      </c>
      <c r="E25" s="30">
        <v>3</v>
      </c>
      <c r="F25" s="33">
        <v>691.19</v>
      </c>
      <c r="G25" s="33">
        <v>-4.9700000000000006</v>
      </c>
      <c r="H25" s="32">
        <f t="shared" si="1"/>
        <v>7.1904975477075769E-3</v>
      </c>
      <c r="I25" s="32">
        <f t="shared" si="2"/>
        <v>0.418507321913415</v>
      </c>
      <c r="J25" s="33">
        <f t="shared" si="5"/>
        <v>289.26807583333334</v>
      </c>
      <c r="K25" s="33">
        <f t="shared" si="3"/>
        <v>5.45788822327044</v>
      </c>
      <c r="L25" s="30">
        <v>157</v>
      </c>
      <c r="M25" s="34">
        <f t="shared" si="6"/>
        <v>0.33757961783439489</v>
      </c>
      <c r="N25" s="30">
        <v>151</v>
      </c>
      <c r="O25" s="35">
        <f t="shared" ref="O25:P25" si="33">D25/7</f>
        <v>7.5714285714285712</v>
      </c>
      <c r="P25" s="35">
        <f t="shared" si="33"/>
        <v>0.42857142857142855</v>
      </c>
      <c r="Q25" s="30">
        <f t="shared" si="8"/>
        <v>18</v>
      </c>
      <c r="R25" s="30"/>
      <c r="S25" s="36">
        <v>2.0613810741687981</v>
      </c>
      <c r="T25" s="29">
        <v>990</v>
      </c>
      <c r="U25" s="37">
        <v>120</v>
      </c>
      <c r="V25" s="38" t="s">
        <v>121</v>
      </c>
      <c r="W25" s="15">
        <v>2</v>
      </c>
      <c r="X25" s="39">
        <f t="shared" si="9"/>
        <v>3.7735849056603772E-2</v>
      </c>
      <c r="Y25" s="40">
        <f t="shared" si="10"/>
        <v>0.82833333333333348</v>
      </c>
      <c r="Z25" s="15">
        <v>4</v>
      </c>
      <c r="AA25" s="29" t="s">
        <v>34</v>
      </c>
      <c r="AB25" s="41">
        <f t="shared" si="11"/>
        <v>-0.69</v>
      </c>
      <c r="AC25" s="42">
        <v>4.5986111111111116E-2</v>
      </c>
      <c r="AD25" s="40">
        <f t="shared" si="12"/>
        <v>-3.3634241666666669</v>
      </c>
      <c r="AE25" s="40">
        <v>-3.48</v>
      </c>
      <c r="AF25" s="40">
        <v>-1.99</v>
      </c>
      <c r="AG25" s="40">
        <v>0</v>
      </c>
    </row>
    <row r="26" spans="1:33" ht="15.75" customHeight="1" x14ac:dyDescent="0.2">
      <c r="A26" s="15" t="s">
        <v>43</v>
      </c>
      <c r="B26" s="15" t="s">
        <v>122</v>
      </c>
      <c r="C26" s="16">
        <f t="shared" si="4"/>
        <v>13.338681318681317</v>
      </c>
      <c r="D26" s="17">
        <v>91</v>
      </c>
      <c r="E26" s="17">
        <v>0</v>
      </c>
      <c r="F26" s="18">
        <v>1213.82</v>
      </c>
      <c r="G26" s="18">
        <v>-3</v>
      </c>
      <c r="H26" s="32">
        <f t="shared" si="1"/>
        <v>2.4715361420968515E-3</v>
      </c>
      <c r="I26" s="32">
        <f t="shared" si="2"/>
        <v>0.42037923044603021</v>
      </c>
      <c r="J26" s="33">
        <f t="shared" si="5"/>
        <v>510.26471750000036</v>
      </c>
      <c r="K26" s="33">
        <f t="shared" si="3"/>
        <v>5.6073045879120915</v>
      </c>
      <c r="L26" s="17">
        <v>169</v>
      </c>
      <c r="M26" s="34">
        <f t="shared" si="6"/>
        <v>0.53846153846153844</v>
      </c>
      <c r="N26" s="17">
        <v>84</v>
      </c>
      <c r="O26" s="35">
        <f t="shared" ref="O26:P26" si="34">D26/7</f>
        <v>13</v>
      </c>
      <c r="P26" s="35">
        <f t="shared" si="34"/>
        <v>0</v>
      </c>
      <c r="Q26" s="30">
        <f t="shared" si="8"/>
        <v>6</v>
      </c>
      <c r="R26" s="30"/>
      <c r="S26" s="22">
        <v>2.808641975308642</v>
      </c>
      <c r="T26" s="29">
        <v>990</v>
      </c>
      <c r="U26" s="37">
        <v>120</v>
      </c>
      <c r="V26" s="38" t="s">
        <v>121</v>
      </c>
      <c r="W26" s="15">
        <v>2</v>
      </c>
      <c r="X26" s="39">
        <f t="shared" si="9"/>
        <v>2.197802197802198E-2</v>
      </c>
      <c r="Y26" s="40">
        <f t="shared" si="10"/>
        <v>1</v>
      </c>
      <c r="Z26" s="15">
        <v>1</v>
      </c>
      <c r="AA26" s="29" t="s">
        <v>34</v>
      </c>
      <c r="AB26" s="41">
        <f t="shared" si="11"/>
        <v>-0.69</v>
      </c>
      <c r="AC26" s="42">
        <v>4.5986111111111116E-2</v>
      </c>
      <c r="AD26" s="40">
        <f t="shared" si="12"/>
        <v>-5.774935833333334</v>
      </c>
      <c r="AE26" s="26">
        <v>-3.64</v>
      </c>
      <c r="AF26" s="26">
        <v>-1.9941466666666601</v>
      </c>
      <c r="AG26" s="26">
        <v>0</v>
      </c>
    </row>
    <row r="27" spans="1:33" ht="15.75" customHeight="1" x14ac:dyDescent="0.2">
      <c r="A27" s="15" t="s">
        <v>44</v>
      </c>
      <c r="B27" s="15" t="s">
        <v>123</v>
      </c>
      <c r="C27" s="16">
        <f t="shared" si="4"/>
        <v>14.735671641791043</v>
      </c>
      <c r="D27" s="17">
        <v>67</v>
      </c>
      <c r="E27" s="17">
        <v>3</v>
      </c>
      <c r="F27" s="18">
        <v>987.29</v>
      </c>
      <c r="G27" s="18">
        <v>-5.0599999999999996</v>
      </c>
      <c r="H27" s="32">
        <f t="shared" si="1"/>
        <v>5.1251405362152964E-3</v>
      </c>
      <c r="I27" s="32">
        <f t="shared" si="2"/>
        <v>0.45822078366032309</v>
      </c>
      <c r="J27" s="33">
        <f t="shared" si="5"/>
        <v>452.39679750000039</v>
      </c>
      <c r="K27" s="33">
        <f t="shared" si="3"/>
        <v>6.7521910074626925</v>
      </c>
      <c r="L27" s="17">
        <v>132</v>
      </c>
      <c r="M27" s="34">
        <f t="shared" si="6"/>
        <v>0.50757575757575757</v>
      </c>
      <c r="N27" s="17">
        <v>10</v>
      </c>
      <c r="O27" s="35">
        <f t="shared" ref="O27:P27" si="35">D27/7</f>
        <v>9.5714285714285712</v>
      </c>
      <c r="P27" s="35">
        <f t="shared" si="35"/>
        <v>0.42857142857142855</v>
      </c>
      <c r="Q27" s="30">
        <f t="shared" si="8"/>
        <v>1</v>
      </c>
      <c r="R27" s="30"/>
      <c r="S27" s="22">
        <v>4.4017467248908293</v>
      </c>
      <c r="T27" s="29">
        <v>990</v>
      </c>
      <c r="U27" s="37">
        <v>120</v>
      </c>
      <c r="V27" s="38" t="s">
        <v>124</v>
      </c>
      <c r="W27" s="15">
        <v>3</v>
      </c>
      <c r="X27" s="39">
        <f t="shared" si="9"/>
        <v>4.4776119402985072E-2</v>
      </c>
      <c r="Y27" s="40">
        <f t="shared" si="10"/>
        <v>1.6866666666666665</v>
      </c>
      <c r="Z27" s="15">
        <v>0</v>
      </c>
      <c r="AA27" s="29" t="s">
        <v>34</v>
      </c>
      <c r="AB27" s="41">
        <f t="shared" si="11"/>
        <v>-0.69</v>
      </c>
      <c r="AC27" s="42">
        <v>4.5986111111111116E-2</v>
      </c>
      <c r="AD27" s="40">
        <f t="shared" si="12"/>
        <v>-4.251875833333334</v>
      </c>
      <c r="AE27" s="26">
        <v>-3.64</v>
      </c>
      <c r="AF27" s="26">
        <v>-1.9941466666666601</v>
      </c>
      <c r="AG27" s="26">
        <v>0</v>
      </c>
    </row>
    <row r="28" spans="1:33" ht="15.75" customHeight="1" x14ac:dyDescent="0.2">
      <c r="A28" s="15" t="s">
        <v>45</v>
      </c>
      <c r="B28" s="15"/>
      <c r="C28" s="16">
        <f t="shared" si="4"/>
        <v>13.99</v>
      </c>
      <c r="D28" s="17">
        <v>1</v>
      </c>
      <c r="E28" s="17">
        <v>0</v>
      </c>
      <c r="F28" s="18">
        <v>13.99</v>
      </c>
      <c r="G28" s="18">
        <v>0</v>
      </c>
      <c r="H28" s="32">
        <f t="shared" si="1"/>
        <v>0</v>
      </c>
      <c r="I28" s="32">
        <f t="shared" si="2"/>
        <v>0.44273713366690542</v>
      </c>
      <c r="J28" s="33">
        <f t="shared" si="5"/>
        <v>6.1938925000000067</v>
      </c>
      <c r="K28" s="33">
        <f t="shared" si="3"/>
        <v>6.1938925000000067</v>
      </c>
      <c r="L28" s="17">
        <v>6</v>
      </c>
      <c r="M28" s="34">
        <f t="shared" si="6"/>
        <v>0.16666666666666666</v>
      </c>
      <c r="N28" s="17">
        <v>0</v>
      </c>
      <c r="O28" s="35">
        <f t="shared" ref="O28:P28" si="36">D28/7</f>
        <v>0.14285714285714285</v>
      </c>
      <c r="P28" s="35">
        <f t="shared" si="36"/>
        <v>0</v>
      </c>
      <c r="Q28" s="30">
        <f t="shared" si="8"/>
        <v>0</v>
      </c>
      <c r="R28" s="30"/>
      <c r="S28" s="22">
        <v>5.828908554572271</v>
      </c>
      <c r="T28" s="15" t="s">
        <v>33</v>
      </c>
      <c r="U28" s="23">
        <v>360</v>
      </c>
      <c r="V28" s="1" t="s">
        <v>125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4.5986111111111116E-2</v>
      </c>
      <c r="AD28" s="40">
        <f t="shared" si="12"/>
        <v>-6.3460833333333341E-2</v>
      </c>
      <c r="AE28" s="26">
        <v>-3.64</v>
      </c>
      <c r="AF28" s="26">
        <v>-1.9941466666666601</v>
      </c>
      <c r="AG28" s="26">
        <v>0</v>
      </c>
    </row>
    <row r="29" spans="1:33" ht="15.75" customHeight="1" x14ac:dyDescent="0.2">
      <c r="A29" s="15" t="s">
        <v>48</v>
      </c>
      <c r="B29" s="15"/>
      <c r="C29" s="16">
        <f t="shared" si="4"/>
        <v>13.99</v>
      </c>
      <c r="D29" s="17">
        <v>2</v>
      </c>
      <c r="E29" s="17">
        <v>0</v>
      </c>
      <c r="F29" s="18">
        <v>27.98</v>
      </c>
      <c r="G29" s="18">
        <v>-0.08</v>
      </c>
      <c r="H29" s="32">
        <f t="shared" si="1"/>
        <v>2.8591851322373124E-3</v>
      </c>
      <c r="I29" s="32">
        <f t="shared" si="2"/>
        <v>0.40386371032880686</v>
      </c>
      <c r="J29" s="33">
        <f t="shared" si="5"/>
        <v>11.300106615000017</v>
      </c>
      <c r="K29" s="33">
        <f t="shared" si="3"/>
        <v>5.6500533075000083</v>
      </c>
      <c r="L29" s="17">
        <v>5</v>
      </c>
      <c r="M29" s="34">
        <f t="shared" si="6"/>
        <v>0.4</v>
      </c>
      <c r="N29" s="17">
        <v>0</v>
      </c>
      <c r="O29" s="35">
        <f t="shared" ref="O29:P29" si="37">D29/7</f>
        <v>0.2857142857142857</v>
      </c>
      <c r="P29" s="35">
        <f t="shared" si="37"/>
        <v>0</v>
      </c>
      <c r="Q29" s="30">
        <f t="shared" si="8"/>
        <v>0</v>
      </c>
      <c r="R29" s="30"/>
      <c r="S29" s="22">
        <v>0</v>
      </c>
      <c r="T29" s="15">
        <v>1200</v>
      </c>
      <c r="U29" s="23">
        <v>360</v>
      </c>
      <c r="V29" s="1" t="s">
        <v>126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4.5986111111111116E-2</v>
      </c>
      <c r="AD29" s="40">
        <f t="shared" si="12"/>
        <v>-0.12692166666666668</v>
      </c>
      <c r="AE29" s="26">
        <v>-3.64</v>
      </c>
      <c r="AF29" s="26">
        <v>-2.4979858591666599</v>
      </c>
      <c r="AG29" s="26">
        <v>0</v>
      </c>
    </row>
    <row r="30" spans="1:33" ht="15.75" customHeight="1" x14ac:dyDescent="0.2">
      <c r="A30" s="15" t="s">
        <v>49</v>
      </c>
      <c r="B30" s="15" t="s">
        <v>73</v>
      </c>
      <c r="C30" s="16">
        <f t="shared" si="4"/>
        <v>13.99</v>
      </c>
      <c r="D30" s="17">
        <v>1</v>
      </c>
      <c r="E30" s="17">
        <v>0</v>
      </c>
      <c r="F30" s="18">
        <v>13.99</v>
      </c>
      <c r="G30" s="18">
        <v>-1.27</v>
      </c>
      <c r="H30" s="32">
        <f t="shared" si="1"/>
        <v>9.0779127948534669E-2</v>
      </c>
      <c r="I30" s="32">
        <f t="shared" si="2"/>
        <v>0.32525962919347234</v>
      </c>
      <c r="J30" s="33">
        <f t="shared" si="5"/>
        <v>4.550382212416678</v>
      </c>
      <c r="K30" s="33">
        <f t="shared" si="3"/>
        <v>4.550382212416678</v>
      </c>
      <c r="L30" s="17">
        <v>7</v>
      </c>
      <c r="M30" s="34">
        <f t="shared" si="6"/>
        <v>0.14285714285714285</v>
      </c>
      <c r="N30" s="17">
        <v>1</v>
      </c>
      <c r="O30" s="35">
        <f t="shared" ref="O30:P30" si="38">D30/7</f>
        <v>0.14285714285714285</v>
      </c>
      <c r="P30" s="35">
        <f t="shared" si="38"/>
        <v>0</v>
      </c>
      <c r="Q30" s="30">
        <f t="shared" si="8"/>
        <v>7</v>
      </c>
      <c r="R30" s="30"/>
      <c r="S30" s="22">
        <v>2.759936406995231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4.5986111111111116E-2</v>
      </c>
      <c r="AD30" s="40">
        <f t="shared" si="12"/>
        <v>-6.3460833333333341E-2</v>
      </c>
      <c r="AE30" s="26">
        <v>-3.64</v>
      </c>
      <c r="AF30" s="26">
        <v>-2.3676569542499899</v>
      </c>
      <c r="AG30" s="26">
        <v>0</v>
      </c>
    </row>
    <row r="31" spans="1:33" ht="15.75" customHeight="1" x14ac:dyDescent="0.2">
      <c r="A31" s="15" t="s">
        <v>50</v>
      </c>
      <c r="B31" s="15" t="s">
        <v>73</v>
      </c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-1.28</v>
      </c>
      <c r="H31" s="32" t="e">
        <f t="shared" si="1"/>
        <v>#DIV/0!</v>
      </c>
      <c r="I31" s="32" t="e">
        <f t="shared" si="2"/>
        <v>#DIV/0!</v>
      </c>
      <c r="J31" s="33">
        <f t="shared" si="5"/>
        <v>-1.28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1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630</v>
      </c>
      <c r="U31" s="23">
        <v>360</v>
      </c>
      <c r="V31" s="1" t="s">
        <v>383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4.5986111111111116E-2</v>
      </c>
      <c r="AD31" s="40">
        <f t="shared" si="12"/>
        <v>0</v>
      </c>
      <c r="AE31" s="44">
        <v>-3.64</v>
      </c>
      <c r="AF31" s="44">
        <v>-2.3676569542499997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4.5986111111111116E-2</v>
      </c>
      <c r="AD32" s="40">
        <f t="shared" si="12"/>
        <v>0</v>
      </c>
      <c r="AE32" s="56">
        <v>-3.64</v>
      </c>
      <c r="AF32" s="56">
        <v>-2.3676569542499899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Mini Plastic Dessert Cups with Spoons - 2 oz Gold Glitter Dessert Shooters for Chocolate Desserts, Appetizers, Samplers, Shot Glasses &amp; More")</f>
        <v>100 Mini Plastic Dessert Cups with Spoons - 2 oz Gold Glitter Dessert Shooters for Chocolate Desserts, Appetizers, Samplers, Shot Glasses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Info!B1:BJ5000""),2,FALSE),"""")"),"B07NBRR71W")</f>
        <v>B07NBRR71W</v>
      </c>
      <c r="B2" s="3" t="s">
        <v>127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69.75" customHeight="1" x14ac:dyDescent="0.2">
      <c r="A3" s="72" t="s">
        <v>30</v>
      </c>
      <c r="B3" s="73"/>
      <c r="C3" s="4">
        <f>((AE32+AF32)/0.85)*-1</f>
        <v>10.739085012343741</v>
      </c>
      <c r="D3" s="5">
        <f>SUM(D4:D99707)</f>
        <v>20</v>
      </c>
      <c r="E3" s="5"/>
      <c r="F3" s="6">
        <f t="shared" ref="F3:G3" si="0">SUM(F4:F99707)</f>
        <v>279.8</v>
      </c>
      <c r="G3" s="6">
        <f t="shared" si="0"/>
        <v>-1.57</v>
      </c>
      <c r="H3" s="7">
        <f t="shared" ref="H3:H32" si="1">G3/F3*-1</f>
        <v>5.6111508220157251E-3</v>
      </c>
      <c r="I3" s="8">
        <f t="shared" ref="I3:I32" si="2">J3/F3</f>
        <v>0.18199365674443585</v>
      </c>
      <c r="J3" s="6">
        <f>SUM(J4:J99707)</f>
        <v>50.921825157093153</v>
      </c>
      <c r="K3" s="6">
        <f t="shared" ref="K3:K32" si="3">J3/D3</f>
        <v>2.5460912578546577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1 - July
1 - Aug
1 - Sept
0.5 - Oct
1 - Nov
1 - Dec
 - Jan
 - Feb")</f>
        <v xml:space="preserve"> - March
 - April
 - May
 - June
1 - July
1 - Aug
1 - Sept
0.5 - Oct
1 - Nov
1 -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2</v>
      </c>
      <c r="X3" s="7">
        <f>W3/D3</f>
        <v>0.1</v>
      </c>
      <c r="Y3" s="6"/>
      <c r="Z3" s="5"/>
      <c r="AA3" s="5"/>
      <c r="AB3" s="5"/>
      <c r="AC3" s="5"/>
      <c r="AD3" s="6">
        <f>SUM(AD4:AD99707)</f>
        <v>-2.879078109952363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Info!B2:BZ7000""),37,FALSE)),"""")*-1"),-4.22822226049218)</f>
        <v>-4.2282222604921804</v>
      </c>
      <c r="AG3" s="6">
        <f>SUM(AG4:AG99707)</f>
        <v>0</v>
      </c>
    </row>
    <row r="4" spans="1:33" ht="15.75" customHeight="1" x14ac:dyDescent="0.2">
      <c r="A4" s="15" t="s">
        <v>52</v>
      </c>
      <c r="B4" s="15" t="s">
        <v>77</v>
      </c>
      <c r="C4" s="16">
        <f t="shared" ref="C4:C32" si="4">IFERROR(F4/D4," - ")</f>
        <v>13.99</v>
      </c>
      <c r="D4" s="17">
        <v>1</v>
      </c>
      <c r="E4" s="17">
        <v>0</v>
      </c>
      <c r="F4" s="18">
        <v>13.99</v>
      </c>
      <c r="G4" s="18">
        <v>-0.08</v>
      </c>
      <c r="H4" s="19">
        <f t="shared" si="1"/>
        <v>5.7183702644746249E-3</v>
      </c>
      <c r="I4" s="19">
        <f t="shared" si="2"/>
        <v>0.18755863626435909</v>
      </c>
      <c r="J4" s="18">
        <f t="shared" ref="J4:J32" si="5">F4*0.85+G4+AF4*D4+D4*AE4+AG4+AD4</f>
        <v>2.6239453213383839</v>
      </c>
      <c r="K4" s="18">
        <f t="shared" si="3"/>
        <v>2.6239453213383839</v>
      </c>
      <c r="L4" s="17">
        <v>0</v>
      </c>
      <c r="M4" s="20" t="str">
        <f t="shared" ref="M4:M32" si="6">IFERROR(D4/L4,"-")</f>
        <v>-</v>
      </c>
      <c r="N4" s="17">
        <v>9</v>
      </c>
      <c r="O4" s="21">
        <f t="shared" ref="O4:P4" si="7">D4/7</f>
        <v>0.14285714285714285</v>
      </c>
      <c r="P4" s="21">
        <f t="shared" si="7"/>
        <v>0</v>
      </c>
      <c r="Q4" s="17">
        <f t="shared" ref="Q4:Q32" si="8">ROUNDDOWN(N4/(O4+P4),0)</f>
        <v>63</v>
      </c>
      <c r="R4" s="17"/>
      <c r="S4" s="22">
        <v>2.9041095890410902</v>
      </c>
      <c r="T4" s="15">
        <v>300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0.10429629629629632</v>
      </c>
      <c r="AD4" s="26">
        <f t="shared" ref="AD4:AD32" si="12">IFERROR(AB4*AC4*D4*2,0)</f>
        <v>-0.14392888888888891</v>
      </c>
      <c r="AE4" s="26">
        <v>-4.9000000000000004</v>
      </c>
      <c r="AF4" s="26">
        <v>-4.1436257897727273</v>
      </c>
      <c r="AG4" s="26">
        <v>0</v>
      </c>
    </row>
    <row r="5" spans="1:33" ht="15.75" customHeight="1" x14ac:dyDescent="0.2">
      <c r="A5" s="29" t="s">
        <v>53</v>
      </c>
      <c r="B5" s="29" t="s">
        <v>128</v>
      </c>
      <c r="C5" s="16">
        <f t="shared" si="4"/>
        <v>13.99</v>
      </c>
      <c r="D5" s="30">
        <v>3</v>
      </c>
      <c r="E5" s="30">
        <v>0</v>
      </c>
      <c r="F5" s="31">
        <v>41.97</v>
      </c>
      <c r="G5" s="31">
        <v>-0.08</v>
      </c>
      <c r="H5" s="32">
        <f t="shared" si="1"/>
        <v>1.9061234214915418E-3</v>
      </c>
      <c r="I5" s="32">
        <f t="shared" si="2"/>
        <v>0.19135896192138582</v>
      </c>
      <c r="J5" s="33">
        <f t="shared" si="5"/>
        <v>8.0313356318405624</v>
      </c>
      <c r="K5" s="33">
        <f t="shared" si="3"/>
        <v>2.6771118772801876</v>
      </c>
      <c r="L5" s="30">
        <v>17</v>
      </c>
      <c r="M5" s="34">
        <f t="shared" si="6"/>
        <v>0.17647058823529413</v>
      </c>
      <c r="N5" s="30">
        <v>6</v>
      </c>
      <c r="O5" s="35">
        <f t="shared" ref="O5:P5" si="13">D5/7</f>
        <v>0.42857142857142855</v>
      </c>
      <c r="P5" s="35">
        <f t="shared" si="13"/>
        <v>0</v>
      </c>
      <c r="Q5" s="30">
        <f t="shared" si="8"/>
        <v>14</v>
      </c>
      <c r="R5" s="30"/>
      <c r="S5" s="36">
        <v>2.3703703703703698</v>
      </c>
      <c r="T5" s="29">
        <v>300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34</v>
      </c>
      <c r="AB5" s="41">
        <f t="shared" si="11"/>
        <v>-0.69</v>
      </c>
      <c r="AC5" s="42">
        <v>0.10441714947856318</v>
      </c>
      <c r="AD5" s="40">
        <f t="shared" si="12"/>
        <v>-0.43228699884125155</v>
      </c>
      <c r="AE5" s="40">
        <v>-4.9000000000000004</v>
      </c>
      <c r="AF5" s="40">
        <v>-4.1436257897727273</v>
      </c>
      <c r="AG5" s="40">
        <v>0</v>
      </c>
    </row>
    <row r="6" spans="1:33" ht="15.75" customHeight="1" x14ac:dyDescent="0.2">
      <c r="A6" s="29" t="s">
        <v>54</v>
      </c>
      <c r="B6" s="29" t="s">
        <v>91</v>
      </c>
      <c r="C6" s="16">
        <f t="shared" si="4"/>
        <v>13.99</v>
      </c>
      <c r="D6" s="30">
        <v>5</v>
      </c>
      <c r="E6" s="30">
        <v>0</v>
      </c>
      <c r="F6" s="31">
        <v>69.95</v>
      </c>
      <c r="G6" s="31">
        <v>-0.08</v>
      </c>
      <c r="H6" s="32">
        <f t="shared" si="1"/>
        <v>1.1436740528949249E-3</v>
      </c>
      <c r="I6" s="32">
        <f t="shared" si="2"/>
        <v>0.19213333247593886</v>
      </c>
      <c r="J6" s="33">
        <f t="shared" si="5"/>
        <v>13.439726606691924</v>
      </c>
      <c r="K6" s="33">
        <f t="shared" si="3"/>
        <v>2.6879453213383848</v>
      </c>
      <c r="L6" s="30">
        <v>23</v>
      </c>
      <c r="M6" s="34">
        <f t="shared" si="6"/>
        <v>0.21739130434782608</v>
      </c>
      <c r="N6" s="30">
        <v>1</v>
      </c>
      <c r="O6" s="35">
        <f t="shared" ref="O6:P6" si="14">D6/7</f>
        <v>0.7142857142857143</v>
      </c>
      <c r="P6" s="35">
        <f t="shared" si="14"/>
        <v>0</v>
      </c>
      <c r="Q6" s="30">
        <f t="shared" si="8"/>
        <v>1</v>
      </c>
      <c r="R6" s="30"/>
      <c r="S6" s="36">
        <v>1.71428571428571</v>
      </c>
      <c r="T6" s="29">
        <v>300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0.10429629629629632</v>
      </c>
      <c r="AD6" s="40">
        <f t="shared" si="12"/>
        <v>-0.71964444444444453</v>
      </c>
      <c r="AE6" s="40">
        <v>-4.9000000000000004</v>
      </c>
      <c r="AF6" s="40">
        <v>-4.1436257897727273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300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-4.1436257897727273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300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-4.1399999999999997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300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-4.2381243409090903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300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-4.2381243409090903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300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-4.2381243409090903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300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-4.2381243409090903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300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-4.2878604204545399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300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-4.2878604204545399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300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-4.2878604204545399</v>
      </c>
      <c r="AG15" s="40">
        <v>0</v>
      </c>
    </row>
    <row r="16" spans="1:33" ht="15.75" customHeight="1" x14ac:dyDescent="0.2">
      <c r="A16" s="29" t="s">
        <v>65</v>
      </c>
      <c r="B16" s="29"/>
      <c r="C16" s="16">
        <f t="shared" si="4"/>
        <v>13.99</v>
      </c>
      <c r="D16" s="30">
        <v>1</v>
      </c>
      <c r="E16" s="30">
        <v>0</v>
      </c>
      <c r="F16" s="33">
        <v>13.99</v>
      </c>
      <c r="G16" s="31">
        <v>-0.16</v>
      </c>
      <c r="H16" s="32">
        <f t="shared" si="1"/>
        <v>1.143674052894925E-2</v>
      </c>
      <c r="I16" s="32">
        <f t="shared" si="2"/>
        <v>0.17153042820990502</v>
      </c>
      <c r="J16" s="33">
        <f t="shared" si="5"/>
        <v>2.3997106906565713</v>
      </c>
      <c r="K16" s="33">
        <f t="shared" si="3"/>
        <v>2.3997106906565713</v>
      </c>
      <c r="L16" s="30">
        <v>5</v>
      </c>
      <c r="M16" s="34">
        <f t="shared" si="6"/>
        <v>0.2</v>
      </c>
      <c r="N16" s="30">
        <v>0</v>
      </c>
      <c r="O16" s="35">
        <f t="shared" ref="O16:P16" si="24">D16/7</f>
        <v>0.14285714285714285</v>
      </c>
      <c r="P16" s="35">
        <f t="shared" si="24"/>
        <v>0</v>
      </c>
      <c r="Q16" s="30">
        <f t="shared" si="8"/>
        <v>0</v>
      </c>
      <c r="R16" s="30"/>
      <c r="S16" s="36">
        <v>3.2727272727272698</v>
      </c>
      <c r="T16" s="29">
        <v>300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34</v>
      </c>
      <c r="AB16" s="41">
        <f t="shared" si="11"/>
        <v>-0.69</v>
      </c>
      <c r="AC16" s="42">
        <v>0.10429629629629632</v>
      </c>
      <c r="AD16" s="40">
        <f t="shared" si="12"/>
        <v>-0.14392888888888891</v>
      </c>
      <c r="AE16" s="40">
        <v>-4.9000000000000004</v>
      </c>
      <c r="AF16" s="40">
        <v>-4.2878604204545399</v>
      </c>
      <c r="AG16" s="40">
        <v>0</v>
      </c>
    </row>
    <row r="17" spans="1:33" ht="15.75" customHeight="1" x14ac:dyDescent="0.2">
      <c r="A17" s="29" t="s">
        <v>66</v>
      </c>
      <c r="B17" s="29"/>
      <c r="C17" s="16">
        <f t="shared" si="4"/>
        <v>13.99</v>
      </c>
      <c r="D17" s="30">
        <v>4</v>
      </c>
      <c r="E17" s="30">
        <v>0</v>
      </c>
      <c r="F17" s="33">
        <v>55.96</v>
      </c>
      <c r="G17" s="31">
        <v>-0.16</v>
      </c>
      <c r="H17" s="32">
        <f t="shared" si="1"/>
        <v>2.8591851322373124E-3</v>
      </c>
      <c r="I17" s="32">
        <f t="shared" si="2"/>
        <v>0.18010798360661703</v>
      </c>
      <c r="J17" s="33">
        <f t="shared" si="5"/>
        <v>10.078842762626289</v>
      </c>
      <c r="K17" s="33">
        <f t="shared" si="3"/>
        <v>2.5197106906565723</v>
      </c>
      <c r="L17" s="30">
        <v>8</v>
      </c>
      <c r="M17" s="34">
        <f t="shared" si="6"/>
        <v>0.5</v>
      </c>
      <c r="N17" s="30">
        <v>0</v>
      </c>
      <c r="O17" s="35">
        <f t="shared" ref="O17:P17" si="25">D17/7</f>
        <v>0.5714285714285714</v>
      </c>
      <c r="P17" s="35">
        <f t="shared" si="25"/>
        <v>0</v>
      </c>
      <c r="Q17" s="30">
        <f t="shared" si="8"/>
        <v>0</v>
      </c>
      <c r="R17" s="30"/>
      <c r="S17" s="36">
        <v>4</v>
      </c>
      <c r="T17" s="29">
        <v>300</v>
      </c>
      <c r="U17" s="37" t="s">
        <v>33</v>
      </c>
      <c r="V17" s="38" t="s">
        <v>33</v>
      </c>
      <c r="W17" s="29">
        <v>2</v>
      </c>
      <c r="X17" s="39">
        <f t="shared" si="9"/>
        <v>0.5</v>
      </c>
      <c r="Y17" s="40">
        <f t="shared" si="10"/>
        <v>0.08</v>
      </c>
      <c r="Z17" s="29">
        <v>0</v>
      </c>
      <c r="AA17" s="29" t="s">
        <v>34</v>
      </c>
      <c r="AB17" s="41">
        <f t="shared" si="11"/>
        <v>-0.69</v>
      </c>
      <c r="AC17" s="42">
        <v>0.10429629629629632</v>
      </c>
      <c r="AD17" s="40">
        <f t="shared" si="12"/>
        <v>-0.57571555555555565</v>
      </c>
      <c r="AE17" s="40">
        <v>-4.9000000000000004</v>
      </c>
      <c r="AF17" s="40">
        <v>-4.2878604204545399</v>
      </c>
      <c r="AG17" s="40">
        <v>0</v>
      </c>
    </row>
    <row r="18" spans="1:33" ht="15.75" customHeight="1" x14ac:dyDescent="0.2">
      <c r="A18" s="29" t="s">
        <v>67</v>
      </c>
      <c r="B18" s="29"/>
      <c r="C18" s="16">
        <f t="shared" si="4"/>
        <v>13.99</v>
      </c>
      <c r="D18" s="30">
        <v>4</v>
      </c>
      <c r="E18" s="30">
        <v>0</v>
      </c>
      <c r="F18" s="33">
        <v>55.96</v>
      </c>
      <c r="G18" s="31">
        <v>0</v>
      </c>
      <c r="H18" s="32">
        <f t="shared" si="1"/>
        <v>0</v>
      </c>
      <c r="I18" s="32">
        <f t="shared" si="2"/>
        <v>0.18296716873885427</v>
      </c>
      <c r="J18" s="33">
        <f t="shared" si="5"/>
        <v>10.238842762626286</v>
      </c>
      <c r="K18" s="33">
        <f t="shared" si="3"/>
        <v>2.5597106906565714</v>
      </c>
      <c r="L18" s="30">
        <v>8</v>
      </c>
      <c r="M18" s="34">
        <f t="shared" si="6"/>
        <v>0.5</v>
      </c>
      <c r="N18" s="30">
        <v>0</v>
      </c>
      <c r="O18" s="35">
        <f t="shared" ref="O18:P18" si="26">D18/7</f>
        <v>0.5714285714285714</v>
      </c>
      <c r="P18" s="35">
        <f t="shared" si="26"/>
        <v>0</v>
      </c>
      <c r="Q18" s="30">
        <f t="shared" si="8"/>
        <v>0</v>
      </c>
      <c r="R18" s="30"/>
      <c r="S18" s="36">
        <v>6.5</v>
      </c>
      <c r="T18" s="29">
        <v>300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34</v>
      </c>
      <c r="AB18" s="41">
        <f t="shared" si="11"/>
        <v>-0.69</v>
      </c>
      <c r="AC18" s="42">
        <v>0.10429629629629632</v>
      </c>
      <c r="AD18" s="40">
        <f t="shared" si="12"/>
        <v>-0.57571555555555565</v>
      </c>
      <c r="AE18" s="40">
        <v>-4.9000000000000004</v>
      </c>
      <c r="AF18" s="40">
        <v>-4.2878604204545399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2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>
        <v>8</v>
      </c>
      <c r="T19" s="29">
        <v>300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-4.2878604204545452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300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-4.2878604204545452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300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-4.2878604204545452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300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-4.2878604204545452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300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-4.2878604204545452</v>
      </c>
      <c r="AG23" s="40">
        <v>0</v>
      </c>
    </row>
    <row r="24" spans="1:33" ht="15.75" customHeight="1" x14ac:dyDescent="0.2">
      <c r="A24" s="29" t="s">
        <v>40</v>
      </c>
      <c r="B24" s="29" t="s">
        <v>129</v>
      </c>
      <c r="C24" s="16">
        <f t="shared" si="4"/>
        <v>13.99</v>
      </c>
      <c r="D24" s="30">
        <v>2</v>
      </c>
      <c r="E24" s="30">
        <v>0</v>
      </c>
      <c r="F24" s="33">
        <v>27.98</v>
      </c>
      <c r="G24" s="33">
        <v>-1.01</v>
      </c>
      <c r="H24" s="32">
        <f t="shared" si="1"/>
        <v>3.609721229449607E-2</v>
      </c>
      <c r="I24" s="32">
        <f t="shared" si="2"/>
        <v>0.14686995644435777</v>
      </c>
      <c r="J24" s="33">
        <f t="shared" si="5"/>
        <v>4.1094213813131306</v>
      </c>
      <c r="K24" s="33">
        <f t="shared" si="3"/>
        <v>2.0547106906565653</v>
      </c>
      <c r="L24" s="30">
        <v>16</v>
      </c>
      <c r="M24" s="34">
        <f t="shared" si="6"/>
        <v>0.125</v>
      </c>
      <c r="N24" s="30">
        <v>2</v>
      </c>
      <c r="O24" s="35">
        <f t="shared" ref="O24:P24" si="32">D24/7</f>
        <v>0.2857142857142857</v>
      </c>
      <c r="P24" s="35">
        <f t="shared" si="32"/>
        <v>0</v>
      </c>
      <c r="Q24" s="30">
        <f t="shared" si="8"/>
        <v>7</v>
      </c>
      <c r="R24" s="30"/>
      <c r="S24" s="36" t="e">
        <v>#N/A</v>
      </c>
      <c r="T24" s="29">
        <v>300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1.01</v>
      </c>
      <c r="Z24" s="29">
        <v>1</v>
      </c>
      <c r="AA24" s="29" t="s">
        <v>34</v>
      </c>
      <c r="AB24" s="41">
        <f t="shared" si="11"/>
        <v>-0.69</v>
      </c>
      <c r="AC24" s="42">
        <v>0.10429629629629632</v>
      </c>
      <c r="AD24" s="40">
        <f t="shared" si="12"/>
        <v>-0.28785777777777782</v>
      </c>
      <c r="AE24" s="40">
        <v>-4.9000000000000004</v>
      </c>
      <c r="AF24" s="40">
        <v>-4.2878604204545452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300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0.10429629629629632</v>
      </c>
      <c r="AD25" s="40">
        <f t="shared" si="12"/>
        <v>0</v>
      </c>
      <c r="AE25" s="40">
        <v>-4.9000000000000004</v>
      </c>
      <c r="AF25" s="40">
        <v>-4.29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300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0.10429629629629632</v>
      </c>
      <c r="AD26" s="40">
        <f t="shared" si="12"/>
        <v>0</v>
      </c>
      <c r="AE26" s="26">
        <v>-4.9000000000000004</v>
      </c>
      <c r="AF26" s="26">
        <v>-4.2878604204545399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300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0.10429629629629632</v>
      </c>
      <c r="AD27" s="40">
        <f t="shared" si="12"/>
        <v>0</v>
      </c>
      <c r="AE27" s="26">
        <v>-4.9000000000000004</v>
      </c>
      <c r="AF27" s="26">
        <v>-4.2878604204545399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130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0.10429629629629632</v>
      </c>
      <c r="AD28" s="40">
        <f t="shared" si="12"/>
        <v>0</v>
      </c>
      <c r="AE28" s="26">
        <v>-4.9000000000000004</v>
      </c>
      <c r="AF28" s="26">
        <v>-4.2878604204545399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130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0.10429629629629632</v>
      </c>
      <c r="AD29" s="40">
        <f t="shared" si="12"/>
        <v>0</v>
      </c>
      <c r="AE29" s="26">
        <v>-4.9000000000000004</v>
      </c>
      <c r="AF29" s="26">
        <v>-4.2878604204545399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0.10429629629629632</v>
      </c>
      <c r="AD30" s="40">
        <f t="shared" si="12"/>
        <v>0</v>
      </c>
      <c r="AE30" s="26">
        <v>-4.9000000000000004</v>
      </c>
      <c r="AF30" s="26">
        <v>-4.2282222604921804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300</v>
      </c>
      <c r="U31" s="23" t="s">
        <v>33</v>
      </c>
      <c r="V31" s="1" t="s">
        <v>130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0.10429629629629632</v>
      </c>
      <c r="AD31" s="40">
        <f t="shared" si="12"/>
        <v>0</v>
      </c>
      <c r="AE31" s="44">
        <v>-4.9000000000000004</v>
      </c>
      <c r="AF31" s="44">
        <v>-4.2282222604921866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0.10429629629629632</v>
      </c>
      <c r="AD32" s="40">
        <f t="shared" si="12"/>
        <v>0</v>
      </c>
      <c r="AE32" s="56">
        <v>-4.9000000000000004</v>
      </c>
      <c r="AF32" s="56">
        <v>-4.2282222604921804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Mini Plastic Dessert Cups with Spoons - 2 oz Silver Glitter Dessert Shooters for Chocolate Desserts, Appetizers, Samplers, Shot Glasses &amp; More")</f>
        <v>100 Mini Plastic Dessert Cups with Spoons - 2 oz Silver Glitter Dessert Shooters for Chocolate Desserts, Appetizers, Samplers, Shot Glasses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Info!B1:BJ5000""),2,FALSE),"""")"),"B07NBMHW7V")</f>
        <v>B07NBMHW7V</v>
      </c>
      <c r="B2" s="3" t="s">
        <v>131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5.75" customHeight="1" x14ac:dyDescent="0.2">
      <c r="A3" s="72" t="s">
        <v>30</v>
      </c>
      <c r="B3" s="73"/>
      <c r="C3" s="4">
        <f>((AE32+AF32)/0.85)*-1</f>
        <v>4.4385920711672711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Sheet!a1:g5000""),2,FALSE),"""")"),"No inventory to go off of - March
No inventory to go off of - April
No inventory to go off of - May
No inventory to go off of - June
No inventory to go off of - July
No inventory to go off of - Aug
No inventory to go off of - Sept
No inventory to go off o"&amp;"f - Oct
No inventory to go off of - Nov
No inventory to go off of - Dec
No inventory to go off of - Jan
No inventory to go off of - Feb")</f>
        <v>No inventory to go off of - March
No inventory to go off of - April
No inventory to go off of - May
No inventory to go off of - June
No inventory to go off of - July
No inventory to go off of - Aug
No inventory to go off of - Sept
No inventory to go off of - Oct
No inventory to go off of - Nov
No inventory to go off of - Dec
No inventory to go off of - Jan
No inventory to go off of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Info!B2:BZ7000""),37,FALSE)),"""")*-1"),-3.77280326049218)</f>
        <v>-3.77280326049218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220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-3.6882067897727273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220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-3.6882067897727273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220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-3.6882067897727273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220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-3.6882067897727273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220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-3.69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220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-3.7827053409090898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220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-3.7827053409090898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220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-3.7827053409090898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220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-3.7827053409090898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220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-3.8324414204545398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220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-3.8324414204545398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220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-3.8324414204545398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220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-3.8324414204545398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220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-3.8324414204545398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220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-3.8324414204545398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220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-3.8324414204545456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220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-3.8324414204545456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220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-3.8324414204545456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220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-3.8324414204545456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220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-3.8324414204545456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220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-3.8324414204545456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220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-3.83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220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-3.8324414204545398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220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-3.8324414204545398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132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e">
        <v>#N/A</v>
      </c>
      <c r="AB28" s="41" t="e">
        <f t="shared" si="11"/>
        <v>#N/A</v>
      </c>
      <c r="AC28" s="42" t="e">
        <v>#N/A</v>
      </c>
      <c r="AD28" s="40">
        <f t="shared" si="12"/>
        <v>0</v>
      </c>
      <c r="AE28" s="26">
        <v>0</v>
      </c>
      <c r="AF28" s="26">
        <v>-3.8324414204545398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132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e">
        <v>#N/A</v>
      </c>
      <c r="AB29" s="41" t="e">
        <f t="shared" si="11"/>
        <v>#N/A</v>
      </c>
      <c r="AC29" s="42" t="e">
        <v>#N/A</v>
      </c>
      <c r="AD29" s="40">
        <f t="shared" si="12"/>
        <v>0</v>
      </c>
      <c r="AE29" s="26">
        <v>0</v>
      </c>
      <c r="AF29" s="26">
        <v>-3.8324414204545398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e">
        <v>#N/A</v>
      </c>
      <c r="AB30" s="41" t="e">
        <f t="shared" si="11"/>
        <v>#N/A</v>
      </c>
      <c r="AC30" s="42" t="e">
        <v>#N/A</v>
      </c>
      <c r="AD30" s="40">
        <f t="shared" si="12"/>
        <v>0</v>
      </c>
      <c r="AE30" s="26">
        <v>0</v>
      </c>
      <c r="AF30" s="26">
        <v>-3.77280326049218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220</v>
      </c>
      <c r="U31" s="23" t="s">
        <v>33</v>
      </c>
      <c r="V31" s="1" t="s">
        <v>132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e">
        <v>#N/A</v>
      </c>
      <c r="AB31" s="41" t="e">
        <f t="shared" si="11"/>
        <v>#N/A</v>
      </c>
      <c r="AC31" s="28" t="e">
        <v>#N/A</v>
      </c>
      <c r="AD31" s="40">
        <f t="shared" si="12"/>
        <v>0</v>
      </c>
      <c r="AE31" s="44">
        <v>0</v>
      </c>
      <c r="AF31" s="44">
        <v>-3.7728032604921871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e">
        <v>#N/A</v>
      </c>
      <c r="AB32" s="41" t="e">
        <f t="shared" si="11"/>
        <v>#N/A</v>
      </c>
      <c r="AC32" s="55" t="e">
        <v>#N/A</v>
      </c>
      <c r="AD32" s="40">
        <f t="shared" si="12"/>
        <v>0</v>
      </c>
      <c r="AE32" s="56">
        <v>0</v>
      </c>
      <c r="AF32" s="56">
        <v>-3.77280326049218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1:33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1:33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1:33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1:33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40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Mini Plastic Dessert Cups with Spoons - 2 oz Square Shooters for Chocolate Desserts, Appetizers, Samplers &amp; More")</f>
        <v>100 Mini Plastic Dessert Cups with Spoons - 2 oz Square Shooters for Chocolate Desserts, Appetizers, Samplers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Info!B1:BJ5000""),2,FALSE),"""")"),"B07ZWKP1JF")</f>
        <v>B07ZWKP1JF</v>
      </c>
      <c r="B2" s="3" t="s">
        <v>133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93" customHeight="1" x14ac:dyDescent="0.2">
      <c r="A3" s="72" t="s">
        <v>30</v>
      </c>
      <c r="B3" s="73"/>
      <c r="C3" s="4">
        <f>((AE32+AF32)/0.85)*-1</f>
        <v>10.068660666666659</v>
      </c>
      <c r="D3" s="5">
        <f>SUM(D4:D99707)</f>
        <v>204</v>
      </c>
      <c r="E3" s="5"/>
      <c r="F3" s="6">
        <f t="shared" ref="F3:G3" si="0">SUM(F4:F99707)</f>
        <v>2987.1100000000006</v>
      </c>
      <c r="G3" s="6">
        <f t="shared" si="0"/>
        <v>-9.0800000000000018</v>
      </c>
      <c r="H3" s="7">
        <f t="shared" ref="H3:H32" si="1">G3/F3*-1</f>
        <v>3.0397273618982899E-3</v>
      </c>
      <c r="I3" s="8">
        <f t="shared" ref="I3:I32" si="2">J3/F3</f>
        <v>0.25021664507255964</v>
      </c>
      <c r="J3" s="6">
        <f>SUM(J4:J99707)</f>
        <v>747.42464266269371</v>
      </c>
      <c r="K3" s="6">
        <f t="shared" ref="K3:K32" si="3">J3/D3</f>
        <v>3.6638462875622242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1 - July
1 - Aug
1 - Sept
0.5 - Oct
1 - Nov
1 - Dec
 - Jan
 - Feb")</f>
        <v xml:space="preserve"> - March
 - April
 - May
 - June
1 - July
1 - Aug
1 - Sept
0.5 - Oct
1 - Nov
1 -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6</v>
      </c>
      <c r="X3" s="7">
        <f>W3/D3</f>
        <v>2.9411764705882353E-2</v>
      </c>
      <c r="Y3" s="6"/>
      <c r="Z3" s="5"/>
      <c r="AA3" s="5"/>
      <c r="AB3" s="5"/>
      <c r="AC3" s="5"/>
      <c r="AD3" s="6">
        <f>SUM(AD4:AD99707)</f>
        <v>-32.198754773203937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Info!B2:BZ7000""),37,FALSE)),"""")*-1"),-3.60836156666666)</f>
        <v>-3.6083615666666602</v>
      </c>
      <c r="AG3" s="6">
        <f>SUM(AG4:AG99707)</f>
        <v>0</v>
      </c>
    </row>
    <row r="4" spans="1:33" ht="15.75" customHeight="1" x14ac:dyDescent="0.2">
      <c r="A4" s="15" t="s">
        <v>52</v>
      </c>
      <c r="B4" s="15" t="s">
        <v>134</v>
      </c>
      <c r="C4" s="16">
        <f t="shared" ref="C4:C32" si="4">IFERROR(F4/D4," - ")</f>
        <v>14.99</v>
      </c>
      <c r="D4" s="17">
        <v>1</v>
      </c>
      <c r="E4" s="17">
        <v>0</v>
      </c>
      <c r="F4" s="18">
        <v>14.99</v>
      </c>
      <c r="G4" s="18">
        <v>-0.02</v>
      </c>
      <c r="H4" s="19">
        <f t="shared" si="1"/>
        <v>1.3342228152101402E-3</v>
      </c>
      <c r="I4" s="19">
        <f t="shared" si="2"/>
        <v>0.27283499339303124</v>
      </c>
      <c r="J4" s="18">
        <f t="shared" ref="J4:J32" si="5">F4*0.85+G4+AF4*D4+D4*AE4+AG4+AD4</f>
        <v>4.0897965509615384</v>
      </c>
      <c r="K4" s="18">
        <f t="shared" si="3"/>
        <v>4.0897965509615384</v>
      </c>
      <c r="L4" s="17">
        <v>13</v>
      </c>
      <c r="M4" s="20">
        <f t="shared" ref="M4:M32" si="6">IFERROR(D4/L4,"-")</f>
        <v>7.6923076923076927E-2</v>
      </c>
      <c r="N4" s="17">
        <v>59</v>
      </c>
      <c r="O4" s="21">
        <f t="shared" ref="O4:P4" si="7">D4/7</f>
        <v>0.14285714285714285</v>
      </c>
      <c r="P4" s="21">
        <f t="shared" si="7"/>
        <v>0</v>
      </c>
      <c r="Q4" s="17">
        <f t="shared" ref="Q4:Q32" si="8">ROUNDDOWN(N4/(O4+P4),0)</f>
        <v>413</v>
      </c>
      <c r="R4" s="17"/>
      <c r="S4" s="22">
        <v>1.6032388663967601</v>
      </c>
      <c r="T4" s="15">
        <v>684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0.11437076388888891</v>
      </c>
      <c r="AD4" s="26">
        <f t="shared" ref="AD4:AD32" si="12">IFERROR(AB4*AC4*D4*2,0)</f>
        <v>-0.15783165416666667</v>
      </c>
      <c r="AE4" s="26">
        <v>-4.9000000000000004</v>
      </c>
      <c r="AF4" s="26">
        <v>-3.5738717948717951</v>
      </c>
      <c r="AG4" s="26">
        <v>0</v>
      </c>
    </row>
    <row r="5" spans="1:33" ht="15.75" customHeight="1" x14ac:dyDescent="0.2">
      <c r="A5" s="29" t="s">
        <v>53</v>
      </c>
      <c r="B5" s="29" t="s">
        <v>135</v>
      </c>
      <c r="C5" s="16">
        <f t="shared" si="4"/>
        <v>14.916666666666666</v>
      </c>
      <c r="D5" s="30">
        <v>6</v>
      </c>
      <c r="E5" s="30">
        <v>0</v>
      </c>
      <c r="F5" s="31">
        <v>89.5</v>
      </c>
      <c r="G5" s="31">
        <v>0</v>
      </c>
      <c r="H5" s="32">
        <f t="shared" si="1"/>
        <v>0</v>
      </c>
      <c r="I5" s="32">
        <f t="shared" si="2"/>
        <v>0.27132605567112061</v>
      </c>
      <c r="J5" s="33">
        <f t="shared" si="5"/>
        <v>24.283681982565295</v>
      </c>
      <c r="K5" s="33">
        <f t="shared" si="3"/>
        <v>4.0472803304275491</v>
      </c>
      <c r="L5" s="30">
        <v>20</v>
      </c>
      <c r="M5" s="34">
        <f t="shared" si="6"/>
        <v>0.3</v>
      </c>
      <c r="N5" s="30">
        <v>54</v>
      </c>
      <c r="O5" s="35">
        <f t="shared" ref="O5:P5" si="13">D5/7</f>
        <v>0.8571428571428571</v>
      </c>
      <c r="P5" s="35">
        <f t="shared" si="13"/>
        <v>0</v>
      </c>
      <c r="Q5" s="30">
        <f t="shared" si="8"/>
        <v>63</v>
      </c>
      <c r="R5" s="30"/>
      <c r="S5" s="36">
        <v>1.68695652173913</v>
      </c>
      <c r="T5" s="29">
        <v>276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34</v>
      </c>
      <c r="AB5" s="41">
        <f t="shared" si="11"/>
        <v>-0.69</v>
      </c>
      <c r="AC5" s="42">
        <v>0.11450329084588645</v>
      </c>
      <c r="AD5" s="40">
        <f t="shared" si="12"/>
        <v>-0.94808724820393975</v>
      </c>
      <c r="AE5" s="40">
        <v>-4.9000000000000004</v>
      </c>
      <c r="AF5" s="40">
        <v>-3.5738717948717951</v>
      </c>
      <c r="AG5" s="40">
        <v>0</v>
      </c>
    </row>
    <row r="6" spans="1:33" ht="15.75" customHeight="1" x14ac:dyDescent="0.2">
      <c r="A6" s="29" t="s">
        <v>54</v>
      </c>
      <c r="B6" s="29" t="s">
        <v>136</v>
      </c>
      <c r="C6" s="16">
        <f t="shared" si="4"/>
        <v>13.400000000000004</v>
      </c>
      <c r="D6" s="30">
        <v>11</v>
      </c>
      <c r="E6" s="30">
        <v>0</v>
      </c>
      <c r="F6" s="31">
        <v>147.40000000000003</v>
      </c>
      <c r="G6" s="31">
        <v>-0.08</v>
      </c>
      <c r="H6" s="32">
        <f t="shared" si="1"/>
        <v>5.4274084124830387E-4</v>
      </c>
      <c r="I6" s="32">
        <f t="shared" si="2"/>
        <v>0.20530028534991127</v>
      </c>
      <c r="J6" s="33">
        <f t="shared" si="5"/>
        <v>30.261262060576929</v>
      </c>
      <c r="K6" s="33">
        <f t="shared" si="3"/>
        <v>2.7510238236888118</v>
      </c>
      <c r="L6" s="30">
        <v>24</v>
      </c>
      <c r="M6" s="34">
        <f t="shared" si="6"/>
        <v>0.45833333333333331</v>
      </c>
      <c r="N6" s="30">
        <v>42</v>
      </c>
      <c r="O6" s="35">
        <f t="shared" ref="O6:P6" si="14">D6/7</f>
        <v>1.5714285714285714</v>
      </c>
      <c r="P6" s="35">
        <f t="shared" si="14"/>
        <v>0</v>
      </c>
      <c r="Q6" s="30">
        <f t="shared" si="8"/>
        <v>26</v>
      </c>
      <c r="R6" s="30"/>
      <c r="S6" s="36">
        <v>2.6301369863013599</v>
      </c>
      <c r="T6" s="29">
        <v>546</v>
      </c>
      <c r="U6" s="37" t="s">
        <v>33</v>
      </c>
      <c r="V6" s="38" t="s">
        <v>137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0.11437076388888891</v>
      </c>
      <c r="AD6" s="40">
        <f t="shared" si="12"/>
        <v>-1.7361481958333334</v>
      </c>
      <c r="AE6" s="40">
        <v>-4.9000000000000004</v>
      </c>
      <c r="AF6" s="40">
        <v>-3.5738717948717951</v>
      </c>
      <c r="AG6" s="40">
        <v>0</v>
      </c>
    </row>
    <row r="7" spans="1:33" ht="15.75" customHeight="1" x14ac:dyDescent="0.2">
      <c r="A7" s="29" t="s">
        <v>56</v>
      </c>
      <c r="B7" s="29"/>
      <c r="C7" s="16">
        <f t="shared" si="4"/>
        <v>13.333333333333334</v>
      </c>
      <c r="D7" s="30">
        <v>6</v>
      </c>
      <c r="E7" s="30">
        <v>0</v>
      </c>
      <c r="F7" s="31">
        <v>80</v>
      </c>
      <c r="G7" s="31">
        <v>0</v>
      </c>
      <c r="H7" s="32">
        <f t="shared" si="1"/>
        <v>0</v>
      </c>
      <c r="I7" s="32">
        <f t="shared" si="2"/>
        <v>0.2026222413221154</v>
      </c>
      <c r="J7" s="33">
        <f t="shared" si="5"/>
        <v>16.209779305769231</v>
      </c>
      <c r="K7" s="33">
        <f t="shared" si="3"/>
        <v>2.7016298842948721</v>
      </c>
      <c r="L7" s="30">
        <v>31</v>
      </c>
      <c r="M7" s="34">
        <f t="shared" si="6"/>
        <v>0.19354838709677419</v>
      </c>
      <c r="N7" s="30">
        <v>36</v>
      </c>
      <c r="O7" s="35">
        <f t="shared" ref="O7:P7" si="15">D7/7</f>
        <v>0.8571428571428571</v>
      </c>
      <c r="P7" s="35">
        <f t="shared" si="15"/>
        <v>0</v>
      </c>
      <c r="Q7" s="30">
        <f t="shared" si="8"/>
        <v>42</v>
      </c>
      <c r="R7" s="30"/>
      <c r="S7" s="36">
        <v>3.8446601941747498</v>
      </c>
      <c r="T7" s="29">
        <v>546</v>
      </c>
      <c r="U7" s="37" t="s">
        <v>33</v>
      </c>
      <c r="V7" s="38" t="s">
        <v>137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0.11437076388888891</v>
      </c>
      <c r="AD7" s="40">
        <f t="shared" si="12"/>
        <v>-0.94698992500000001</v>
      </c>
      <c r="AE7" s="40">
        <v>-4.9000000000000004</v>
      </c>
      <c r="AF7" s="40">
        <v>-3.5738717948717951</v>
      </c>
      <c r="AG7" s="40">
        <v>0</v>
      </c>
    </row>
    <row r="8" spans="1:33" ht="15.75" customHeight="1" x14ac:dyDescent="0.2">
      <c r="A8" s="29" t="s">
        <v>57</v>
      </c>
      <c r="B8" s="29" t="s">
        <v>77</v>
      </c>
      <c r="C8" s="16">
        <f t="shared" si="4"/>
        <v>12.99</v>
      </c>
      <c r="D8" s="30">
        <v>6</v>
      </c>
      <c r="E8" s="30">
        <v>0</v>
      </c>
      <c r="F8" s="31">
        <v>77.94</v>
      </c>
      <c r="G8" s="31">
        <v>-0.16</v>
      </c>
      <c r="H8" s="32">
        <f t="shared" si="1"/>
        <v>2.0528611752630229E-3</v>
      </c>
      <c r="I8" s="32">
        <f t="shared" si="2"/>
        <v>0.1837568652168334</v>
      </c>
      <c r="J8" s="33">
        <f t="shared" si="5"/>
        <v>14.322010074999994</v>
      </c>
      <c r="K8" s="33">
        <f t="shared" si="3"/>
        <v>2.3870016791666657</v>
      </c>
      <c r="L8" s="30">
        <v>31</v>
      </c>
      <c r="M8" s="34">
        <f t="shared" si="6"/>
        <v>0.19354838709677419</v>
      </c>
      <c r="N8" s="30">
        <v>32</v>
      </c>
      <c r="O8" s="35">
        <f t="shared" ref="O8:P8" si="16">D8/7</f>
        <v>0.8571428571428571</v>
      </c>
      <c r="P8" s="35">
        <f t="shared" si="16"/>
        <v>0</v>
      </c>
      <c r="Q8" s="30">
        <f t="shared" si="8"/>
        <v>37</v>
      </c>
      <c r="R8" s="30"/>
      <c r="S8" s="36">
        <v>1.7007874015747999</v>
      </c>
      <c r="T8" s="29">
        <v>276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34</v>
      </c>
      <c r="AB8" s="41">
        <f t="shared" si="11"/>
        <v>-0.69</v>
      </c>
      <c r="AC8" s="42">
        <v>0.11437076388888891</v>
      </c>
      <c r="AD8" s="40">
        <f t="shared" si="12"/>
        <v>-0.94698992500000001</v>
      </c>
      <c r="AE8" s="40">
        <v>-4.9000000000000004</v>
      </c>
      <c r="AF8" s="40">
        <v>-3.57</v>
      </c>
      <c r="AG8" s="40">
        <v>0</v>
      </c>
    </row>
    <row r="9" spans="1:33" ht="15.75" customHeight="1" x14ac:dyDescent="0.2">
      <c r="A9" s="29" t="s">
        <v>58</v>
      </c>
      <c r="B9" s="29" t="s">
        <v>77</v>
      </c>
      <c r="C9" s="16">
        <f t="shared" si="4"/>
        <v>13.408000000000001</v>
      </c>
      <c r="D9" s="30">
        <v>5</v>
      </c>
      <c r="E9" s="30">
        <v>0</v>
      </c>
      <c r="F9" s="31">
        <v>67.040000000000006</v>
      </c>
      <c r="G9" s="31">
        <v>-0.16</v>
      </c>
      <c r="H9" s="32">
        <f t="shared" si="1"/>
        <v>2.3866348448687348E-3</v>
      </c>
      <c r="I9" s="32">
        <f t="shared" si="2"/>
        <v>0.19889917517192232</v>
      </c>
      <c r="J9" s="33">
        <f t="shared" si="5"/>
        <v>13.334200703525674</v>
      </c>
      <c r="K9" s="33">
        <f t="shared" si="3"/>
        <v>2.6668401407051348</v>
      </c>
      <c r="L9" s="30">
        <v>37</v>
      </c>
      <c r="M9" s="34">
        <f t="shared" si="6"/>
        <v>0.13513513513513514</v>
      </c>
      <c r="N9" s="30">
        <v>30</v>
      </c>
      <c r="O9" s="35">
        <f t="shared" ref="O9:P9" si="17">D9/7</f>
        <v>0.7142857142857143</v>
      </c>
      <c r="P9" s="35">
        <f t="shared" si="17"/>
        <v>0</v>
      </c>
      <c r="Q9" s="30">
        <f t="shared" si="8"/>
        <v>42</v>
      </c>
      <c r="R9" s="30"/>
      <c r="S9" s="36">
        <v>1.7510040160642499</v>
      </c>
      <c r="T9" s="29">
        <v>486</v>
      </c>
      <c r="U9" s="37" t="s">
        <v>33</v>
      </c>
      <c r="V9" s="38" t="s">
        <v>138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34</v>
      </c>
      <c r="AB9" s="41">
        <f t="shared" si="11"/>
        <v>-0.69</v>
      </c>
      <c r="AC9" s="42">
        <v>0.11437076388888891</v>
      </c>
      <c r="AD9" s="40">
        <f t="shared" si="12"/>
        <v>-0.78915827083333334</v>
      </c>
      <c r="AE9" s="40">
        <v>-4.9000000000000004</v>
      </c>
      <c r="AF9" s="40">
        <v>-3.6401282051282</v>
      </c>
      <c r="AG9" s="40">
        <v>0</v>
      </c>
    </row>
    <row r="10" spans="1:33" ht="15.75" customHeight="1" x14ac:dyDescent="0.2">
      <c r="A10" s="29" t="s">
        <v>59</v>
      </c>
      <c r="B10" s="29" t="s">
        <v>77</v>
      </c>
      <c r="C10" s="16">
        <f t="shared" si="4"/>
        <v>13.75</v>
      </c>
      <c r="D10" s="30">
        <v>4</v>
      </c>
      <c r="E10" s="30">
        <v>0</v>
      </c>
      <c r="F10" s="31">
        <v>55</v>
      </c>
      <c r="G10" s="31">
        <v>-0.4</v>
      </c>
      <c r="H10" s="32">
        <f t="shared" si="1"/>
        <v>7.2727272727272727E-3</v>
      </c>
      <c r="I10" s="32">
        <f t="shared" si="2"/>
        <v>0.21014837386946428</v>
      </c>
      <c r="J10" s="33">
        <f t="shared" si="5"/>
        <v>11.558160562820536</v>
      </c>
      <c r="K10" s="33">
        <f t="shared" si="3"/>
        <v>2.889540140705134</v>
      </c>
      <c r="L10" s="30">
        <v>24</v>
      </c>
      <c r="M10" s="34">
        <f t="shared" si="6"/>
        <v>0.16666666666666666</v>
      </c>
      <c r="N10" s="30">
        <v>23</v>
      </c>
      <c r="O10" s="35">
        <f t="shared" ref="O10:P10" si="18">D10/7</f>
        <v>0.5714285714285714</v>
      </c>
      <c r="P10" s="35">
        <f t="shared" si="18"/>
        <v>0</v>
      </c>
      <c r="Q10" s="30">
        <f t="shared" si="8"/>
        <v>40</v>
      </c>
      <c r="R10" s="30"/>
      <c r="S10" s="36">
        <v>2.7294117647058802</v>
      </c>
      <c r="T10" s="29">
        <v>486</v>
      </c>
      <c r="U10" s="37" t="s">
        <v>33</v>
      </c>
      <c r="V10" s="38" t="s">
        <v>138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34</v>
      </c>
      <c r="AB10" s="41">
        <f t="shared" si="11"/>
        <v>-0.69</v>
      </c>
      <c r="AC10" s="42">
        <v>0.11437076388888891</v>
      </c>
      <c r="AD10" s="40">
        <f t="shared" si="12"/>
        <v>-0.63132661666666667</v>
      </c>
      <c r="AE10" s="40">
        <v>-4.9000000000000004</v>
      </c>
      <c r="AF10" s="40">
        <v>-3.6401282051282</v>
      </c>
      <c r="AG10" s="40">
        <v>0</v>
      </c>
    </row>
    <row r="11" spans="1:33" ht="15.75" customHeight="1" x14ac:dyDescent="0.2">
      <c r="A11" s="29" t="s">
        <v>60</v>
      </c>
      <c r="B11" s="29" t="s">
        <v>77</v>
      </c>
      <c r="C11" s="16">
        <f t="shared" si="4"/>
        <v>13.232500000000002</v>
      </c>
      <c r="D11" s="30">
        <v>4</v>
      </c>
      <c r="E11" s="30">
        <v>1</v>
      </c>
      <c r="F11" s="31">
        <v>52.930000000000007</v>
      </c>
      <c r="G11" s="31">
        <v>-0.14000000000000001</v>
      </c>
      <c r="H11" s="32">
        <f t="shared" si="1"/>
        <v>2.6450028339316078E-3</v>
      </c>
      <c r="I11" s="32">
        <f t="shared" si="2"/>
        <v>0.19003704067297444</v>
      </c>
      <c r="J11" s="33">
        <f t="shared" si="5"/>
        <v>10.058660562820538</v>
      </c>
      <c r="K11" s="33">
        <f t="shared" si="3"/>
        <v>2.5146651407051346</v>
      </c>
      <c r="L11" s="30">
        <v>18</v>
      </c>
      <c r="M11" s="34">
        <f t="shared" si="6"/>
        <v>0.22222222222222221</v>
      </c>
      <c r="N11" s="30">
        <v>18</v>
      </c>
      <c r="O11" s="35">
        <f t="shared" ref="O11:P11" si="19">D11/7</f>
        <v>0.5714285714285714</v>
      </c>
      <c r="P11" s="35">
        <f t="shared" si="19"/>
        <v>0.14285714285714285</v>
      </c>
      <c r="Q11" s="30">
        <f t="shared" si="8"/>
        <v>25</v>
      </c>
      <c r="R11" s="30"/>
      <c r="S11" s="36">
        <v>3.9349593495934898</v>
      </c>
      <c r="T11" s="29">
        <v>486</v>
      </c>
      <c r="U11" s="37" t="s">
        <v>33</v>
      </c>
      <c r="V11" s="38" t="s">
        <v>139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34</v>
      </c>
      <c r="AB11" s="41">
        <f t="shared" si="11"/>
        <v>-0.69</v>
      </c>
      <c r="AC11" s="42">
        <v>0.11437076388888891</v>
      </c>
      <c r="AD11" s="40">
        <f t="shared" si="12"/>
        <v>-0.63132661666666667</v>
      </c>
      <c r="AE11" s="40">
        <v>-4.9000000000000004</v>
      </c>
      <c r="AF11" s="40">
        <v>-3.6401282051282</v>
      </c>
      <c r="AG11" s="40">
        <v>0</v>
      </c>
    </row>
    <row r="12" spans="1:33" ht="15.75" customHeight="1" x14ac:dyDescent="0.2">
      <c r="A12" s="29" t="s">
        <v>61</v>
      </c>
      <c r="B12" s="29" t="s">
        <v>77</v>
      </c>
      <c r="C12" s="16">
        <f t="shared" si="4"/>
        <v>13.662500000000001</v>
      </c>
      <c r="D12" s="30">
        <v>4</v>
      </c>
      <c r="E12" s="30">
        <v>0</v>
      </c>
      <c r="F12" s="31">
        <v>54.650000000000006</v>
      </c>
      <c r="G12" s="31">
        <v>-0.02</v>
      </c>
      <c r="H12" s="32">
        <f t="shared" si="1"/>
        <v>3.6596523330283619E-4</v>
      </c>
      <c r="I12" s="32">
        <f t="shared" si="2"/>
        <v>0.21300385293358703</v>
      </c>
      <c r="J12" s="33">
        <f t="shared" si="5"/>
        <v>11.640660562820532</v>
      </c>
      <c r="K12" s="33">
        <f t="shared" si="3"/>
        <v>2.910165140705133</v>
      </c>
      <c r="L12" s="30">
        <v>27</v>
      </c>
      <c r="M12" s="34">
        <f t="shared" si="6"/>
        <v>0.14814814814814814</v>
      </c>
      <c r="N12" s="30">
        <v>15</v>
      </c>
      <c r="O12" s="35">
        <f t="shared" ref="O12:P12" si="20">D12/7</f>
        <v>0.5714285714285714</v>
      </c>
      <c r="P12" s="35">
        <f t="shared" si="20"/>
        <v>0</v>
      </c>
      <c r="Q12" s="30">
        <f t="shared" si="8"/>
        <v>26</v>
      </c>
      <c r="R12" s="30"/>
      <c r="S12" s="36">
        <v>1.8235294117647001</v>
      </c>
      <c r="T12" s="29">
        <v>276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34</v>
      </c>
      <c r="AB12" s="41">
        <f t="shared" si="11"/>
        <v>-0.69</v>
      </c>
      <c r="AC12" s="42">
        <v>0.11437076388888891</v>
      </c>
      <c r="AD12" s="40">
        <f t="shared" si="12"/>
        <v>-0.63132661666666667</v>
      </c>
      <c r="AE12" s="40">
        <v>-4.9000000000000004</v>
      </c>
      <c r="AF12" s="40">
        <v>-3.6401282051282</v>
      </c>
      <c r="AG12" s="40">
        <v>0</v>
      </c>
    </row>
    <row r="13" spans="1:33" ht="15.75" customHeight="1" x14ac:dyDescent="0.2">
      <c r="A13" s="29" t="s">
        <v>62</v>
      </c>
      <c r="B13" s="29" t="s">
        <v>77</v>
      </c>
      <c r="C13" s="16">
        <f t="shared" si="4"/>
        <v>14.13</v>
      </c>
      <c r="D13" s="30">
        <v>4</v>
      </c>
      <c r="E13" s="30">
        <v>0</v>
      </c>
      <c r="F13" s="33">
        <v>56.52</v>
      </c>
      <c r="G13" s="31">
        <v>-0.16</v>
      </c>
      <c r="H13" s="32">
        <f t="shared" si="1"/>
        <v>2.8308563340410475E-3</v>
      </c>
      <c r="I13" s="32">
        <f t="shared" si="2"/>
        <v>0.22913434860816231</v>
      </c>
      <c r="J13" s="33">
        <f t="shared" si="5"/>
        <v>12.950673383333335</v>
      </c>
      <c r="K13" s="33">
        <f t="shared" si="3"/>
        <v>3.2376683458333337</v>
      </c>
      <c r="L13" s="30">
        <v>23</v>
      </c>
      <c r="M13" s="34">
        <f t="shared" si="6"/>
        <v>0.17391304347826086</v>
      </c>
      <c r="N13" s="30">
        <v>11</v>
      </c>
      <c r="O13" s="35">
        <f t="shared" ref="O13:P13" si="21">D13/7</f>
        <v>0.5714285714285714</v>
      </c>
      <c r="P13" s="35">
        <f t="shared" si="21"/>
        <v>0</v>
      </c>
      <c r="Q13" s="30">
        <f t="shared" si="8"/>
        <v>19</v>
      </c>
      <c r="R13" s="30"/>
      <c r="S13" s="36">
        <v>1.85074626865671</v>
      </c>
      <c r="T13" s="29">
        <v>276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34</v>
      </c>
      <c r="AB13" s="41">
        <f t="shared" si="11"/>
        <v>-0.69</v>
      </c>
      <c r="AC13" s="42">
        <v>0.11437076388888891</v>
      </c>
      <c r="AD13" s="40">
        <f t="shared" si="12"/>
        <v>-0.63132661666666667</v>
      </c>
      <c r="AE13" s="40">
        <v>-4.9000000000000004</v>
      </c>
      <c r="AF13" s="40">
        <v>-3.6749999999999998</v>
      </c>
      <c r="AG13" s="40">
        <v>0</v>
      </c>
    </row>
    <row r="14" spans="1:33" ht="15.75" customHeight="1" x14ac:dyDescent="0.2">
      <c r="A14" s="29" t="s">
        <v>63</v>
      </c>
      <c r="B14" s="29" t="s">
        <v>77</v>
      </c>
      <c r="C14" s="16">
        <f t="shared" si="4"/>
        <v>13.179999999999998</v>
      </c>
      <c r="D14" s="30">
        <v>7</v>
      </c>
      <c r="E14" s="30">
        <v>0</v>
      </c>
      <c r="F14" s="33">
        <v>92.259999999999991</v>
      </c>
      <c r="G14" s="31">
        <v>-0.54</v>
      </c>
      <c r="H14" s="32">
        <f t="shared" si="1"/>
        <v>5.8530240624322574E-3</v>
      </c>
      <c r="I14" s="32">
        <f t="shared" si="2"/>
        <v>0.18156490809487666</v>
      </c>
      <c r="J14" s="33">
        <f t="shared" si="5"/>
        <v>16.75117842083332</v>
      </c>
      <c r="K14" s="33">
        <f t="shared" si="3"/>
        <v>2.393025488690474</v>
      </c>
      <c r="L14" s="30">
        <v>32</v>
      </c>
      <c r="M14" s="34">
        <f t="shared" si="6"/>
        <v>0.21875</v>
      </c>
      <c r="N14" s="30">
        <v>3</v>
      </c>
      <c r="O14" s="35">
        <f t="shared" ref="O14:P14" si="22">D14/7</f>
        <v>1</v>
      </c>
      <c r="P14" s="35">
        <f t="shared" si="22"/>
        <v>0</v>
      </c>
      <c r="Q14" s="30">
        <f t="shared" si="8"/>
        <v>3</v>
      </c>
      <c r="R14" s="30"/>
      <c r="S14" s="36">
        <v>2.1276595744680802</v>
      </c>
      <c r="T14" s="29">
        <v>276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34</v>
      </c>
      <c r="AB14" s="41">
        <f t="shared" si="11"/>
        <v>-0.69</v>
      </c>
      <c r="AC14" s="42">
        <v>0.11437076388888891</v>
      </c>
      <c r="AD14" s="40">
        <f t="shared" si="12"/>
        <v>-1.1048215791666667</v>
      </c>
      <c r="AE14" s="40">
        <v>-4.9000000000000004</v>
      </c>
      <c r="AF14" s="40">
        <v>-3.6749999999999998</v>
      </c>
      <c r="AG14" s="40">
        <v>0</v>
      </c>
    </row>
    <row r="15" spans="1:33" ht="15.75" customHeight="1" x14ac:dyDescent="0.2">
      <c r="A15" s="29" t="s">
        <v>64</v>
      </c>
      <c r="B15" s="29"/>
      <c r="C15" s="16">
        <f t="shared" si="4"/>
        <v>12.99</v>
      </c>
      <c r="D15" s="30">
        <v>3</v>
      </c>
      <c r="E15" s="30">
        <v>0</v>
      </c>
      <c r="F15" s="33">
        <v>38.97</v>
      </c>
      <c r="G15" s="31">
        <v>-0.08</v>
      </c>
      <c r="H15" s="32">
        <f t="shared" si="1"/>
        <v>2.0528611752630229E-3</v>
      </c>
      <c r="I15" s="32">
        <f t="shared" si="2"/>
        <v>0.17567372433923531</v>
      </c>
      <c r="J15" s="33">
        <f t="shared" si="5"/>
        <v>6.8460050374999994</v>
      </c>
      <c r="K15" s="33">
        <f t="shared" si="3"/>
        <v>2.2820016791666666</v>
      </c>
      <c r="L15" s="30">
        <v>9</v>
      </c>
      <c r="M15" s="34">
        <f t="shared" si="6"/>
        <v>0.33333333333333331</v>
      </c>
      <c r="N15" s="30">
        <v>0</v>
      </c>
      <c r="O15" s="35">
        <f t="shared" ref="O15:P15" si="23">D15/7</f>
        <v>0.42857142857142855</v>
      </c>
      <c r="P15" s="35">
        <f t="shared" si="23"/>
        <v>0</v>
      </c>
      <c r="Q15" s="30">
        <f t="shared" si="8"/>
        <v>0</v>
      </c>
      <c r="R15" s="30"/>
      <c r="S15" s="36" t="e">
        <v>#N/A</v>
      </c>
      <c r="T15" s="29">
        <v>456</v>
      </c>
      <c r="U15" s="37" t="s">
        <v>33</v>
      </c>
      <c r="V15" s="38" t="s">
        <v>140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34</v>
      </c>
      <c r="AB15" s="41">
        <f t="shared" si="11"/>
        <v>-0.69</v>
      </c>
      <c r="AC15" s="42">
        <v>0.11437076388888891</v>
      </c>
      <c r="AD15" s="40">
        <f t="shared" si="12"/>
        <v>-0.47349496250000001</v>
      </c>
      <c r="AE15" s="40">
        <v>-4.9000000000000004</v>
      </c>
      <c r="AF15" s="40">
        <v>-3.6749999999999998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456</v>
      </c>
      <c r="U16" s="37" t="s">
        <v>33</v>
      </c>
      <c r="V16" s="38" t="s">
        <v>140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-3.6749999999999998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456</v>
      </c>
      <c r="U17" s="37" t="s">
        <v>33</v>
      </c>
      <c r="V17" s="38" t="s">
        <v>141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-3.6749999999999998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312</v>
      </c>
      <c r="U18" s="37" t="s">
        <v>33</v>
      </c>
      <c r="V18" s="38" t="s">
        <v>142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-3.6749999999999998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276</v>
      </c>
      <c r="U19" s="37" t="s">
        <v>33</v>
      </c>
      <c r="V19" s="38" t="s">
        <v>143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-3.6749999999999998</v>
      </c>
      <c r="AG19" s="40">
        <v>0</v>
      </c>
    </row>
    <row r="20" spans="1:33" ht="15.75" customHeight="1" x14ac:dyDescent="0.2">
      <c r="A20" s="29" t="s">
        <v>35</v>
      </c>
      <c r="B20" s="29"/>
      <c r="C20" s="16">
        <f t="shared" si="4"/>
        <v>12.99</v>
      </c>
      <c r="D20" s="30">
        <v>1</v>
      </c>
      <c r="E20" s="30">
        <v>0</v>
      </c>
      <c r="F20" s="33">
        <v>12.99</v>
      </c>
      <c r="G20" s="31">
        <v>0</v>
      </c>
      <c r="H20" s="32">
        <f t="shared" si="1"/>
        <v>0</v>
      </c>
      <c r="I20" s="32">
        <f t="shared" si="2"/>
        <v>0.17772658551449827</v>
      </c>
      <c r="J20" s="33">
        <f t="shared" si="5"/>
        <v>2.3086683458333326</v>
      </c>
      <c r="K20" s="33">
        <f t="shared" si="3"/>
        <v>2.3086683458333326</v>
      </c>
      <c r="L20" s="30">
        <v>8</v>
      </c>
      <c r="M20" s="34">
        <f t="shared" si="6"/>
        <v>0.125</v>
      </c>
      <c r="N20" s="30">
        <v>0</v>
      </c>
      <c r="O20" s="35">
        <f t="shared" ref="O20:P20" si="28">D20/7</f>
        <v>0.14285714285714285</v>
      </c>
      <c r="P20" s="35">
        <f t="shared" si="28"/>
        <v>0</v>
      </c>
      <c r="Q20" s="30">
        <f t="shared" si="8"/>
        <v>0</v>
      </c>
      <c r="R20" s="30"/>
      <c r="S20" s="36" t="e">
        <v>#N/A</v>
      </c>
      <c r="T20" s="29">
        <v>276</v>
      </c>
      <c r="U20" s="37" t="s">
        <v>33</v>
      </c>
      <c r="V20" s="38" t="s">
        <v>143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34</v>
      </c>
      <c r="AB20" s="41">
        <f t="shared" si="11"/>
        <v>-0.69</v>
      </c>
      <c r="AC20" s="42">
        <v>0.11437076388888891</v>
      </c>
      <c r="AD20" s="40">
        <f t="shared" si="12"/>
        <v>-0.15783165416666667</v>
      </c>
      <c r="AE20" s="40">
        <v>-4.9000000000000004</v>
      </c>
      <c r="AF20" s="40">
        <v>-3.6749999999999998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13.4</v>
      </c>
      <c r="D21" s="30">
        <v>4</v>
      </c>
      <c r="E21" s="30">
        <v>0</v>
      </c>
      <c r="F21" s="33">
        <v>53.6</v>
      </c>
      <c r="G21" s="31">
        <v>-0.31</v>
      </c>
      <c r="H21" s="32">
        <f t="shared" si="1"/>
        <v>5.7835820895522387E-3</v>
      </c>
      <c r="I21" s="32">
        <f t="shared" si="2"/>
        <v>0.19251256312189055</v>
      </c>
      <c r="J21" s="33">
        <f t="shared" si="5"/>
        <v>10.318673383333334</v>
      </c>
      <c r="K21" s="33">
        <f t="shared" si="3"/>
        <v>2.5796683458333334</v>
      </c>
      <c r="L21" s="30">
        <v>13</v>
      </c>
      <c r="M21" s="34">
        <f t="shared" si="6"/>
        <v>0.30769230769230771</v>
      </c>
      <c r="N21" s="30">
        <v>174</v>
      </c>
      <c r="O21" s="35">
        <f t="shared" ref="O21:P21" si="29">D21/7</f>
        <v>0.5714285714285714</v>
      </c>
      <c r="P21" s="35">
        <f t="shared" si="29"/>
        <v>0</v>
      </c>
      <c r="Q21" s="30">
        <f t="shared" si="8"/>
        <v>304</v>
      </c>
      <c r="R21" s="30"/>
      <c r="S21" s="36">
        <v>0.58119658119658102</v>
      </c>
      <c r="T21" s="29">
        <v>132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0.11437076388888891</v>
      </c>
      <c r="AD21" s="40">
        <f t="shared" si="12"/>
        <v>-0.63132661666666667</v>
      </c>
      <c r="AE21" s="40">
        <v>-4.9000000000000004</v>
      </c>
      <c r="AF21" s="40">
        <v>-3.6749999999999998</v>
      </c>
      <c r="AG21" s="40">
        <v>0</v>
      </c>
    </row>
    <row r="22" spans="1:33" ht="15.75" customHeight="1" x14ac:dyDescent="0.2">
      <c r="A22" s="29" t="s">
        <v>37</v>
      </c>
      <c r="B22" s="29" t="s">
        <v>77</v>
      </c>
      <c r="C22" s="16">
        <f t="shared" si="4"/>
        <v>13.653333333333334</v>
      </c>
      <c r="D22" s="30">
        <v>6</v>
      </c>
      <c r="E22" s="30">
        <v>0</v>
      </c>
      <c r="F22" s="31">
        <v>81.92</v>
      </c>
      <c r="G22" s="31">
        <v>-0.70000000000000007</v>
      </c>
      <c r="H22" s="32">
        <f t="shared" si="1"/>
        <v>8.544921875E-3</v>
      </c>
      <c r="I22" s="32">
        <f t="shared" si="2"/>
        <v>0.20184338470458987</v>
      </c>
      <c r="J22" s="33">
        <f t="shared" si="5"/>
        <v>16.535010075000002</v>
      </c>
      <c r="K22" s="33">
        <f t="shared" si="3"/>
        <v>2.7558350125000004</v>
      </c>
      <c r="L22" s="30">
        <v>17</v>
      </c>
      <c r="M22" s="34">
        <f t="shared" si="6"/>
        <v>0.35294117647058826</v>
      </c>
      <c r="N22" s="30">
        <v>154</v>
      </c>
      <c r="O22" s="35">
        <f t="shared" ref="O22:P22" si="30">D22/7</f>
        <v>0.8571428571428571</v>
      </c>
      <c r="P22" s="35">
        <f t="shared" si="30"/>
        <v>0</v>
      </c>
      <c r="Q22" s="30">
        <f t="shared" si="8"/>
        <v>179</v>
      </c>
      <c r="R22" s="30"/>
      <c r="S22" s="36">
        <v>0.72195121951219499</v>
      </c>
      <c r="T22" s="29">
        <v>132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34</v>
      </c>
      <c r="AB22" s="41">
        <f t="shared" si="11"/>
        <v>-0.69</v>
      </c>
      <c r="AC22" s="42">
        <v>0.11437076388888891</v>
      </c>
      <c r="AD22" s="40">
        <f t="shared" si="12"/>
        <v>-0.94698992500000001</v>
      </c>
      <c r="AE22" s="40">
        <v>-4.9000000000000004</v>
      </c>
      <c r="AF22" s="40">
        <v>-3.6749999999999998</v>
      </c>
      <c r="AG22" s="40">
        <v>0</v>
      </c>
    </row>
    <row r="23" spans="1:33" ht="15.75" customHeight="1" x14ac:dyDescent="0.2">
      <c r="A23" s="29" t="s">
        <v>38</v>
      </c>
      <c r="B23" s="29" t="s">
        <v>144</v>
      </c>
      <c r="C23" s="16">
        <f t="shared" si="4"/>
        <v>14.754166666666668</v>
      </c>
      <c r="D23" s="30">
        <v>12</v>
      </c>
      <c r="E23" s="30">
        <v>0</v>
      </c>
      <c r="F23" s="33">
        <v>177.05</v>
      </c>
      <c r="G23" s="31">
        <v>-0.77</v>
      </c>
      <c r="H23" s="32">
        <f t="shared" si="1"/>
        <v>4.3490539395650944E-3</v>
      </c>
      <c r="I23" s="32">
        <f t="shared" si="2"/>
        <v>0.25376176306128206</v>
      </c>
      <c r="J23" s="33">
        <f t="shared" si="5"/>
        <v>44.928520149999997</v>
      </c>
      <c r="K23" s="33">
        <f t="shared" si="3"/>
        <v>3.7440433458333331</v>
      </c>
      <c r="L23" s="30">
        <v>46</v>
      </c>
      <c r="M23" s="34">
        <f t="shared" si="6"/>
        <v>0.2608695652173913</v>
      </c>
      <c r="N23" s="30">
        <v>125</v>
      </c>
      <c r="O23" s="35">
        <f t="shared" ref="O23:P23" si="31">D23/7</f>
        <v>1.7142857142857142</v>
      </c>
      <c r="P23" s="35">
        <f t="shared" si="31"/>
        <v>0</v>
      </c>
      <c r="Q23" s="30">
        <f t="shared" si="8"/>
        <v>72</v>
      </c>
      <c r="R23" s="30"/>
      <c r="S23" s="36">
        <v>0.96969696969696895</v>
      </c>
      <c r="T23" s="29">
        <v>132</v>
      </c>
      <c r="U23" s="37" t="s">
        <v>33</v>
      </c>
      <c r="V23" s="38" t="s">
        <v>33</v>
      </c>
      <c r="W23" s="29">
        <v>1</v>
      </c>
      <c r="X23" s="39">
        <f t="shared" si="9"/>
        <v>8.3333333333333329E-2</v>
      </c>
      <c r="Y23" s="40">
        <f t="shared" si="10"/>
        <v>0.77</v>
      </c>
      <c r="Z23" s="29">
        <v>0</v>
      </c>
      <c r="AA23" s="29" t="s">
        <v>34</v>
      </c>
      <c r="AB23" s="41">
        <f t="shared" si="11"/>
        <v>-0.69</v>
      </c>
      <c r="AC23" s="42">
        <v>0.11437076388888891</v>
      </c>
      <c r="AD23" s="40">
        <f t="shared" si="12"/>
        <v>-1.89397985</v>
      </c>
      <c r="AE23" s="40">
        <v>-4.9000000000000004</v>
      </c>
      <c r="AF23" s="40">
        <v>-3.6749999999999998</v>
      </c>
      <c r="AG23" s="40">
        <v>0</v>
      </c>
    </row>
    <row r="24" spans="1:33" ht="15.75" customHeight="1" x14ac:dyDescent="0.2">
      <c r="A24" s="29" t="s">
        <v>40</v>
      </c>
      <c r="B24" s="29" t="s">
        <v>145</v>
      </c>
      <c r="C24" s="16">
        <f t="shared" si="4"/>
        <v>14.425999999999998</v>
      </c>
      <c r="D24" s="30">
        <v>10</v>
      </c>
      <c r="E24" s="30">
        <v>0</v>
      </c>
      <c r="F24" s="33">
        <v>144.26</v>
      </c>
      <c r="G24" s="33">
        <v>-0.97000000000000008</v>
      </c>
      <c r="H24" s="32">
        <f t="shared" si="1"/>
        <v>6.7239706086233203E-3</v>
      </c>
      <c r="I24" s="32">
        <f t="shared" si="2"/>
        <v>0.23792238637413929</v>
      </c>
      <c r="J24" s="33">
        <f t="shared" si="5"/>
        <v>34.32268345833333</v>
      </c>
      <c r="K24" s="33">
        <f t="shared" si="3"/>
        <v>3.4322683458333332</v>
      </c>
      <c r="L24" s="30">
        <v>42</v>
      </c>
      <c r="M24" s="34">
        <f t="shared" si="6"/>
        <v>0.23809523809523808</v>
      </c>
      <c r="N24" s="30">
        <v>117</v>
      </c>
      <c r="O24" s="35">
        <f t="shared" ref="O24:P24" si="32">D24/7</f>
        <v>1.4285714285714286</v>
      </c>
      <c r="P24" s="35">
        <f t="shared" si="32"/>
        <v>0</v>
      </c>
      <c r="Q24" s="30">
        <f t="shared" si="8"/>
        <v>81</v>
      </c>
      <c r="R24" s="30"/>
      <c r="S24" s="36">
        <v>1.2602739726027301</v>
      </c>
      <c r="T24" s="29">
        <v>132</v>
      </c>
      <c r="U24" s="37" t="s">
        <v>33</v>
      </c>
      <c r="V24" s="38" t="s">
        <v>33</v>
      </c>
      <c r="W24" s="29">
        <v>1</v>
      </c>
      <c r="X24" s="39">
        <f t="shared" si="9"/>
        <v>0.1</v>
      </c>
      <c r="Y24" s="40">
        <f t="shared" si="10"/>
        <v>0.97000000000000008</v>
      </c>
      <c r="Z24" s="29">
        <v>0</v>
      </c>
      <c r="AA24" s="29" t="s">
        <v>34</v>
      </c>
      <c r="AB24" s="41">
        <f t="shared" si="11"/>
        <v>-0.69</v>
      </c>
      <c r="AC24" s="42">
        <v>0.11437076388888891</v>
      </c>
      <c r="AD24" s="40">
        <f t="shared" si="12"/>
        <v>-1.5783165416666667</v>
      </c>
      <c r="AE24" s="40">
        <v>-4.9000000000000004</v>
      </c>
      <c r="AF24" s="40">
        <v>-3.6749999999999998</v>
      </c>
      <c r="AG24" s="40">
        <v>0</v>
      </c>
    </row>
    <row r="25" spans="1:33" ht="15.75" customHeight="1" x14ac:dyDescent="0.2">
      <c r="A25" s="29" t="s">
        <v>42</v>
      </c>
      <c r="B25" s="15" t="s">
        <v>146</v>
      </c>
      <c r="C25" s="16">
        <f t="shared" si="4"/>
        <v>14.550555555555556</v>
      </c>
      <c r="D25" s="30">
        <v>18</v>
      </c>
      <c r="E25" s="30">
        <v>1</v>
      </c>
      <c r="F25" s="33">
        <v>261.91000000000003</v>
      </c>
      <c r="G25" s="33">
        <v>-1.19</v>
      </c>
      <c r="H25" s="32">
        <f t="shared" si="1"/>
        <v>4.5435454927265084E-3</v>
      </c>
      <c r="I25" s="32">
        <f t="shared" si="2"/>
        <v>0.24494112567294105</v>
      </c>
      <c r="J25" s="33">
        <f t="shared" si="5"/>
        <v>64.152530224999992</v>
      </c>
      <c r="K25" s="33">
        <f t="shared" si="3"/>
        <v>3.5640294569444442</v>
      </c>
      <c r="L25" s="30">
        <v>61</v>
      </c>
      <c r="M25" s="34">
        <f t="shared" si="6"/>
        <v>0.29508196721311475</v>
      </c>
      <c r="N25" s="30">
        <v>94</v>
      </c>
      <c r="O25" s="35">
        <f t="shared" ref="O25:P25" si="33">D25/7</f>
        <v>2.5714285714285716</v>
      </c>
      <c r="P25" s="35">
        <f t="shared" si="33"/>
        <v>0.14285714285714285</v>
      </c>
      <c r="Q25" s="30">
        <f t="shared" si="8"/>
        <v>34</v>
      </c>
      <c r="R25" s="30"/>
      <c r="S25" s="36">
        <v>0.82894736842105265</v>
      </c>
      <c r="T25" s="29">
        <v>132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0.39666666666666667</v>
      </c>
      <c r="Z25" s="15">
        <v>3</v>
      </c>
      <c r="AA25" s="29" t="s">
        <v>34</v>
      </c>
      <c r="AB25" s="41">
        <f t="shared" si="11"/>
        <v>-0.69</v>
      </c>
      <c r="AC25" s="42">
        <v>0.11437076388888891</v>
      </c>
      <c r="AD25" s="40">
        <f t="shared" si="12"/>
        <v>-2.840969775</v>
      </c>
      <c r="AE25" s="40">
        <v>-4.9000000000000004</v>
      </c>
      <c r="AF25" s="40">
        <v>-3.68</v>
      </c>
      <c r="AG25" s="40">
        <v>0</v>
      </c>
    </row>
    <row r="26" spans="1:33" ht="15.75" customHeight="1" x14ac:dyDescent="0.2">
      <c r="A26" s="15" t="s">
        <v>43</v>
      </c>
      <c r="B26" s="15" t="s">
        <v>146</v>
      </c>
      <c r="C26" s="16">
        <f t="shared" si="4"/>
        <v>15.116250000000001</v>
      </c>
      <c r="D26" s="17">
        <v>24</v>
      </c>
      <c r="E26" s="17">
        <v>1</v>
      </c>
      <c r="F26" s="18">
        <v>362.79</v>
      </c>
      <c r="G26" s="18">
        <v>-0.48</v>
      </c>
      <c r="H26" s="32">
        <f t="shared" si="1"/>
        <v>1.3230794674605143E-3</v>
      </c>
      <c r="I26" s="32">
        <f t="shared" si="2"/>
        <v>0.26765770914303039</v>
      </c>
      <c r="J26" s="33">
        <f t="shared" si="5"/>
        <v>97.103540300000006</v>
      </c>
      <c r="K26" s="33">
        <f t="shared" si="3"/>
        <v>4.0459808458333333</v>
      </c>
      <c r="L26" s="17">
        <v>115</v>
      </c>
      <c r="M26" s="34">
        <f t="shared" si="6"/>
        <v>0.20869565217391303</v>
      </c>
      <c r="N26" s="17">
        <v>73</v>
      </c>
      <c r="O26" s="35">
        <f t="shared" ref="O26:P26" si="34">D26/7</f>
        <v>3.4285714285714284</v>
      </c>
      <c r="P26" s="35">
        <f t="shared" si="34"/>
        <v>0.14285714285714285</v>
      </c>
      <c r="Q26" s="30">
        <f t="shared" si="8"/>
        <v>20</v>
      </c>
      <c r="R26" s="30"/>
      <c r="S26" s="22">
        <v>1.1578947368421051</v>
      </c>
      <c r="T26" s="29">
        <v>132</v>
      </c>
      <c r="U26" s="37" t="s">
        <v>33</v>
      </c>
      <c r="V26" s="38" t="s">
        <v>33</v>
      </c>
      <c r="W26" s="15">
        <v>2</v>
      </c>
      <c r="X26" s="39">
        <f t="shared" si="9"/>
        <v>8.3333333333333329E-2</v>
      </c>
      <c r="Y26" s="40">
        <f t="shared" si="10"/>
        <v>0.12</v>
      </c>
      <c r="Z26" s="15">
        <v>2</v>
      </c>
      <c r="AA26" s="29" t="s">
        <v>34</v>
      </c>
      <c r="AB26" s="41">
        <f t="shared" si="11"/>
        <v>-0.69</v>
      </c>
      <c r="AC26" s="42">
        <v>0.11437076388888891</v>
      </c>
      <c r="AD26" s="40">
        <f t="shared" si="12"/>
        <v>-3.7879597</v>
      </c>
      <c r="AE26" s="26">
        <v>-4.95</v>
      </c>
      <c r="AF26" s="26">
        <v>-3.6749999999999998</v>
      </c>
      <c r="AG26" s="26">
        <v>0</v>
      </c>
    </row>
    <row r="27" spans="1:33" ht="15.75" customHeight="1" x14ac:dyDescent="0.2">
      <c r="A27" s="15" t="s">
        <v>44</v>
      </c>
      <c r="B27" s="15" t="s">
        <v>77</v>
      </c>
      <c r="C27" s="16">
        <f t="shared" si="4"/>
        <v>15.813888888888888</v>
      </c>
      <c r="D27" s="17">
        <v>36</v>
      </c>
      <c r="E27" s="17">
        <v>0</v>
      </c>
      <c r="F27" s="18">
        <v>569.29999999999995</v>
      </c>
      <c r="G27" s="18">
        <v>-1.03</v>
      </c>
      <c r="H27" s="32">
        <f t="shared" si="1"/>
        <v>1.8092394168276833E-3</v>
      </c>
      <c r="I27" s="32">
        <f t="shared" si="2"/>
        <v>0.29280354900755318</v>
      </c>
      <c r="J27" s="33">
        <f t="shared" si="5"/>
        <v>166.69306045000002</v>
      </c>
      <c r="K27" s="33">
        <f t="shared" si="3"/>
        <v>4.6303627902777782</v>
      </c>
      <c r="L27" s="17">
        <v>85</v>
      </c>
      <c r="M27" s="34">
        <f t="shared" si="6"/>
        <v>0.42352941176470588</v>
      </c>
      <c r="N27" s="17">
        <v>36</v>
      </c>
      <c r="O27" s="35">
        <f t="shared" ref="O27:P27" si="35">D27/7</f>
        <v>5.1428571428571432</v>
      </c>
      <c r="P27" s="35">
        <f t="shared" si="35"/>
        <v>0</v>
      </c>
      <c r="Q27" s="30">
        <f t="shared" si="8"/>
        <v>7</v>
      </c>
      <c r="R27" s="30"/>
      <c r="S27" s="22">
        <v>2.360655737704918</v>
      </c>
      <c r="T27" s="29">
        <v>132</v>
      </c>
      <c r="U27" s="37" t="s">
        <v>33</v>
      </c>
      <c r="V27" s="38" t="s">
        <v>33</v>
      </c>
      <c r="W27" s="15">
        <v>1</v>
      </c>
      <c r="X27" s="39">
        <f t="shared" si="9"/>
        <v>2.7777777777777776E-2</v>
      </c>
      <c r="Y27" s="40">
        <f t="shared" si="10"/>
        <v>1.03</v>
      </c>
      <c r="Z27" s="15">
        <v>0</v>
      </c>
      <c r="AA27" s="29" t="s">
        <v>34</v>
      </c>
      <c r="AB27" s="41">
        <f t="shared" si="11"/>
        <v>-0.69</v>
      </c>
      <c r="AC27" s="42">
        <v>0.11437076388888891</v>
      </c>
      <c r="AD27" s="40">
        <f t="shared" si="12"/>
        <v>-5.6819395500000001</v>
      </c>
      <c r="AE27" s="26">
        <v>-4.95</v>
      </c>
      <c r="AF27" s="26">
        <v>-3.6749999999999998</v>
      </c>
      <c r="AG27" s="26">
        <v>0</v>
      </c>
    </row>
    <row r="28" spans="1:33" ht="15.75" customHeight="1" x14ac:dyDescent="0.2">
      <c r="A28" s="15" t="s">
        <v>45</v>
      </c>
      <c r="B28" s="15" t="s">
        <v>71</v>
      </c>
      <c r="C28" s="16">
        <f t="shared" si="4"/>
        <v>15.494193548387097</v>
      </c>
      <c r="D28" s="17">
        <v>31</v>
      </c>
      <c r="E28" s="17">
        <v>0</v>
      </c>
      <c r="F28" s="18">
        <v>480.32</v>
      </c>
      <c r="G28" s="18">
        <v>-0.52</v>
      </c>
      <c r="H28" s="32">
        <f t="shared" si="1"/>
        <v>1.0826115922718189E-3</v>
      </c>
      <c r="I28" s="32">
        <f t="shared" si="2"/>
        <v>0.28207074184050912</v>
      </c>
      <c r="J28" s="33">
        <f t="shared" si="5"/>
        <v>135.48421872083333</v>
      </c>
      <c r="K28" s="33">
        <f t="shared" si="3"/>
        <v>4.3704586684139786</v>
      </c>
      <c r="L28" s="17">
        <v>39</v>
      </c>
      <c r="M28" s="34">
        <f t="shared" si="6"/>
        <v>0.79487179487179482</v>
      </c>
      <c r="N28" s="17">
        <v>8</v>
      </c>
      <c r="O28" s="35">
        <f t="shared" ref="O28:P28" si="36">D28/7</f>
        <v>4.4285714285714288</v>
      </c>
      <c r="P28" s="35">
        <f t="shared" si="36"/>
        <v>0</v>
      </c>
      <c r="Q28" s="30">
        <f t="shared" si="8"/>
        <v>1</v>
      </c>
      <c r="R28" s="30"/>
      <c r="S28" s="22">
        <v>4.0294117647058822</v>
      </c>
      <c r="T28" s="15" t="s">
        <v>33</v>
      </c>
      <c r="U28" s="23">
        <v>60</v>
      </c>
      <c r="V28" s="1" t="s">
        <v>147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0.11437076388888891</v>
      </c>
      <c r="AD28" s="40">
        <f t="shared" si="12"/>
        <v>-4.8927812791666669</v>
      </c>
      <c r="AE28" s="26">
        <v>-4.95</v>
      </c>
      <c r="AF28" s="26">
        <v>-3.6749999999999998</v>
      </c>
      <c r="AG28" s="26">
        <v>0</v>
      </c>
    </row>
    <row r="29" spans="1:33" ht="15.75" customHeight="1" x14ac:dyDescent="0.2">
      <c r="A29" s="15" t="s">
        <v>48</v>
      </c>
      <c r="B29" s="15"/>
      <c r="C29" s="16">
        <f t="shared" si="4"/>
        <v>15.77</v>
      </c>
      <c r="D29" s="17">
        <v>1</v>
      </c>
      <c r="E29" s="17">
        <v>0</v>
      </c>
      <c r="F29" s="18">
        <v>15.77</v>
      </c>
      <c r="G29" s="18">
        <v>-0.08</v>
      </c>
      <c r="H29" s="32">
        <f t="shared" si="1"/>
        <v>5.0729232720355105E-3</v>
      </c>
      <c r="I29" s="32">
        <f t="shared" si="2"/>
        <v>0.28799418806806171</v>
      </c>
      <c r="J29" s="33">
        <f t="shared" si="5"/>
        <v>4.5416683458333331</v>
      </c>
      <c r="K29" s="33">
        <f t="shared" si="3"/>
        <v>4.5416683458333331</v>
      </c>
      <c r="L29" s="17">
        <v>2</v>
      </c>
      <c r="M29" s="34">
        <f t="shared" si="6"/>
        <v>0.5</v>
      </c>
      <c r="N29" s="17">
        <v>0</v>
      </c>
      <c r="O29" s="35">
        <f t="shared" ref="O29:P29" si="37">D29/7</f>
        <v>0.14285714285714285</v>
      </c>
      <c r="P29" s="35">
        <f t="shared" si="37"/>
        <v>0</v>
      </c>
      <c r="Q29" s="30">
        <f t="shared" si="8"/>
        <v>0</v>
      </c>
      <c r="R29" s="30"/>
      <c r="S29" s="22">
        <v>0</v>
      </c>
      <c r="T29" s="15">
        <v>300</v>
      </c>
      <c r="U29" s="23">
        <v>60</v>
      </c>
      <c r="V29" s="1" t="s">
        <v>148</v>
      </c>
      <c r="W29" s="15">
        <v>1</v>
      </c>
      <c r="X29" s="39">
        <f t="shared" si="9"/>
        <v>1</v>
      </c>
      <c r="Y29" s="40">
        <f t="shared" si="10"/>
        <v>0.08</v>
      </c>
      <c r="Z29" s="15">
        <v>0</v>
      </c>
      <c r="AA29" s="29" t="s">
        <v>34</v>
      </c>
      <c r="AB29" s="41">
        <f t="shared" si="11"/>
        <v>-0.69</v>
      </c>
      <c r="AC29" s="42">
        <v>0.11437076388888891</v>
      </c>
      <c r="AD29" s="40">
        <f t="shared" si="12"/>
        <v>-0.15783165416666667</v>
      </c>
      <c r="AE29" s="26">
        <v>-4.95</v>
      </c>
      <c r="AF29" s="26">
        <v>-3.6749999999999998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0.11437076388888891</v>
      </c>
      <c r="AD30" s="40">
        <f t="shared" si="12"/>
        <v>0</v>
      </c>
      <c r="AE30" s="26">
        <v>-4.95</v>
      </c>
      <c r="AF30" s="26">
        <v>-3.6083615666666602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-0.24</v>
      </c>
      <c r="H31" s="32" t="e">
        <f t="shared" si="1"/>
        <v>#DIV/0!</v>
      </c>
      <c r="I31" s="32" t="e">
        <f t="shared" si="2"/>
        <v>#DIV/0!</v>
      </c>
      <c r="J31" s="33">
        <f t="shared" si="5"/>
        <v>-0.24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72</v>
      </c>
      <c r="U31" s="23">
        <v>60</v>
      </c>
      <c r="V31" s="1" t="s">
        <v>377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0.11437076388888891</v>
      </c>
      <c r="AD31" s="40">
        <f t="shared" si="12"/>
        <v>0</v>
      </c>
      <c r="AE31" s="44">
        <v>-4.95</v>
      </c>
      <c r="AF31" s="44">
        <v>-3.608361566666666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-1.03</v>
      </c>
      <c r="H32" s="32" t="e">
        <f t="shared" si="1"/>
        <v>#DIV/0!</v>
      </c>
      <c r="I32" s="32" t="e">
        <f t="shared" si="2"/>
        <v>#DIV/0!</v>
      </c>
      <c r="J32" s="33">
        <f t="shared" si="5"/>
        <v>-1.03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0.11437076388888891</v>
      </c>
      <c r="AD32" s="40">
        <f t="shared" si="12"/>
        <v>0</v>
      </c>
      <c r="AE32" s="56">
        <v>-4.95</v>
      </c>
      <c r="AF32" s="56">
        <v>-3.6083615666666602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Plastic Dessert Cups with Spoons - Mini 3.3 oz Hexagon Cups for Chocolate Desserts, Appetizers, Samplers &amp; More")</f>
        <v>100 Plastic Dessert Cups with Spoons - Mini 3.3 oz Hexagon Cups for Chocolate Desserts, Appetizers, Samplers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Info!B1:BJ5000""),2,FALSE),"""")"),"B07ZWFHMGG")</f>
        <v>B07ZWFHMGG</v>
      </c>
      <c r="B2" s="3" t="s">
        <v>149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12.325567668235292</v>
      </c>
      <c r="D3" s="5">
        <f>SUM(D4:D99707)</f>
        <v>168</v>
      </c>
      <c r="E3" s="5"/>
      <c r="F3" s="6">
        <f t="shared" ref="F3:G3" si="0">SUM(F4:F99707)</f>
        <v>2930.02</v>
      </c>
      <c r="G3" s="6">
        <f t="shared" si="0"/>
        <v>-8.7700000000000014</v>
      </c>
      <c r="H3" s="7">
        <f t="shared" ref="H3:H32" si="1">G3/F3*-1</f>
        <v>2.9931536303506464E-3</v>
      </c>
      <c r="I3" s="8">
        <f t="shared" ref="I3:I32" si="2">J3/F3</f>
        <v>0.23333838439913948</v>
      </c>
      <c r="J3" s="6">
        <f>SUM(J4:J99707)</f>
        <v>683.68613305716667</v>
      </c>
      <c r="K3" s="6">
        <f t="shared" ref="K3:K32" si="3">J3/D3</f>
        <v>4.0695603158164682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2 - May
2 - June
2 - July
2 - Aug
1 - Sept
1 - Oct
1.5 - Nov
1.5 - Dec
1 - Jan
1 - Feb")</f>
        <v>1 - March
1 - April
2 - May
2 - June
2 - July
2 - Aug
1 - Sept
1 - Oct
1.5 - Nov
1.5 -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3</v>
      </c>
      <c r="X3" s="7">
        <f>W3/D3</f>
        <v>1.7857142857142856E-2</v>
      </c>
      <c r="Y3" s="6"/>
      <c r="Z3" s="5"/>
      <c r="AA3" s="5"/>
      <c r="AB3" s="5"/>
      <c r="AC3" s="5"/>
      <c r="AD3" s="6">
        <f>SUM(AD4:AD99707)</f>
        <v>-35.949561870833328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Info!B2:BZ7000""),37,FALSE)),"""")*-1"),-4.796732518)</f>
        <v>-4.7967325179999998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480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-4.6701850000000009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240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-4.6701850000000009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1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>
        <v>0</v>
      </c>
      <c r="T6" s="29">
        <v>480</v>
      </c>
      <c r="U6" s="37" t="s">
        <v>33</v>
      </c>
      <c r="V6" s="38" t="s">
        <v>150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0.13230613425925927</v>
      </c>
      <c r="AD6" s="40">
        <f t="shared" si="12"/>
        <v>0</v>
      </c>
      <c r="AE6" s="40">
        <v>-5.42</v>
      </c>
      <c r="AF6" s="40">
        <v>-4.6701850000000009</v>
      </c>
      <c r="AG6" s="40">
        <v>0</v>
      </c>
    </row>
    <row r="7" spans="1:33" ht="15.75" customHeight="1" x14ac:dyDescent="0.2">
      <c r="A7" s="29" t="s">
        <v>56</v>
      </c>
      <c r="B7" s="29"/>
      <c r="C7" s="16">
        <f t="shared" si="4"/>
        <v>19.989999999999998</v>
      </c>
      <c r="D7" s="30">
        <v>1</v>
      </c>
      <c r="E7" s="30">
        <v>0</v>
      </c>
      <c r="F7" s="31">
        <v>19.989999999999998</v>
      </c>
      <c r="G7" s="31">
        <v>0</v>
      </c>
      <c r="H7" s="32">
        <f t="shared" si="1"/>
        <v>0</v>
      </c>
      <c r="I7" s="32">
        <f t="shared" si="2"/>
        <v>0.33610467907564889</v>
      </c>
      <c r="J7" s="33">
        <f t="shared" si="5"/>
        <v>6.7187325347222204</v>
      </c>
      <c r="K7" s="33">
        <f t="shared" si="3"/>
        <v>6.7187325347222204</v>
      </c>
      <c r="L7" s="30">
        <v>3</v>
      </c>
      <c r="M7" s="34">
        <f t="shared" si="6"/>
        <v>0.33333333333333331</v>
      </c>
      <c r="N7" s="30">
        <v>0</v>
      </c>
      <c r="O7" s="35">
        <f t="shared" ref="O7:P7" si="15">D7/7</f>
        <v>0.14285714285714285</v>
      </c>
      <c r="P7" s="35">
        <f t="shared" si="15"/>
        <v>0</v>
      </c>
      <c r="Q7" s="30">
        <f t="shared" si="8"/>
        <v>0</v>
      </c>
      <c r="R7" s="30"/>
      <c r="S7" s="36" t="e">
        <v>#N/A</v>
      </c>
      <c r="T7" s="29">
        <v>480</v>
      </c>
      <c r="U7" s="37" t="s">
        <v>33</v>
      </c>
      <c r="V7" s="38" t="s">
        <v>150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0.13230613425925927</v>
      </c>
      <c r="AD7" s="40">
        <f t="shared" si="12"/>
        <v>-0.18258246527777777</v>
      </c>
      <c r="AE7" s="40">
        <v>-5.42</v>
      </c>
      <c r="AF7" s="40">
        <v>-4.6701850000000009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240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-4.67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420</v>
      </c>
      <c r="U9" s="37" t="s">
        <v>33</v>
      </c>
      <c r="V9" s="38" t="s">
        <v>151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-4.8115449999999997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420</v>
      </c>
      <c r="U10" s="37" t="s">
        <v>33</v>
      </c>
      <c r="V10" s="38" t="s">
        <v>151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-4.8115449999999997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420</v>
      </c>
      <c r="U11" s="37" t="s">
        <v>33</v>
      </c>
      <c r="V11" s="38" t="s">
        <v>152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-4.8115449999999997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240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-4.8115449999999997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240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-4.8859450000000004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240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-4.8859450000000004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420</v>
      </c>
      <c r="U15" s="37" t="s">
        <v>33</v>
      </c>
      <c r="V15" s="38" t="s">
        <v>140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-4.8859450000000004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420</v>
      </c>
      <c r="U16" s="37" t="s">
        <v>33</v>
      </c>
      <c r="V16" s="38" t="s">
        <v>140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-4.8859450000000004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420</v>
      </c>
      <c r="U17" s="37" t="s">
        <v>33</v>
      </c>
      <c r="V17" s="38" t="s">
        <v>141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-4.8859450000000004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252</v>
      </c>
      <c r="U18" s="37" t="s">
        <v>33</v>
      </c>
      <c r="V18" s="38" t="s">
        <v>142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-4.8859450000000004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240</v>
      </c>
      <c r="U19" s="37" t="s">
        <v>33</v>
      </c>
      <c r="V19" s="38" t="s">
        <v>153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-4.8859450000000013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240</v>
      </c>
      <c r="U20" s="37" t="s">
        <v>33</v>
      </c>
      <c r="V20" s="38" t="s">
        <v>153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-4.8859450000000013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19.989999999999998</v>
      </c>
      <c r="D21" s="30">
        <v>3</v>
      </c>
      <c r="E21" s="30">
        <v>0</v>
      </c>
      <c r="F21" s="33">
        <v>59.97</v>
      </c>
      <c r="G21" s="31">
        <v>-0.55999999999999994</v>
      </c>
      <c r="H21" s="32">
        <f t="shared" si="1"/>
        <v>9.3380023345005832E-3</v>
      </c>
      <c r="I21" s="32">
        <f t="shared" si="2"/>
        <v>0.31597328004279907</v>
      </c>
      <c r="J21" s="33">
        <f t="shared" si="5"/>
        <v>18.94891760416666</v>
      </c>
      <c r="K21" s="33">
        <f t="shared" si="3"/>
        <v>6.3163058680555535</v>
      </c>
      <c r="L21" s="30">
        <v>3</v>
      </c>
      <c r="M21" s="34">
        <f t="shared" si="6"/>
        <v>1</v>
      </c>
      <c r="N21" s="30">
        <v>155</v>
      </c>
      <c r="O21" s="35">
        <f t="shared" ref="O21:P21" si="29">D21/7</f>
        <v>0.42857142857142855</v>
      </c>
      <c r="P21" s="35">
        <f t="shared" si="29"/>
        <v>0</v>
      </c>
      <c r="Q21" s="30">
        <f t="shared" si="8"/>
        <v>361</v>
      </c>
      <c r="R21" s="30"/>
      <c r="S21" s="36">
        <v>5.1612903225806403E-2</v>
      </c>
      <c r="T21" s="29">
        <v>72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0.13230613425925927</v>
      </c>
      <c r="AD21" s="40">
        <f t="shared" si="12"/>
        <v>-0.54774739583333332</v>
      </c>
      <c r="AE21" s="40">
        <v>-5.42</v>
      </c>
      <c r="AF21" s="40">
        <v>-4.8859450000000013</v>
      </c>
      <c r="AG21" s="40">
        <v>0</v>
      </c>
    </row>
    <row r="22" spans="1:33" ht="15.75" customHeight="1" x14ac:dyDescent="0.2">
      <c r="A22" s="29" t="s">
        <v>37</v>
      </c>
      <c r="B22" s="29" t="s">
        <v>77</v>
      </c>
      <c r="C22" s="16">
        <f t="shared" si="4"/>
        <v>19.989999999999998</v>
      </c>
      <c r="D22" s="30">
        <v>6</v>
      </c>
      <c r="E22" s="30">
        <v>0</v>
      </c>
      <c r="F22" s="31">
        <v>119.93999999999998</v>
      </c>
      <c r="G22" s="31">
        <v>-0.28000000000000003</v>
      </c>
      <c r="H22" s="32">
        <f t="shared" si="1"/>
        <v>2.3345005836251462E-3</v>
      </c>
      <c r="I22" s="32">
        <f t="shared" si="2"/>
        <v>0.32297678179367445</v>
      </c>
      <c r="J22" s="33">
        <f t="shared" si="5"/>
        <v>38.737835208333308</v>
      </c>
      <c r="K22" s="33">
        <f t="shared" si="3"/>
        <v>6.4563058680555514</v>
      </c>
      <c r="L22" s="30">
        <v>15</v>
      </c>
      <c r="M22" s="34">
        <f t="shared" si="6"/>
        <v>0.4</v>
      </c>
      <c r="N22" s="30">
        <v>146</v>
      </c>
      <c r="O22" s="35">
        <f t="shared" ref="O22:P22" si="30">D22/7</f>
        <v>0.8571428571428571</v>
      </c>
      <c r="P22" s="35">
        <f t="shared" si="30"/>
        <v>0</v>
      </c>
      <c r="Q22" s="30">
        <f t="shared" si="8"/>
        <v>170</v>
      </c>
      <c r="R22" s="30"/>
      <c r="S22" s="36">
        <v>0.223776223776223</v>
      </c>
      <c r="T22" s="29">
        <v>72</v>
      </c>
      <c r="U22" s="37" t="s">
        <v>33</v>
      </c>
      <c r="V22" s="38" t="s">
        <v>33</v>
      </c>
      <c r="W22" s="29">
        <v>1</v>
      </c>
      <c r="X22" s="39">
        <f t="shared" si="9"/>
        <v>0.16666666666666666</v>
      </c>
      <c r="Y22" s="40">
        <f t="shared" si="10"/>
        <v>7.0000000000000007E-2</v>
      </c>
      <c r="Z22" s="29">
        <v>3</v>
      </c>
      <c r="AA22" s="29" t="s">
        <v>34</v>
      </c>
      <c r="AB22" s="41">
        <f t="shared" si="11"/>
        <v>-0.69</v>
      </c>
      <c r="AC22" s="42">
        <v>0.13230613425925927</v>
      </c>
      <c r="AD22" s="40">
        <f t="shared" si="12"/>
        <v>-1.0954947916666666</v>
      </c>
      <c r="AE22" s="40">
        <v>-5.42</v>
      </c>
      <c r="AF22" s="40">
        <v>-4.8859450000000013</v>
      </c>
      <c r="AG22" s="40">
        <v>0</v>
      </c>
    </row>
    <row r="23" spans="1:33" ht="15.75" customHeight="1" x14ac:dyDescent="0.2">
      <c r="A23" s="29" t="s">
        <v>38</v>
      </c>
      <c r="B23" s="29" t="s">
        <v>154</v>
      </c>
      <c r="C23" s="16">
        <f t="shared" si="4"/>
        <v>19.990000000000002</v>
      </c>
      <c r="D23" s="30">
        <v>10</v>
      </c>
      <c r="E23" s="30">
        <v>0</v>
      </c>
      <c r="F23" s="33">
        <v>199.9</v>
      </c>
      <c r="G23" s="31">
        <v>-0.4</v>
      </c>
      <c r="H23" s="32">
        <f t="shared" si="1"/>
        <v>2.0010005002501249E-3</v>
      </c>
      <c r="I23" s="32">
        <f t="shared" si="2"/>
        <v>0.32331028187704947</v>
      </c>
      <c r="J23" s="33">
        <f t="shared" si="5"/>
        <v>64.629725347222191</v>
      </c>
      <c r="K23" s="33">
        <f t="shared" si="3"/>
        <v>6.4629725347222191</v>
      </c>
      <c r="L23" s="30">
        <v>36</v>
      </c>
      <c r="M23" s="34">
        <f t="shared" si="6"/>
        <v>0.27777777777777779</v>
      </c>
      <c r="N23" s="30">
        <v>145</v>
      </c>
      <c r="O23" s="35">
        <f t="shared" ref="O23:P23" si="31">D23/7</f>
        <v>1.4285714285714286</v>
      </c>
      <c r="P23" s="35">
        <f t="shared" si="31"/>
        <v>0</v>
      </c>
      <c r="Q23" s="30">
        <f t="shared" si="8"/>
        <v>101</v>
      </c>
      <c r="R23" s="30"/>
      <c r="S23" s="36">
        <v>0.35374149659863902</v>
      </c>
      <c r="T23" s="29">
        <v>72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34</v>
      </c>
      <c r="AB23" s="41">
        <f t="shared" si="11"/>
        <v>-0.69</v>
      </c>
      <c r="AC23" s="42">
        <v>0.13230613425925927</v>
      </c>
      <c r="AD23" s="40">
        <f t="shared" si="12"/>
        <v>-1.8258246527777777</v>
      </c>
      <c r="AE23" s="40">
        <v>-5.42</v>
      </c>
      <c r="AF23" s="40">
        <v>-4.8859450000000013</v>
      </c>
      <c r="AG23" s="40">
        <v>0</v>
      </c>
    </row>
    <row r="24" spans="1:33" ht="15.75" customHeight="1" x14ac:dyDescent="0.2">
      <c r="A24" s="29" t="s">
        <v>40</v>
      </c>
      <c r="B24" s="29" t="s">
        <v>155</v>
      </c>
      <c r="C24" s="16">
        <f t="shared" si="4"/>
        <v>17.989999999999998</v>
      </c>
      <c r="D24" s="30">
        <v>7</v>
      </c>
      <c r="E24" s="30">
        <v>3</v>
      </c>
      <c r="F24" s="33">
        <v>125.92999999999998</v>
      </c>
      <c r="G24" s="33">
        <v>-0.4</v>
      </c>
      <c r="H24" s="32">
        <f t="shared" si="1"/>
        <v>3.1763678233939496E-3</v>
      </c>
      <c r="I24" s="32">
        <f t="shared" si="2"/>
        <v>0.26380376195549543</v>
      </c>
      <c r="J24" s="33">
        <f t="shared" si="5"/>
        <v>33.220807743055531</v>
      </c>
      <c r="K24" s="33">
        <f t="shared" si="3"/>
        <v>4.7458296775793611</v>
      </c>
      <c r="L24" s="30">
        <v>38</v>
      </c>
      <c r="M24" s="34">
        <f t="shared" si="6"/>
        <v>0.18421052631578946</v>
      </c>
      <c r="N24" s="30">
        <v>139</v>
      </c>
      <c r="O24" s="35">
        <f t="shared" ref="O24:P24" si="32">D24/7</f>
        <v>1</v>
      </c>
      <c r="P24" s="35">
        <f t="shared" si="32"/>
        <v>0.42857142857142855</v>
      </c>
      <c r="Q24" s="30">
        <f t="shared" si="8"/>
        <v>97</v>
      </c>
      <c r="R24" s="30"/>
      <c r="S24" s="36">
        <v>0.647887323943662</v>
      </c>
      <c r="T24" s="29">
        <v>72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0.13230613425925927</v>
      </c>
      <c r="AD24" s="40">
        <f t="shared" si="12"/>
        <v>-1.2780772569444445</v>
      </c>
      <c r="AE24" s="40">
        <v>-5.42</v>
      </c>
      <c r="AF24" s="40">
        <v>-4.8859450000000013</v>
      </c>
      <c r="AG24" s="40">
        <v>0</v>
      </c>
    </row>
    <row r="25" spans="1:33" ht="15.75" customHeight="1" x14ac:dyDescent="0.2">
      <c r="A25" s="29" t="s">
        <v>42</v>
      </c>
      <c r="B25" s="15" t="s">
        <v>77</v>
      </c>
      <c r="C25" s="16">
        <f t="shared" si="4"/>
        <v>17.085238095238097</v>
      </c>
      <c r="D25" s="30">
        <v>21</v>
      </c>
      <c r="E25" s="30">
        <v>1</v>
      </c>
      <c r="F25" s="33">
        <v>358.79</v>
      </c>
      <c r="G25" s="33">
        <v>-1.2</v>
      </c>
      <c r="H25" s="32">
        <f t="shared" si="1"/>
        <v>3.3445748209258897E-3</v>
      </c>
      <c r="I25" s="32">
        <f t="shared" si="2"/>
        <v>0.23252395058158506</v>
      </c>
      <c r="J25" s="33">
        <f t="shared" si="5"/>
        <v>83.427268229166913</v>
      </c>
      <c r="K25" s="33">
        <f t="shared" si="3"/>
        <v>3.9727270585317576</v>
      </c>
      <c r="L25" s="30">
        <v>47</v>
      </c>
      <c r="M25" s="34">
        <f t="shared" si="6"/>
        <v>0.44680851063829785</v>
      </c>
      <c r="N25" s="30">
        <v>117</v>
      </c>
      <c r="O25" s="35">
        <f t="shared" ref="O25:P25" si="33">D25/7</f>
        <v>3</v>
      </c>
      <c r="P25" s="35">
        <f t="shared" si="33"/>
        <v>0.14285714285714285</v>
      </c>
      <c r="Q25" s="30">
        <f t="shared" si="8"/>
        <v>37</v>
      </c>
      <c r="R25" s="30"/>
      <c r="S25" s="36">
        <v>0.56727272727272726</v>
      </c>
      <c r="T25" s="29">
        <v>72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0.13230613425925927</v>
      </c>
      <c r="AD25" s="40">
        <f t="shared" si="12"/>
        <v>-3.8342317708333331</v>
      </c>
      <c r="AE25" s="40">
        <v>-5.42</v>
      </c>
      <c r="AF25" s="40">
        <v>-4.8899999999999899</v>
      </c>
      <c r="AG25" s="40">
        <v>0</v>
      </c>
    </row>
    <row r="26" spans="1:33" ht="15.75" customHeight="1" x14ac:dyDescent="0.2">
      <c r="A26" s="15" t="s">
        <v>43</v>
      </c>
      <c r="B26" s="15" t="s">
        <v>156</v>
      </c>
      <c r="C26" s="16">
        <f t="shared" si="4"/>
        <v>16.989999999999998</v>
      </c>
      <c r="D26" s="17">
        <v>42</v>
      </c>
      <c r="E26" s="17">
        <v>0</v>
      </c>
      <c r="F26" s="18">
        <v>713.57999999999993</v>
      </c>
      <c r="G26" s="18">
        <v>-1.52</v>
      </c>
      <c r="H26" s="32">
        <f t="shared" si="1"/>
        <v>2.1301045432887697E-3</v>
      </c>
      <c r="I26" s="32">
        <f t="shared" si="2"/>
        <v>0.21264378032158257</v>
      </c>
      <c r="J26" s="33">
        <f t="shared" si="5"/>
        <v>151.73834876187487</v>
      </c>
      <c r="K26" s="33">
        <f t="shared" si="3"/>
        <v>3.6128178276636875</v>
      </c>
      <c r="L26" s="17">
        <v>85</v>
      </c>
      <c r="M26" s="34">
        <f t="shared" si="6"/>
        <v>0.49411764705882355</v>
      </c>
      <c r="N26" s="17">
        <v>77</v>
      </c>
      <c r="O26" s="35">
        <f t="shared" ref="O26:P26" si="34">D26/7</f>
        <v>6</v>
      </c>
      <c r="P26" s="35">
        <f t="shared" si="34"/>
        <v>0</v>
      </c>
      <c r="Q26" s="30">
        <f t="shared" si="8"/>
        <v>12</v>
      </c>
      <c r="R26" s="30"/>
      <c r="S26" s="22">
        <v>1.4736842105263159</v>
      </c>
      <c r="T26" s="29">
        <v>72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0.16416427256944444</v>
      </c>
      <c r="AD26" s="40">
        <f t="shared" si="12"/>
        <v>-9.5149612381249984</v>
      </c>
      <c r="AE26" s="26">
        <v>-5.68</v>
      </c>
      <c r="AF26" s="26">
        <v>-4.8859450000000004</v>
      </c>
      <c r="AG26" s="26">
        <v>0</v>
      </c>
    </row>
    <row r="27" spans="1:33" ht="15.75" customHeight="1" x14ac:dyDescent="0.2">
      <c r="A27" s="15" t="s">
        <v>44</v>
      </c>
      <c r="B27" s="15" t="s">
        <v>77</v>
      </c>
      <c r="C27" s="16">
        <f t="shared" si="4"/>
        <v>17.06659574468085</v>
      </c>
      <c r="D27" s="17">
        <v>47</v>
      </c>
      <c r="E27" s="17">
        <v>1</v>
      </c>
      <c r="F27" s="18">
        <v>802.13</v>
      </c>
      <c r="G27" s="18">
        <v>-2.7000000000000011</v>
      </c>
      <c r="H27" s="32">
        <f t="shared" si="1"/>
        <v>3.3660379240272788E-3</v>
      </c>
      <c r="I27" s="32">
        <f t="shared" si="2"/>
        <v>0.21425877386601394</v>
      </c>
      <c r="J27" s="33">
        <f t="shared" si="5"/>
        <v>171.86339028114577</v>
      </c>
      <c r="K27" s="33">
        <f t="shared" si="3"/>
        <v>3.6566678783222506</v>
      </c>
      <c r="L27" s="17">
        <v>74</v>
      </c>
      <c r="M27" s="34">
        <f t="shared" si="6"/>
        <v>0.63513513513513509</v>
      </c>
      <c r="N27" s="17">
        <v>34</v>
      </c>
      <c r="O27" s="35">
        <f t="shared" ref="O27:P27" si="35">D27/7</f>
        <v>6.7142857142857144</v>
      </c>
      <c r="P27" s="35">
        <f t="shared" si="35"/>
        <v>0.14285714285714285</v>
      </c>
      <c r="Q27" s="30">
        <f t="shared" si="8"/>
        <v>4</v>
      </c>
      <c r="R27" s="30"/>
      <c r="S27" s="22">
        <v>2.774193548387097</v>
      </c>
      <c r="T27" s="29">
        <v>72</v>
      </c>
      <c r="U27" s="37" t="s">
        <v>33</v>
      </c>
      <c r="V27" s="38" t="s">
        <v>33</v>
      </c>
      <c r="W27" s="15">
        <v>1</v>
      </c>
      <c r="X27" s="39">
        <f t="shared" si="9"/>
        <v>2.1276595744680851E-2</v>
      </c>
      <c r="Y27" s="40">
        <f t="shared" si="10"/>
        <v>0.67500000000000027</v>
      </c>
      <c r="Z27" s="15">
        <v>3</v>
      </c>
      <c r="AA27" s="29" t="s">
        <v>34</v>
      </c>
      <c r="AB27" s="41">
        <f t="shared" si="11"/>
        <v>-0.69</v>
      </c>
      <c r="AC27" s="42">
        <v>0.16416427256944444</v>
      </c>
      <c r="AD27" s="40">
        <f t="shared" si="12"/>
        <v>-10.647694718854165</v>
      </c>
      <c r="AE27" s="26">
        <v>-5.68</v>
      </c>
      <c r="AF27" s="26">
        <v>-4.8859450000000004</v>
      </c>
      <c r="AG27" s="26">
        <v>0</v>
      </c>
    </row>
    <row r="28" spans="1:33" ht="15.75" customHeight="1" x14ac:dyDescent="0.2">
      <c r="A28" s="15" t="s">
        <v>45</v>
      </c>
      <c r="B28" s="15"/>
      <c r="C28" s="16">
        <f t="shared" si="4"/>
        <v>17.09</v>
      </c>
      <c r="D28" s="17">
        <v>27</v>
      </c>
      <c r="E28" s="17">
        <v>1</v>
      </c>
      <c r="F28" s="18">
        <v>461.43</v>
      </c>
      <c r="G28" s="18">
        <v>-1.31</v>
      </c>
      <c r="H28" s="32">
        <f t="shared" si="1"/>
        <v>2.8390004984504692E-3</v>
      </c>
      <c r="I28" s="32">
        <f t="shared" si="2"/>
        <v>0.2156518306223317</v>
      </c>
      <c r="J28" s="33">
        <f t="shared" si="5"/>
        <v>99.508224204062515</v>
      </c>
      <c r="K28" s="33">
        <f t="shared" si="3"/>
        <v>3.6854897853356485</v>
      </c>
      <c r="L28" s="17">
        <v>73</v>
      </c>
      <c r="M28" s="34">
        <f t="shared" si="6"/>
        <v>0.36986301369863012</v>
      </c>
      <c r="N28" s="17">
        <v>1</v>
      </c>
      <c r="O28" s="35">
        <f t="shared" ref="O28:P28" si="36">D28/7</f>
        <v>3.8571428571428572</v>
      </c>
      <c r="P28" s="35">
        <f t="shared" si="36"/>
        <v>0.14285714285714285</v>
      </c>
      <c r="Q28" s="30">
        <f t="shared" si="8"/>
        <v>0</v>
      </c>
      <c r="R28" s="30"/>
      <c r="S28" s="22">
        <v>4.5205479452054798</v>
      </c>
      <c r="T28" s="15" t="s">
        <v>33</v>
      </c>
      <c r="U28" s="23">
        <v>72</v>
      </c>
      <c r="V28" s="1" t="s">
        <v>157</v>
      </c>
      <c r="W28" s="15">
        <v>1</v>
      </c>
      <c r="X28" s="39">
        <f t="shared" si="9"/>
        <v>3.7037037037037035E-2</v>
      </c>
      <c r="Y28" s="40">
        <f t="shared" si="10"/>
        <v>1.31</v>
      </c>
      <c r="Z28" s="15">
        <v>0</v>
      </c>
      <c r="AA28" s="29" t="s">
        <v>34</v>
      </c>
      <c r="AB28" s="41">
        <f t="shared" si="11"/>
        <v>-0.69</v>
      </c>
      <c r="AC28" s="42">
        <v>0.16416427256944444</v>
      </c>
      <c r="AD28" s="40">
        <f t="shared" si="12"/>
        <v>-6.1167607959374992</v>
      </c>
      <c r="AE28" s="26">
        <v>-5.68</v>
      </c>
      <c r="AF28" s="26">
        <v>-4.8859450000000004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240</v>
      </c>
      <c r="U29" s="23">
        <v>72</v>
      </c>
      <c r="V29" s="1" t="s">
        <v>158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0.16416427256944444</v>
      </c>
      <c r="AD29" s="40">
        <f t="shared" si="12"/>
        <v>0</v>
      </c>
      <c r="AE29" s="26">
        <v>-5.68</v>
      </c>
      <c r="AF29" s="26">
        <v>-4.8859450000000004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1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2.458181818181818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0.16416427256944444</v>
      </c>
      <c r="AD30" s="40">
        <f t="shared" si="12"/>
        <v>0</v>
      </c>
      <c r="AE30" s="26">
        <v>-5.68</v>
      </c>
      <c r="AF30" s="26">
        <v>-4.7967325179999998</v>
      </c>
      <c r="AG30" s="26">
        <v>0</v>
      </c>
    </row>
    <row r="31" spans="1:33" ht="15.75" customHeight="1" x14ac:dyDescent="0.2">
      <c r="A31" s="15" t="s">
        <v>50</v>
      </c>
      <c r="B31" s="47" t="s">
        <v>73</v>
      </c>
      <c r="C31" s="16">
        <f t="shared" si="4"/>
        <v>17.09</v>
      </c>
      <c r="D31" s="17">
        <v>3</v>
      </c>
      <c r="E31" s="17">
        <v>0</v>
      </c>
      <c r="F31" s="18">
        <v>51.269999999999996</v>
      </c>
      <c r="G31" s="43">
        <v>-0.4</v>
      </c>
      <c r="H31" s="32">
        <f t="shared" si="1"/>
        <v>7.8018334308562519E-3</v>
      </c>
      <c r="I31" s="32">
        <f t="shared" si="2"/>
        <v>0.21590915462380525</v>
      </c>
      <c r="J31" s="33">
        <f t="shared" si="5"/>
        <v>11.069662357562494</v>
      </c>
      <c r="K31" s="33">
        <f t="shared" si="3"/>
        <v>3.6898874525208316</v>
      </c>
      <c r="L31" s="17">
        <v>5</v>
      </c>
      <c r="M31" s="34">
        <f t="shared" si="6"/>
        <v>0.6</v>
      </c>
      <c r="N31" s="17">
        <v>2</v>
      </c>
      <c r="O31" s="35">
        <f t="shared" ref="O31:P32" si="39">D31/7</f>
        <v>0.42857142857142855</v>
      </c>
      <c r="P31" s="35">
        <f t="shared" si="39"/>
        <v>0</v>
      </c>
      <c r="Q31" s="30">
        <f t="shared" si="8"/>
        <v>4</v>
      </c>
      <c r="R31" s="30"/>
      <c r="S31" s="22">
        <v>3.1481481481481399</v>
      </c>
      <c r="T31" s="15" t="s">
        <v>33</v>
      </c>
      <c r="U31" s="23">
        <v>72</v>
      </c>
      <c r="V31" s="1" t="s">
        <v>381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0.16416427256944444</v>
      </c>
      <c r="AD31" s="40">
        <f t="shared" si="12"/>
        <v>-0.6796400884374999</v>
      </c>
      <c r="AE31" s="44">
        <v>-5.68</v>
      </c>
      <c r="AF31" s="44">
        <v>-4.7967325180000007</v>
      </c>
      <c r="AG31" s="26">
        <v>0</v>
      </c>
    </row>
    <row r="32" spans="1:33" s="49" customFormat="1" ht="15.75" customHeight="1" x14ac:dyDescent="0.2">
      <c r="A32" s="49" t="s">
        <v>371</v>
      </c>
      <c r="C32" s="16">
        <f t="shared" si="4"/>
        <v>17.09</v>
      </c>
      <c r="D32" s="50">
        <v>1</v>
      </c>
      <c r="E32" s="50">
        <v>0</v>
      </c>
      <c r="F32" s="51">
        <v>17.09</v>
      </c>
      <c r="G32" s="51">
        <v>0</v>
      </c>
      <c r="H32" s="32">
        <f t="shared" si="1"/>
        <v>0</v>
      </c>
      <c r="I32" s="32">
        <f t="shared" si="2"/>
        <v>0.22371098805466161</v>
      </c>
      <c r="J32" s="33">
        <f t="shared" si="5"/>
        <v>3.8232207858541667</v>
      </c>
      <c r="K32" s="33">
        <f t="shared" si="3"/>
        <v>3.8232207858541667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0.14285714285714285</v>
      </c>
      <c r="P32" s="35">
        <f t="shared" si="39"/>
        <v>0</v>
      </c>
      <c r="Q32" s="30">
        <f t="shared" si="8"/>
        <v>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0.16416427256944444</v>
      </c>
      <c r="AD32" s="40">
        <f t="shared" si="12"/>
        <v>-0.22654669614583331</v>
      </c>
      <c r="AE32" s="56">
        <v>-5.68</v>
      </c>
      <c r="AF32" s="56">
        <v>-4.7967325179999998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35.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Plastic Dessert Cups with Spoons - Mini 3 oz Dessert Shooters for Chocolate Desserts, Appetizers, Samplers, Dessert Shot Glasses &amp; More")</f>
        <v>100 Plastic Dessert Cups with Spoons - Mini 3 oz Dessert Shooters for Chocolate Desserts, Appetizers, Samplers, Dessert Shot Glasses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Info!B1:BJ5000""),2,FALSE),"""")"),"B07ZKZS89R")</f>
        <v>B07ZKZS89R</v>
      </c>
      <c r="B2" s="3" t="s">
        <v>159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92" x14ac:dyDescent="0.2">
      <c r="A3" s="72" t="s">
        <v>30</v>
      </c>
      <c r="B3" s="73"/>
      <c r="C3" s="4">
        <f>((AE32+AF32)/0.85)*-1</f>
        <v>15.563818924264707</v>
      </c>
      <c r="D3" s="5">
        <f>SUM(D4:D99707)</f>
        <v>2</v>
      </c>
      <c r="E3" s="5"/>
      <c r="F3" s="6">
        <f t="shared" ref="F3:G3" si="0">SUM(F4:F99707)</f>
        <v>35.979999999999997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0.11044802668149011</v>
      </c>
      <c r="J3" s="6">
        <f>SUM(J4:J99707)</f>
        <v>3.9739200000000139</v>
      </c>
      <c r="K3" s="6">
        <f t="shared" ref="K3:K32" si="3">J3/D3</f>
        <v>1.9869600000000069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2 - July
1.5 - Aug
4 - Sept
4 - Oct
5 - Nov
6 - Dec
 - Jan
 - Feb")</f>
        <v xml:space="preserve"> - March
 - April
 - May
 - June
2 - July
1.5 - Aug
4 - Sept
4 - Oct
5 - Nov
6 -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-0.75624000000000002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Info!B2:BZ7000""),37,FALSE)),"""")*-1"),-7.429246085625)</f>
        <v>-7.4292460856250004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-6.8661635897435893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-6.8661635897435893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-6.8661635897435893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-6.8661635897435893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-6.87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-7.0366764102564101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-7.0366764102564101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-7.0366764102564101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-7.0366764102564101</v>
      </c>
      <c r="AG12" s="40">
        <v>0</v>
      </c>
    </row>
    <row r="13" spans="1:33" ht="15.75" customHeight="1" x14ac:dyDescent="0.2">
      <c r="A13" s="29" t="s">
        <v>62</v>
      </c>
      <c r="B13" s="29"/>
      <c r="C13" s="16">
        <f t="shared" si="4"/>
        <v>17.989999999999998</v>
      </c>
      <c r="D13" s="30">
        <v>1</v>
      </c>
      <c r="E13" s="30">
        <v>0</v>
      </c>
      <c r="F13" s="33">
        <v>17.989999999999998</v>
      </c>
      <c r="G13" s="31">
        <v>0</v>
      </c>
      <c r="H13" s="32">
        <f t="shared" si="1"/>
        <v>0</v>
      </c>
      <c r="I13" s="32">
        <f t="shared" si="2"/>
        <v>0.11044802668149011</v>
      </c>
      <c r="J13" s="33">
        <f t="shared" si="5"/>
        <v>1.9869600000000069</v>
      </c>
      <c r="K13" s="33">
        <f t="shared" si="3"/>
        <v>1.9869600000000069</v>
      </c>
      <c r="L13" s="30">
        <v>0</v>
      </c>
      <c r="M13" s="34" t="str">
        <f t="shared" si="6"/>
        <v>-</v>
      </c>
      <c r="N13" s="30">
        <v>1</v>
      </c>
      <c r="O13" s="35">
        <f t="shared" ref="O13:P13" si="21">D13/7</f>
        <v>0.14285714285714285</v>
      </c>
      <c r="P13" s="35">
        <f t="shared" si="21"/>
        <v>0</v>
      </c>
      <c r="Q13" s="30">
        <f t="shared" si="8"/>
        <v>7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34</v>
      </c>
      <c r="AB13" s="41">
        <f t="shared" si="11"/>
        <v>-0.69</v>
      </c>
      <c r="AC13" s="42">
        <v>0.27400000000000002</v>
      </c>
      <c r="AD13" s="40">
        <f t="shared" si="12"/>
        <v>-0.37812000000000001</v>
      </c>
      <c r="AE13" s="40">
        <v>-5.8</v>
      </c>
      <c r="AF13" s="40">
        <v>-7.1264199999999898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-7.1264199999999898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500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-7.1264199999999898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500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-7.1264199999999898</v>
      </c>
      <c r="AG16" s="40">
        <v>0</v>
      </c>
    </row>
    <row r="17" spans="1:33" ht="15.75" customHeight="1" x14ac:dyDescent="0.2">
      <c r="A17" s="29" t="s">
        <v>66</v>
      </c>
      <c r="B17" s="29"/>
      <c r="C17" s="16">
        <f t="shared" si="4"/>
        <v>17.989999999999998</v>
      </c>
      <c r="D17" s="30">
        <v>1</v>
      </c>
      <c r="E17" s="30">
        <v>0</v>
      </c>
      <c r="F17" s="33">
        <v>17.989999999999998</v>
      </c>
      <c r="G17" s="31">
        <v>0</v>
      </c>
      <c r="H17" s="32">
        <f t="shared" si="1"/>
        <v>0</v>
      </c>
      <c r="I17" s="32">
        <f t="shared" si="2"/>
        <v>0.11044802668149011</v>
      </c>
      <c r="J17" s="33">
        <f t="shared" si="5"/>
        <v>1.9869600000000069</v>
      </c>
      <c r="K17" s="33">
        <f t="shared" si="3"/>
        <v>1.9869600000000069</v>
      </c>
      <c r="L17" s="30">
        <v>2</v>
      </c>
      <c r="M17" s="34">
        <f t="shared" si="6"/>
        <v>0.5</v>
      </c>
      <c r="N17" s="30">
        <v>0</v>
      </c>
      <c r="O17" s="35">
        <f t="shared" ref="O17:P17" si="25">D17/7</f>
        <v>0.14285714285714285</v>
      </c>
      <c r="P17" s="35">
        <f t="shared" si="25"/>
        <v>0</v>
      </c>
      <c r="Q17" s="30">
        <f t="shared" si="8"/>
        <v>0</v>
      </c>
      <c r="R17" s="30"/>
      <c r="S17" s="36" t="e">
        <v>#N/A</v>
      </c>
      <c r="T17" s="29">
        <v>500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34</v>
      </c>
      <c r="AB17" s="41">
        <f t="shared" si="11"/>
        <v>-0.69</v>
      </c>
      <c r="AC17" s="42">
        <v>0.27400000000000002</v>
      </c>
      <c r="AD17" s="40">
        <f t="shared" si="12"/>
        <v>-0.37812000000000001</v>
      </c>
      <c r="AE17" s="40">
        <v>-5.8</v>
      </c>
      <c r="AF17" s="40">
        <v>-7.1264199999999898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500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-7.1264199999999898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500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-7.1264199999999995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500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-7.1264199999999995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500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-7.1264199999999995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500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-7.1264199999999995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1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0.14285714285714285</v>
      </c>
      <c r="Q23" s="30">
        <f t="shared" si="8"/>
        <v>0</v>
      </c>
      <c r="R23" s="30"/>
      <c r="S23" s="36" t="e">
        <v>#N/A</v>
      </c>
      <c r="T23" s="29">
        <v>600</v>
      </c>
      <c r="U23" s="37" t="s">
        <v>33</v>
      </c>
      <c r="V23" s="38" t="s">
        <v>160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-7.1264199999999995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600</v>
      </c>
      <c r="U24" s="37" t="s">
        <v>33</v>
      </c>
      <c r="V24" s="38" t="s">
        <v>160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0.27400000000000002</v>
      </c>
      <c r="AD24" s="40">
        <f t="shared" si="12"/>
        <v>0</v>
      </c>
      <c r="AE24" s="40">
        <v>-5.8</v>
      </c>
      <c r="AF24" s="40">
        <v>-7.1264199999999995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500</v>
      </c>
      <c r="U25" s="37">
        <v>100</v>
      </c>
      <c r="V25" s="38" t="s">
        <v>161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0.27400000000000002</v>
      </c>
      <c r="AD25" s="40">
        <f t="shared" si="12"/>
        <v>0</v>
      </c>
      <c r="AE25" s="40">
        <v>-5.8</v>
      </c>
      <c r="AF25" s="40">
        <v>-7.13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500</v>
      </c>
      <c r="U26" s="37">
        <v>100</v>
      </c>
      <c r="V26" s="38" t="s">
        <v>161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0.27400000000000002</v>
      </c>
      <c r="AD26" s="40">
        <f t="shared" si="12"/>
        <v>0</v>
      </c>
      <c r="AE26" s="26">
        <v>-5.8</v>
      </c>
      <c r="AF26" s="26">
        <v>-7.1264199999999898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500</v>
      </c>
      <c r="U27" s="37">
        <v>100</v>
      </c>
      <c r="V27" s="38" t="s">
        <v>162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0.27400000000000002</v>
      </c>
      <c r="AD27" s="40">
        <f t="shared" si="12"/>
        <v>0</v>
      </c>
      <c r="AE27" s="26">
        <v>-5.8</v>
      </c>
      <c r="AF27" s="26">
        <v>-7.1264199999999898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>
        <v>220</v>
      </c>
      <c r="V28" s="1" t="s">
        <v>163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0.27400000000000002</v>
      </c>
      <c r="AD28" s="40">
        <f t="shared" si="12"/>
        <v>0</v>
      </c>
      <c r="AE28" s="26">
        <v>-5.8</v>
      </c>
      <c r="AF28" s="26">
        <v>-7.1264199999999898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600</v>
      </c>
      <c r="U29" s="23">
        <v>220</v>
      </c>
      <c r="V29" s="1" t="s">
        <v>164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0.27400000000000002</v>
      </c>
      <c r="AD29" s="40">
        <f t="shared" si="12"/>
        <v>0</v>
      </c>
      <c r="AE29" s="26">
        <v>-5.8</v>
      </c>
      <c r="AF29" s="26">
        <v>-7.9092972699999997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0.27400000000000002</v>
      </c>
      <c r="AD30" s="40">
        <f t="shared" si="12"/>
        <v>0</v>
      </c>
      <c r="AE30" s="26">
        <v>-5.8</v>
      </c>
      <c r="AF30" s="26">
        <v>-7.4292460856250004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280</v>
      </c>
      <c r="U31" s="23">
        <v>220</v>
      </c>
      <c r="V31" s="1" t="s">
        <v>382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0.27400000000000002</v>
      </c>
      <c r="AD31" s="40">
        <f t="shared" si="12"/>
        <v>0</v>
      </c>
      <c r="AE31" s="44">
        <v>-5.8</v>
      </c>
      <c r="AF31" s="44">
        <v>-7.4292460856249996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0.27400000000000002</v>
      </c>
      <c r="AD32" s="40">
        <f t="shared" si="12"/>
        <v>0</v>
      </c>
      <c r="AE32" s="56">
        <v>-5.8</v>
      </c>
      <c r="AF32" s="56">
        <v>-7.4292460856250004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Plastic Dessert Cups with Spoons - Mini 3.5 oz Parfait Cups for Chocolate Desserts, Appetizers, Samplers &amp; More")</f>
        <v>100 Plastic Dessert Cups with Spoons - Mini 3.5 oz Parfait Cups for Chocolate Desserts, Appetizers, Samplers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Info!B1:BJ5000""),2,FALSE),"""")"),"B07ZWPTQLG")</f>
        <v>B07ZWPTQLG</v>
      </c>
      <c r="B2" s="3" t="s">
        <v>165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12.19042554117647</v>
      </c>
      <c r="D3" s="5">
        <f>SUM(D4:D99707)</f>
        <v>160</v>
      </c>
      <c r="E3" s="5"/>
      <c r="F3" s="6">
        <f t="shared" ref="F3:G3" si="0">SUM(F4:F99707)</f>
        <v>2483.9900000000002</v>
      </c>
      <c r="G3" s="6">
        <f t="shared" si="0"/>
        <v>-5.1100000000000003</v>
      </c>
      <c r="H3" s="7">
        <f t="shared" ref="H3:H32" si="1">G3/F3*-1</f>
        <v>2.0571741432131368E-3</v>
      </c>
      <c r="I3" s="8">
        <f t="shared" ref="I3:I32" si="2">J3/F3</f>
        <v>0.17159501348905046</v>
      </c>
      <c r="J3" s="6">
        <f>SUM(J4:J99707)</f>
        <v>426.24029755666652</v>
      </c>
      <c r="K3" s="6">
        <f t="shared" ref="K3:K32" si="3">J3/D3</f>
        <v>2.6640018597291659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2 - June
1 - July
1 - Aug
1 - Sept
1 - Oct
2 - Nov
2 - Dec
1 - Jan
1 - Feb")</f>
        <v>1 - March
1 - April
1 - May
2 - June
1 - July
1 - Aug
1 - Sept
1 - Oct
2 - Nov
2 -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7</v>
      </c>
      <c r="X3" s="7">
        <f>W3/D3</f>
        <v>4.3749999999999997E-2</v>
      </c>
      <c r="Y3" s="6"/>
      <c r="Z3" s="5"/>
      <c r="AA3" s="5"/>
      <c r="AB3" s="5"/>
      <c r="AC3" s="5"/>
      <c r="AD3" s="6">
        <f>SUM(AD4:AD99707)</f>
        <v>-37.124540733333326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Info!B2:BZ7000""),37,FALSE)),"""")*-1"),-4.68186171)</f>
        <v>-4.6818617099999997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480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-4.5662000000000003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240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-4.5662000000000003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480</v>
      </c>
      <c r="U6" s="37" t="s">
        <v>33</v>
      </c>
      <c r="V6" s="38" t="s">
        <v>150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-4.5662000000000003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480</v>
      </c>
      <c r="U7" s="37" t="s">
        <v>33</v>
      </c>
      <c r="V7" s="38" t="s">
        <v>150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-4.5662000000000003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240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-4.57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420</v>
      </c>
      <c r="U9" s="37" t="s">
        <v>33</v>
      </c>
      <c r="V9" s="38" t="s">
        <v>151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-4.6954000000000002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420</v>
      </c>
      <c r="U10" s="37" t="s">
        <v>33</v>
      </c>
      <c r="V10" s="38" t="s">
        <v>151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-4.6954000000000002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420</v>
      </c>
      <c r="U11" s="37" t="s">
        <v>33</v>
      </c>
      <c r="V11" s="38" t="s">
        <v>152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-4.6954000000000002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240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-4.6954000000000002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240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-4.7633999999999999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240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-4.7633999999999999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420</v>
      </c>
      <c r="U15" s="37" t="s">
        <v>33</v>
      </c>
      <c r="V15" s="38" t="s">
        <v>140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-4.7633999999999999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420</v>
      </c>
      <c r="U16" s="37" t="s">
        <v>33</v>
      </c>
      <c r="V16" s="38" t="s">
        <v>140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-4.7633999999999999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420</v>
      </c>
      <c r="U17" s="37" t="s">
        <v>33</v>
      </c>
      <c r="V17" s="38" t="s">
        <v>141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-4.7633999999999999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252</v>
      </c>
      <c r="U18" s="37" t="s">
        <v>33</v>
      </c>
      <c r="V18" s="38" t="s">
        <v>142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-4.7633999999999999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240</v>
      </c>
      <c r="U19" s="37" t="s">
        <v>33</v>
      </c>
      <c r="V19" s="38" t="s">
        <v>153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-4.7634000000000007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240</v>
      </c>
      <c r="U20" s="37" t="s">
        <v>33</v>
      </c>
      <c r="V20" s="38" t="s">
        <v>153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-4.7634000000000007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17.623749999999998</v>
      </c>
      <c r="D21" s="30">
        <v>8</v>
      </c>
      <c r="E21" s="30">
        <v>0</v>
      </c>
      <c r="F21" s="33">
        <v>140.98999999999998</v>
      </c>
      <c r="G21" s="31">
        <v>-0.16</v>
      </c>
      <c r="H21" s="32">
        <f t="shared" si="1"/>
        <v>1.1348322576069227E-3</v>
      </c>
      <c r="I21" s="32">
        <f t="shared" si="2"/>
        <v>0.25787696264510473</v>
      </c>
      <c r="J21" s="33">
        <f t="shared" si="5"/>
        <v>36.358072963333314</v>
      </c>
      <c r="K21" s="33">
        <f t="shared" si="3"/>
        <v>4.5447591204166642</v>
      </c>
      <c r="L21" s="30">
        <v>3</v>
      </c>
      <c r="M21" s="34">
        <f t="shared" si="6"/>
        <v>2.6666666666666665</v>
      </c>
      <c r="N21" s="30">
        <v>144</v>
      </c>
      <c r="O21" s="35">
        <f t="shared" ref="O21:P21" si="29">D21/7</f>
        <v>1.1428571428571428</v>
      </c>
      <c r="P21" s="35">
        <f t="shared" si="29"/>
        <v>0</v>
      </c>
      <c r="Q21" s="30">
        <f t="shared" si="8"/>
        <v>126</v>
      </c>
      <c r="R21" s="30"/>
      <c r="S21" s="36">
        <v>5.4794520547945202E-2</v>
      </c>
      <c r="T21" s="29">
        <v>72</v>
      </c>
      <c r="U21" s="37" t="s">
        <v>33</v>
      </c>
      <c r="V21" s="38" t="s">
        <v>33</v>
      </c>
      <c r="W21" s="29">
        <v>1</v>
      </c>
      <c r="X21" s="39">
        <f t="shared" si="9"/>
        <v>0.125</v>
      </c>
      <c r="Y21" s="40">
        <f t="shared" si="10"/>
        <v>0.16</v>
      </c>
      <c r="Z21" s="29">
        <v>0</v>
      </c>
      <c r="AA21" s="29" t="s">
        <v>34</v>
      </c>
      <c r="AB21" s="41">
        <f t="shared" si="11"/>
        <v>-0.69</v>
      </c>
      <c r="AC21" s="42">
        <v>0.16813650694444443</v>
      </c>
      <c r="AD21" s="40">
        <f t="shared" si="12"/>
        <v>-1.8562270366666664</v>
      </c>
      <c r="AE21" s="40">
        <v>-5.42</v>
      </c>
      <c r="AF21" s="40">
        <v>-4.7634000000000007</v>
      </c>
      <c r="AG21" s="40">
        <v>0</v>
      </c>
    </row>
    <row r="22" spans="1:33" ht="15.75" customHeight="1" x14ac:dyDescent="0.2">
      <c r="A22" s="29" t="s">
        <v>37</v>
      </c>
      <c r="B22" s="29" t="s">
        <v>77</v>
      </c>
      <c r="C22" s="16">
        <f t="shared" si="4"/>
        <v>16.847272727272728</v>
      </c>
      <c r="D22" s="30">
        <v>11</v>
      </c>
      <c r="E22" s="30">
        <v>0</v>
      </c>
      <c r="F22" s="31">
        <v>185.32000000000002</v>
      </c>
      <c r="G22" s="31">
        <v>-0.61</v>
      </c>
      <c r="H22" s="32">
        <f t="shared" si="1"/>
        <v>3.2916037124973013E-3</v>
      </c>
      <c r="I22" s="32">
        <f t="shared" si="2"/>
        <v>0.22848201934266854</v>
      </c>
      <c r="J22" s="33">
        <f t="shared" si="5"/>
        <v>42.342287824583337</v>
      </c>
      <c r="K22" s="33">
        <f t="shared" si="3"/>
        <v>3.8492988931439398</v>
      </c>
      <c r="L22" s="30">
        <v>31</v>
      </c>
      <c r="M22" s="34">
        <f t="shared" si="6"/>
        <v>0.35483870967741937</v>
      </c>
      <c r="N22" s="30">
        <v>139</v>
      </c>
      <c r="O22" s="35">
        <f t="shared" ref="O22:P22" si="30">D22/7</f>
        <v>1.5714285714285714</v>
      </c>
      <c r="P22" s="35">
        <f t="shared" si="30"/>
        <v>0</v>
      </c>
      <c r="Q22" s="30">
        <f t="shared" si="8"/>
        <v>88</v>
      </c>
      <c r="R22" s="30"/>
      <c r="S22" s="36">
        <v>0.39436619718309801</v>
      </c>
      <c r="T22" s="29">
        <v>72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0.61</v>
      </c>
      <c r="Z22" s="29">
        <v>1</v>
      </c>
      <c r="AA22" s="29" t="s">
        <v>34</v>
      </c>
      <c r="AB22" s="41">
        <f t="shared" si="11"/>
        <v>-0.69</v>
      </c>
      <c r="AC22" s="42">
        <v>0.16813650694444443</v>
      </c>
      <c r="AD22" s="40">
        <f t="shared" si="12"/>
        <v>-2.5523121754166662</v>
      </c>
      <c r="AE22" s="40">
        <v>-5.42</v>
      </c>
      <c r="AF22" s="40">
        <v>-4.7634000000000007</v>
      </c>
      <c r="AG22" s="40">
        <v>0</v>
      </c>
    </row>
    <row r="23" spans="1:33" ht="15.75" customHeight="1" x14ac:dyDescent="0.2">
      <c r="A23" s="29" t="s">
        <v>38</v>
      </c>
      <c r="B23" s="29" t="s">
        <v>166</v>
      </c>
      <c r="C23" s="16">
        <f t="shared" si="4"/>
        <v>14.95851851851852</v>
      </c>
      <c r="D23" s="30">
        <v>27</v>
      </c>
      <c r="E23" s="30">
        <v>0</v>
      </c>
      <c r="F23" s="33">
        <v>403.88000000000005</v>
      </c>
      <c r="G23" s="31">
        <v>-0.75</v>
      </c>
      <c r="H23" s="32">
        <f t="shared" si="1"/>
        <v>1.8569872239278991E-3</v>
      </c>
      <c r="I23" s="32">
        <f t="shared" si="2"/>
        <v>0.15185558520166889</v>
      </c>
      <c r="J23" s="33">
        <f t="shared" si="5"/>
        <v>61.331433751250039</v>
      </c>
      <c r="K23" s="33">
        <f t="shared" si="3"/>
        <v>2.2715345833796312</v>
      </c>
      <c r="L23" s="30">
        <v>48</v>
      </c>
      <c r="M23" s="34">
        <f t="shared" si="6"/>
        <v>0.5625</v>
      </c>
      <c r="N23" s="30">
        <v>120</v>
      </c>
      <c r="O23" s="35">
        <f t="shared" ref="O23:P23" si="31">D23/7</f>
        <v>3.8571428571428572</v>
      </c>
      <c r="P23" s="35">
        <f t="shared" si="31"/>
        <v>0</v>
      </c>
      <c r="Q23" s="30">
        <f t="shared" si="8"/>
        <v>31</v>
      </c>
      <c r="R23" s="30"/>
      <c r="S23" s="36">
        <v>0.8</v>
      </c>
      <c r="T23" s="29">
        <v>72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0.75</v>
      </c>
      <c r="Z23" s="29">
        <v>1</v>
      </c>
      <c r="AA23" s="29" t="s">
        <v>34</v>
      </c>
      <c r="AB23" s="41">
        <f t="shared" si="11"/>
        <v>-0.69</v>
      </c>
      <c r="AC23" s="42">
        <v>0.16813650694444443</v>
      </c>
      <c r="AD23" s="40">
        <f t="shared" si="12"/>
        <v>-6.2647662487499991</v>
      </c>
      <c r="AE23" s="40">
        <v>-5.42</v>
      </c>
      <c r="AF23" s="40">
        <v>-4.7634000000000007</v>
      </c>
      <c r="AG23" s="40">
        <v>0</v>
      </c>
    </row>
    <row r="24" spans="1:33" ht="15.75" customHeight="1" x14ac:dyDescent="0.2">
      <c r="A24" s="29" t="s">
        <v>40</v>
      </c>
      <c r="B24" s="29" t="s">
        <v>167</v>
      </c>
      <c r="C24" s="16">
        <f t="shared" si="4"/>
        <v>15.470416666666665</v>
      </c>
      <c r="D24" s="30">
        <v>24</v>
      </c>
      <c r="E24" s="30">
        <v>2</v>
      </c>
      <c r="F24" s="33">
        <v>371.28999999999996</v>
      </c>
      <c r="G24" s="33">
        <v>-0.77</v>
      </c>
      <c r="H24" s="32">
        <f t="shared" si="1"/>
        <v>2.0738506288884703E-3</v>
      </c>
      <c r="I24" s="32">
        <f t="shared" si="2"/>
        <v>0.17467806536669439</v>
      </c>
      <c r="J24" s="33">
        <f t="shared" si="5"/>
        <v>64.856218889999951</v>
      </c>
      <c r="K24" s="33">
        <f t="shared" si="3"/>
        <v>2.7023424537499978</v>
      </c>
      <c r="L24" s="30">
        <v>52</v>
      </c>
      <c r="M24" s="34">
        <f t="shared" si="6"/>
        <v>0.46153846153846156</v>
      </c>
      <c r="N24" s="30">
        <v>98</v>
      </c>
      <c r="O24" s="35">
        <f t="shared" ref="O24:P24" si="32">D24/7</f>
        <v>3.4285714285714284</v>
      </c>
      <c r="P24" s="35">
        <f t="shared" si="32"/>
        <v>0.2857142857142857</v>
      </c>
      <c r="Q24" s="30">
        <f t="shared" si="8"/>
        <v>26</v>
      </c>
      <c r="R24" s="30"/>
      <c r="S24" s="36">
        <v>2.3137254901960702</v>
      </c>
      <c r="T24" s="29">
        <v>72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0.16813650694444443</v>
      </c>
      <c r="AD24" s="40">
        <f t="shared" si="12"/>
        <v>-5.5686811099999991</v>
      </c>
      <c r="AE24" s="40">
        <v>-5.42</v>
      </c>
      <c r="AF24" s="40">
        <v>-4.7634000000000007</v>
      </c>
      <c r="AG24" s="40">
        <v>0</v>
      </c>
    </row>
    <row r="25" spans="1:33" ht="15.75" customHeight="1" x14ac:dyDescent="0.2">
      <c r="A25" s="29" t="s">
        <v>42</v>
      </c>
      <c r="B25" s="15" t="s">
        <v>77</v>
      </c>
      <c r="C25" s="16">
        <f t="shared" si="4"/>
        <v>15.866486486486485</v>
      </c>
      <c r="D25" s="30">
        <v>37</v>
      </c>
      <c r="E25" s="30">
        <v>3</v>
      </c>
      <c r="F25" s="33">
        <v>587.05999999999995</v>
      </c>
      <c r="G25" s="33">
        <v>-1.62</v>
      </c>
      <c r="H25" s="32">
        <f t="shared" si="1"/>
        <v>2.7595135079889624E-3</v>
      </c>
      <c r="I25" s="32">
        <f t="shared" si="2"/>
        <v>0.19101275841552243</v>
      </c>
      <c r="J25" s="33">
        <f t="shared" si="5"/>
        <v>112.13594995541659</v>
      </c>
      <c r="K25" s="33">
        <f t="shared" si="3"/>
        <v>3.0307013501463942</v>
      </c>
      <c r="L25" s="30">
        <v>66</v>
      </c>
      <c r="M25" s="34">
        <f t="shared" si="6"/>
        <v>0.56060606060606055</v>
      </c>
      <c r="N25" s="30">
        <v>54</v>
      </c>
      <c r="O25" s="35">
        <f t="shared" ref="O25:P25" si="33">D25/7</f>
        <v>5.2857142857142856</v>
      </c>
      <c r="P25" s="35">
        <f t="shared" si="33"/>
        <v>0.42857142857142855</v>
      </c>
      <c r="Q25" s="30">
        <f t="shared" si="8"/>
        <v>9</v>
      </c>
      <c r="R25" s="30"/>
      <c r="S25" s="36">
        <v>1.828571428571429</v>
      </c>
      <c r="T25" s="29">
        <v>72</v>
      </c>
      <c r="U25" s="37" t="s">
        <v>33</v>
      </c>
      <c r="V25" s="38" t="s">
        <v>33</v>
      </c>
      <c r="W25" s="15">
        <v>1</v>
      </c>
      <c r="X25" s="39">
        <f t="shared" si="9"/>
        <v>2.7027027027027029E-2</v>
      </c>
      <c r="Y25" s="40">
        <f t="shared" si="10"/>
        <v>0.81</v>
      </c>
      <c r="Z25" s="15">
        <v>1</v>
      </c>
      <c r="AA25" s="29" t="s">
        <v>34</v>
      </c>
      <c r="AB25" s="41">
        <f t="shared" si="11"/>
        <v>-0.69</v>
      </c>
      <c r="AC25" s="42">
        <v>0.16813650694444443</v>
      </c>
      <c r="AD25" s="40">
        <f t="shared" si="12"/>
        <v>-8.5850500445833315</v>
      </c>
      <c r="AE25" s="40">
        <v>-5.42</v>
      </c>
      <c r="AF25" s="40">
        <v>-4.76</v>
      </c>
      <c r="AG25" s="40">
        <v>0</v>
      </c>
    </row>
    <row r="26" spans="1:33" ht="15.75" customHeight="1" x14ac:dyDescent="0.2">
      <c r="A26" s="15" t="s">
        <v>43</v>
      </c>
      <c r="B26" s="15" t="s">
        <v>168</v>
      </c>
      <c r="C26" s="16">
        <f t="shared" si="4"/>
        <v>15.086956521739131</v>
      </c>
      <c r="D26" s="17">
        <v>46</v>
      </c>
      <c r="E26" s="17">
        <v>3</v>
      </c>
      <c r="F26" s="18">
        <v>694</v>
      </c>
      <c r="G26" s="18">
        <v>-1.2</v>
      </c>
      <c r="H26" s="32">
        <f t="shared" si="1"/>
        <v>1.7291066282420749E-3</v>
      </c>
      <c r="I26" s="32">
        <f t="shared" si="2"/>
        <v>0.1406776578374159</v>
      </c>
      <c r="J26" s="33">
        <f t="shared" si="5"/>
        <v>97.630294539166627</v>
      </c>
      <c r="K26" s="33">
        <f t="shared" si="3"/>
        <v>2.1223977073731874</v>
      </c>
      <c r="L26" s="17">
        <v>90</v>
      </c>
      <c r="M26" s="34">
        <f t="shared" si="6"/>
        <v>0.51111111111111107</v>
      </c>
      <c r="N26" s="17">
        <v>13</v>
      </c>
      <c r="O26" s="35">
        <f t="shared" ref="O26:P26" si="34">D26/7</f>
        <v>6.5714285714285712</v>
      </c>
      <c r="P26" s="35">
        <f t="shared" si="34"/>
        <v>0.42857142857142855</v>
      </c>
      <c r="Q26" s="30">
        <f t="shared" si="8"/>
        <v>1</v>
      </c>
      <c r="R26" s="30"/>
      <c r="S26" s="22">
        <v>3.050847457627119</v>
      </c>
      <c r="T26" s="29">
        <v>72</v>
      </c>
      <c r="U26" s="37" t="s">
        <v>33</v>
      </c>
      <c r="V26" s="38" t="s">
        <v>33</v>
      </c>
      <c r="W26" s="15">
        <v>5</v>
      </c>
      <c r="X26" s="39">
        <f t="shared" si="9"/>
        <v>0.10869565217391304</v>
      </c>
      <c r="Y26" s="40">
        <f t="shared" si="10"/>
        <v>0.15</v>
      </c>
      <c r="Z26" s="15">
        <v>3</v>
      </c>
      <c r="AA26" s="29" t="s">
        <v>34</v>
      </c>
      <c r="AB26" s="41">
        <f t="shared" si="11"/>
        <v>-0.69</v>
      </c>
      <c r="AC26" s="42">
        <v>0.16813650694444443</v>
      </c>
      <c r="AD26" s="40">
        <f t="shared" si="12"/>
        <v>-10.673305460833332</v>
      </c>
      <c r="AE26" s="26">
        <v>-5.68</v>
      </c>
      <c r="AF26" s="26">
        <v>-4.7633999999999999</v>
      </c>
      <c r="AG26" s="26">
        <v>0</v>
      </c>
    </row>
    <row r="27" spans="1:33" ht="15.75" customHeight="1" x14ac:dyDescent="0.2">
      <c r="A27" s="15" t="s">
        <v>44</v>
      </c>
      <c r="B27" s="15"/>
      <c r="C27" s="16">
        <f t="shared" si="4"/>
        <v>14.470000000000002</v>
      </c>
      <c r="D27" s="17">
        <v>5</v>
      </c>
      <c r="E27" s="17">
        <v>0</v>
      </c>
      <c r="F27" s="18">
        <v>72.350000000000009</v>
      </c>
      <c r="G27" s="18">
        <v>0</v>
      </c>
      <c r="H27" s="32">
        <f t="shared" si="1"/>
        <v>0</v>
      </c>
      <c r="I27" s="32">
        <f t="shared" si="2"/>
        <v>0.11223715414075101</v>
      </c>
      <c r="J27" s="33">
        <f t="shared" si="5"/>
        <v>8.1203581020833369</v>
      </c>
      <c r="K27" s="33">
        <f t="shared" si="3"/>
        <v>1.6240716204166674</v>
      </c>
      <c r="L27" s="17">
        <v>8</v>
      </c>
      <c r="M27" s="34">
        <f t="shared" si="6"/>
        <v>0.625</v>
      </c>
      <c r="N27" s="17">
        <v>1</v>
      </c>
      <c r="O27" s="35">
        <f t="shared" ref="O27:P27" si="35">D27/7</f>
        <v>0.7142857142857143</v>
      </c>
      <c r="P27" s="35">
        <f t="shared" si="35"/>
        <v>0</v>
      </c>
      <c r="Q27" s="30">
        <f t="shared" si="8"/>
        <v>1</v>
      </c>
      <c r="R27" s="30"/>
      <c r="S27" s="22">
        <v>4.7826086956521738</v>
      </c>
      <c r="T27" s="29">
        <v>72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0.16813650694444443</v>
      </c>
      <c r="AD27" s="40">
        <f t="shared" si="12"/>
        <v>-1.1601418979166664</v>
      </c>
      <c r="AE27" s="26">
        <v>-5.68</v>
      </c>
      <c r="AF27" s="26">
        <v>-4.7633999999999999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1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5.9285714285714288</v>
      </c>
      <c r="T28" s="15" t="s">
        <v>33</v>
      </c>
      <c r="U28" s="23">
        <v>72</v>
      </c>
      <c r="V28" s="1" t="s">
        <v>157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0.16813650694444443</v>
      </c>
      <c r="AD28" s="40">
        <f t="shared" si="12"/>
        <v>0</v>
      </c>
      <c r="AE28" s="26">
        <v>-5.68</v>
      </c>
      <c r="AF28" s="26">
        <v>-4.7633999999999999</v>
      </c>
      <c r="AG28" s="26">
        <v>0</v>
      </c>
    </row>
    <row r="29" spans="1:33" ht="15.75" customHeight="1" x14ac:dyDescent="0.2">
      <c r="A29" s="15" t="s">
        <v>48</v>
      </c>
      <c r="B29" s="15"/>
      <c r="C29" s="16">
        <f t="shared" si="4"/>
        <v>14.55</v>
      </c>
      <c r="D29" s="17">
        <v>1</v>
      </c>
      <c r="E29" s="17">
        <v>0</v>
      </c>
      <c r="F29" s="18">
        <v>14.55</v>
      </c>
      <c r="G29" s="18">
        <v>0</v>
      </c>
      <c r="H29" s="32">
        <f t="shared" si="1"/>
        <v>0</v>
      </c>
      <c r="I29" s="32">
        <f t="shared" si="2"/>
        <v>0.11629358215922109</v>
      </c>
      <c r="J29" s="33">
        <f t="shared" si="5"/>
        <v>1.6920716204166668</v>
      </c>
      <c r="K29" s="33">
        <f t="shared" si="3"/>
        <v>1.6920716204166668</v>
      </c>
      <c r="L29" s="17">
        <v>2</v>
      </c>
      <c r="M29" s="34">
        <f t="shared" si="6"/>
        <v>0.5</v>
      </c>
      <c r="N29" s="17">
        <v>0</v>
      </c>
      <c r="O29" s="35">
        <f t="shared" ref="O29:P29" si="37">D29/7</f>
        <v>0.14285714285714285</v>
      </c>
      <c r="P29" s="35">
        <f t="shared" si="37"/>
        <v>0</v>
      </c>
      <c r="Q29" s="30">
        <f t="shared" si="8"/>
        <v>0</v>
      </c>
      <c r="R29" s="30"/>
      <c r="S29" s="22">
        <v>0</v>
      </c>
      <c r="T29" s="15">
        <v>240</v>
      </c>
      <c r="U29" s="23">
        <v>72</v>
      </c>
      <c r="V29" s="1" t="s">
        <v>158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0.16813650694444443</v>
      </c>
      <c r="AD29" s="40">
        <f t="shared" si="12"/>
        <v>-0.23202837958333331</v>
      </c>
      <c r="AE29" s="26">
        <v>-5.68</v>
      </c>
      <c r="AF29" s="26">
        <v>-4.7633999999999999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0.16813650694444443</v>
      </c>
      <c r="AD30" s="40">
        <f t="shared" si="12"/>
        <v>0</v>
      </c>
      <c r="AE30" s="26">
        <v>-5.68</v>
      </c>
      <c r="AF30" s="26">
        <v>-4.6818617099999997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>
        <v>72</v>
      </c>
      <c r="V31" s="1" t="s">
        <v>381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0.16813650694444443</v>
      </c>
      <c r="AD31" s="40">
        <f t="shared" si="12"/>
        <v>0</v>
      </c>
      <c r="AE31" s="44">
        <v>-5.68</v>
      </c>
      <c r="AF31" s="44">
        <v>-4.6818617100000006</v>
      </c>
      <c r="AG31" s="26">
        <v>0</v>
      </c>
    </row>
    <row r="32" spans="1:33" s="49" customFormat="1" ht="15.75" customHeight="1" x14ac:dyDescent="0.2">
      <c r="A32" s="49" t="s">
        <v>371</v>
      </c>
      <c r="C32" s="16">
        <f t="shared" si="4"/>
        <v>14.55</v>
      </c>
      <c r="D32" s="50">
        <v>1</v>
      </c>
      <c r="E32" s="50">
        <v>0</v>
      </c>
      <c r="F32" s="51">
        <v>14.55</v>
      </c>
      <c r="G32" s="51">
        <v>0</v>
      </c>
      <c r="H32" s="32">
        <f t="shared" si="1"/>
        <v>0</v>
      </c>
      <c r="I32" s="32">
        <f t="shared" si="2"/>
        <v>0.1218975883447881</v>
      </c>
      <c r="J32" s="33">
        <f t="shared" si="5"/>
        <v>1.7736099104166669</v>
      </c>
      <c r="K32" s="33">
        <f t="shared" si="3"/>
        <v>1.7736099104166669</v>
      </c>
      <c r="L32" s="50">
        <v>1</v>
      </c>
      <c r="M32" s="34">
        <f t="shared" si="6"/>
        <v>1</v>
      </c>
      <c r="N32" s="50">
        <v>1</v>
      </c>
      <c r="O32" s="35">
        <f t="shared" si="39"/>
        <v>0.14285714285714285</v>
      </c>
      <c r="P32" s="35">
        <f t="shared" si="39"/>
        <v>0</v>
      </c>
      <c r="Q32" s="30">
        <f t="shared" si="8"/>
        <v>7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5.4308943089430892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0.16813650694444443</v>
      </c>
      <c r="AD32" s="40">
        <f t="shared" si="12"/>
        <v>-0.23202837958333331</v>
      </c>
      <c r="AE32" s="56">
        <v>-5.68</v>
      </c>
      <c r="AF32" s="56">
        <v>-4.6818617099999997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Info!B1:BJ5000""),3,FALSE),"""")"),"3 oz Tall Dessert Cup+ Mini Spoon(40)
Poly Bagged w/ Color Insert")</f>
        <v>3 oz Tall Dessert Cup+ Mini Spoon(40)
Poly Bagged w/ Color Insert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Info!B1:BJ5000""),2,FALSE),"""")"),"B01M0CJVOU")</f>
        <v>B01M0CJVOU</v>
      </c>
      <c r="B2" s="3" t="s">
        <v>169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32" customHeight="1" x14ac:dyDescent="0.2">
      <c r="A3" s="72" t="s">
        <v>30</v>
      </c>
      <c r="B3" s="73"/>
      <c r="C3" s="4">
        <f>((AE32+AF32)/0.85)*-1</f>
        <v>9.637159829411754</v>
      </c>
      <c r="D3" s="5">
        <f>SUM(D4:D99707)</f>
        <v>440</v>
      </c>
      <c r="E3" s="5"/>
      <c r="F3" s="6">
        <f t="shared" ref="F3:G3" si="0">SUM(F4:F99707)</f>
        <v>6196.0800000000017</v>
      </c>
      <c r="G3" s="6">
        <f t="shared" si="0"/>
        <v>-79.389999999999958</v>
      </c>
      <c r="H3" s="7">
        <f t="shared" ref="H3:H32" si="1">G3/F3*-1</f>
        <v>1.2812939794192447E-2</v>
      </c>
      <c r="I3" s="8">
        <f t="shared" ref="I3:I32" si="2">J3/F3</f>
        <v>0.27271289180893965</v>
      </c>
      <c r="J3" s="6">
        <f>SUM(J4:J99707)</f>
        <v>1689.7508946795351</v>
      </c>
      <c r="K3" s="6">
        <f t="shared" ref="K3:K32" si="3">J3/D3</f>
        <v>3.8403429424534887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Sheet!a1:g5000""),2,FALSE),"""")"),"2.5 - March
2.5 - April
4 - May
4 - June
2.5 - July
2.5 - Aug
2.5 - Sept
1 - Oct
2 - Nov
4 - Dec
2.5 - Jan
2.5 - Feb")</f>
        <v>2.5 - March
2.5 - April
4 - May
4 - June
2.5 - July
2.5 - Aug
2.5 - Sept
1 - Oct
2 - Nov
4 - Dec
2.5 - Jan
2.5 -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23</v>
      </c>
      <c r="X3" s="7">
        <f>W3/D3</f>
        <v>5.2272727272727269E-2</v>
      </c>
      <c r="Y3" s="6"/>
      <c r="Z3" s="5"/>
      <c r="AA3" s="5"/>
      <c r="AB3" s="5"/>
      <c r="AC3" s="5"/>
      <c r="AD3" s="6">
        <f>SUM(AD4:AD99707)</f>
        <v>-58.555075320466401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Info!B2:BZ7000""),37,FALSE)),"""")*-1"),-3.29158585499999)</f>
        <v>-3.2915858549999899</v>
      </c>
      <c r="AG3" s="6">
        <f>SUM(AG4:AG99707)</f>
        <v>0</v>
      </c>
    </row>
    <row r="4" spans="1:33" ht="15.75" customHeight="1" x14ac:dyDescent="0.2">
      <c r="A4" s="15" t="s">
        <v>52</v>
      </c>
      <c r="B4" s="15" t="s">
        <v>170</v>
      </c>
      <c r="C4" s="16">
        <f t="shared" ref="C4:C32" si="4">IFERROR(F4/D4," - ")</f>
        <v>13.539999999999994</v>
      </c>
      <c r="D4" s="17">
        <v>17</v>
      </c>
      <c r="E4" s="17">
        <v>0</v>
      </c>
      <c r="F4" s="18">
        <v>230.17999999999989</v>
      </c>
      <c r="G4" s="18">
        <v>-16.07</v>
      </c>
      <c r="H4" s="19">
        <f t="shared" si="1"/>
        <v>6.9814927448084138E-2</v>
      </c>
      <c r="I4" s="19">
        <f t="shared" si="2"/>
        <v>0.19867794090494367</v>
      </c>
      <c r="J4" s="18">
        <f t="shared" ref="J4:J32" si="5">F4*0.85+G4+AF4*D4+D4*AE4+AG4+AD4</f>
        <v>45.731688437499912</v>
      </c>
      <c r="K4" s="18">
        <f t="shared" si="3"/>
        <v>2.6900993198529362</v>
      </c>
      <c r="L4" s="17">
        <v>12</v>
      </c>
      <c r="M4" s="20">
        <f t="shared" ref="M4:M32" si="6">IFERROR(D4/L4,"-")</f>
        <v>1.4166666666666667</v>
      </c>
      <c r="N4" s="17">
        <v>362</v>
      </c>
      <c r="O4" s="21">
        <f t="shared" ref="O4:P4" si="7">D4/7</f>
        <v>2.4285714285714284</v>
      </c>
      <c r="P4" s="21">
        <f t="shared" si="7"/>
        <v>0</v>
      </c>
      <c r="Q4" s="17">
        <f t="shared" ref="Q4:Q32" si="8">ROUNDDOWN(N4/(O4+P4),0)</f>
        <v>149</v>
      </c>
      <c r="R4" s="17"/>
      <c r="S4" s="22">
        <v>0.96833503575076596</v>
      </c>
      <c r="T4" s="15">
        <v>600</v>
      </c>
      <c r="U4" s="23" t="s">
        <v>33</v>
      </c>
      <c r="V4" s="24" t="s">
        <v>33</v>
      </c>
      <c r="W4" s="15">
        <v>3</v>
      </c>
      <c r="X4" s="25">
        <f t="shared" ref="X4:X32" si="9">IFERROR(W4/D4,0)</f>
        <v>0.17647058823529413</v>
      </c>
      <c r="Y4" s="26">
        <f t="shared" ref="Y4:Y32" si="10">IFERROR(G4/(W4+Z4)*-1,0)</f>
        <v>4.0175000000000001</v>
      </c>
      <c r="Z4" s="15">
        <v>1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9.6432291666666684E-2</v>
      </c>
      <c r="AD4" s="26">
        <f t="shared" ref="AD4:AD32" si="12">IFERROR(AB4*AC4*D4*2,0)</f>
        <v>-2.2623015625000003</v>
      </c>
      <c r="AE4" s="26">
        <v>-4.9000000000000004</v>
      </c>
      <c r="AF4" s="26">
        <v>-2.8405299999999998</v>
      </c>
      <c r="AG4" s="26">
        <v>0</v>
      </c>
    </row>
    <row r="5" spans="1:33" ht="15.75" customHeight="1" x14ac:dyDescent="0.2">
      <c r="A5" s="29" t="s">
        <v>53</v>
      </c>
      <c r="B5" s="29" t="s">
        <v>106</v>
      </c>
      <c r="C5" s="16">
        <f t="shared" si="4"/>
        <v>13.123333333333333</v>
      </c>
      <c r="D5" s="30">
        <v>9</v>
      </c>
      <c r="E5" s="30">
        <v>0</v>
      </c>
      <c r="F5" s="31">
        <v>118.11</v>
      </c>
      <c r="G5" s="31">
        <v>-6.35</v>
      </c>
      <c r="H5" s="32">
        <f t="shared" si="1"/>
        <v>5.3763440860215048E-2</v>
      </c>
      <c r="I5" s="32">
        <f t="shared" si="2"/>
        <v>0.19625478890046241</v>
      </c>
      <c r="J5" s="33">
        <f t="shared" si="5"/>
        <v>23.179653117033617</v>
      </c>
      <c r="K5" s="33">
        <f t="shared" si="3"/>
        <v>2.575517013003735</v>
      </c>
      <c r="L5" s="30">
        <v>24</v>
      </c>
      <c r="M5" s="34">
        <f t="shared" si="6"/>
        <v>0.375</v>
      </c>
      <c r="N5" s="30">
        <v>349</v>
      </c>
      <c r="O5" s="35">
        <f t="shared" ref="O5:P5" si="13">D5/7</f>
        <v>1.2857142857142858</v>
      </c>
      <c r="P5" s="35">
        <f t="shared" si="13"/>
        <v>0</v>
      </c>
      <c r="Q5" s="30">
        <f t="shared" si="8"/>
        <v>271</v>
      </c>
      <c r="R5" s="30"/>
      <c r="S5" s="36">
        <v>1.0043103448275801</v>
      </c>
      <c r="T5" s="29">
        <v>60</v>
      </c>
      <c r="U5" s="37" t="s">
        <v>33</v>
      </c>
      <c r="V5" s="38" t="s">
        <v>33</v>
      </c>
      <c r="W5" s="29">
        <v>1</v>
      </c>
      <c r="X5" s="39">
        <f t="shared" si="9"/>
        <v>0.1111111111111111</v>
      </c>
      <c r="Y5" s="40">
        <f t="shared" si="10"/>
        <v>6.35</v>
      </c>
      <c r="Z5" s="29">
        <v>0</v>
      </c>
      <c r="AA5" s="29" t="s">
        <v>34</v>
      </c>
      <c r="AB5" s="41">
        <f t="shared" si="11"/>
        <v>-0.69</v>
      </c>
      <c r="AC5" s="42">
        <v>9.654403244495946E-2</v>
      </c>
      <c r="AD5" s="40">
        <f t="shared" si="12"/>
        <v>-1.1990768829663965</v>
      </c>
      <c r="AE5" s="40">
        <v>-4.9000000000000004</v>
      </c>
      <c r="AF5" s="40">
        <v>-2.8405299999999998</v>
      </c>
      <c r="AG5" s="40">
        <v>0</v>
      </c>
    </row>
    <row r="6" spans="1:33" ht="15.75" customHeight="1" x14ac:dyDescent="0.2">
      <c r="A6" s="29" t="s">
        <v>54</v>
      </c>
      <c r="B6" s="29" t="s">
        <v>171</v>
      </c>
      <c r="C6" s="16">
        <f t="shared" si="4"/>
        <v>12.989999999999998</v>
      </c>
      <c r="D6" s="30">
        <v>14</v>
      </c>
      <c r="E6" s="30">
        <v>0</v>
      </c>
      <c r="F6" s="31">
        <v>181.85999999999999</v>
      </c>
      <c r="G6" s="31">
        <v>-0.08</v>
      </c>
      <c r="H6" s="32">
        <f t="shared" si="1"/>
        <v>4.3989882327064782E-4</v>
      </c>
      <c r="I6" s="32">
        <f t="shared" si="2"/>
        <v>0.24343180537226428</v>
      </c>
      <c r="J6" s="33">
        <f t="shared" si="5"/>
        <v>44.270508124999978</v>
      </c>
      <c r="K6" s="33">
        <f t="shared" si="3"/>
        <v>3.1621791517857125</v>
      </c>
      <c r="L6" s="30">
        <v>28</v>
      </c>
      <c r="M6" s="34">
        <f t="shared" si="6"/>
        <v>0.5</v>
      </c>
      <c r="N6" s="30">
        <v>341</v>
      </c>
      <c r="O6" s="35">
        <f t="shared" ref="O6:P6" si="14">D6/7</f>
        <v>2</v>
      </c>
      <c r="P6" s="35">
        <f t="shared" si="14"/>
        <v>0</v>
      </c>
      <c r="Q6" s="30">
        <f t="shared" si="8"/>
        <v>170</v>
      </c>
      <c r="R6" s="30"/>
      <c r="S6" s="36">
        <v>1.0682352941176401</v>
      </c>
      <c r="T6" s="29">
        <v>120</v>
      </c>
      <c r="U6" s="37" t="s">
        <v>33</v>
      </c>
      <c r="V6" s="38" t="s">
        <v>172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9.6432291666666684E-2</v>
      </c>
      <c r="AD6" s="40">
        <f t="shared" si="12"/>
        <v>-1.8630718750000004</v>
      </c>
      <c r="AE6" s="40">
        <v>-4.9000000000000004</v>
      </c>
      <c r="AF6" s="40">
        <v>-2.8405299999999998</v>
      </c>
      <c r="AG6" s="40">
        <v>0</v>
      </c>
    </row>
    <row r="7" spans="1:33" ht="15.75" customHeight="1" x14ac:dyDescent="0.2">
      <c r="A7" s="29" t="s">
        <v>56</v>
      </c>
      <c r="B7" s="29" t="s">
        <v>77</v>
      </c>
      <c r="C7" s="16">
        <f t="shared" si="4"/>
        <v>13.025714285714287</v>
      </c>
      <c r="D7" s="30">
        <v>14</v>
      </c>
      <c r="E7" s="30">
        <v>0</v>
      </c>
      <c r="F7" s="31">
        <v>182.36</v>
      </c>
      <c r="G7" s="31">
        <v>-0.16</v>
      </c>
      <c r="H7" s="32">
        <f t="shared" si="1"/>
        <v>8.7738539153323092E-4</v>
      </c>
      <c r="I7" s="32">
        <f t="shared" si="2"/>
        <v>0.24465621915441985</v>
      </c>
      <c r="J7" s="33">
        <f t="shared" si="5"/>
        <v>44.615508125000005</v>
      </c>
      <c r="K7" s="33">
        <f t="shared" si="3"/>
        <v>3.1868220089285719</v>
      </c>
      <c r="L7" s="30">
        <v>28</v>
      </c>
      <c r="M7" s="34">
        <f t="shared" si="6"/>
        <v>0.5</v>
      </c>
      <c r="N7" s="30">
        <v>329</v>
      </c>
      <c r="O7" s="35">
        <f t="shared" ref="O7:P7" si="15">D7/7</f>
        <v>2</v>
      </c>
      <c r="P7" s="35">
        <f t="shared" si="15"/>
        <v>0</v>
      </c>
      <c r="Q7" s="30">
        <f t="shared" si="8"/>
        <v>164</v>
      </c>
      <c r="R7" s="30"/>
      <c r="S7" s="36">
        <v>1.1557788944723599</v>
      </c>
      <c r="T7" s="29">
        <v>120</v>
      </c>
      <c r="U7" s="37" t="s">
        <v>33</v>
      </c>
      <c r="V7" s="38" t="s">
        <v>172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9.6432291666666684E-2</v>
      </c>
      <c r="AD7" s="40">
        <f t="shared" si="12"/>
        <v>-1.8630718750000004</v>
      </c>
      <c r="AE7" s="40">
        <v>-4.9000000000000004</v>
      </c>
      <c r="AF7" s="40">
        <v>-2.8405299999999998</v>
      </c>
      <c r="AG7" s="40">
        <v>0</v>
      </c>
    </row>
    <row r="8" spans="1:33" ht="15.75" customHeight="1" x14ac:dyDescent="0.2">
      <c r="A8" s="29" t="s">
        <v>57</v>
      </c>
      <c r="B8" s="29" t="s">
        <v>173</v>
      </c>
      <c r="C8" s="16">
        <f t="shared" si="4"/>
        <v>13.051538461538467</v>
      </c>
      <c r="D8" s="30">
        <v>26</v>
      </c>
      <c r="E8" s="30">
        <v>0</v>
      </c>
      <c r="F8" s="31">
        <v>339.34000000000015</v>
      </c>
      <c r="G8" s="31">
        <v>-0.08</v>
      </c>
      <c r="H8" s="32">
        <f t="shared" si="1"/>
        <v>2.3575175340366584E-4</v>
      </c>
      <c r="I8" s="32">
        <f t="shared" si="2"/>
        <v>0.24653447685212501</v>
      </c>
      <c r="J8" s="33">
        <f t="shared" si="5"/>
        <v>83.659009375000139</v>
      </c>
      <c r="K8" s="33">
        <f t="shared" si="3"/>
        <v>3.2176542067307747</v>
      </c>
      <c r="L8" s="30">
        <v>31</v>
      </c>
      <c r="M8" s="34">
        <f t="shared" si="6"/>
        <v>0.83870967741935487</v>
      </c>
      <c r="N8" s="30">
        <v>302</v>
      </c>
      <c r="O8" s="35">
        <f t="shared" ref="O8:P8" si="16">D8/7</f>
        <v>3.7142857142857144</v>
      </c>
      <c r="P8" s="35">
        <f t="shared" si="16"/>
        <v>0</v>
      </c>
      <c r="Q8" s="30">
        <f t="shared" si="8"/>
        <v>81</v>
      </c>
      <c r="R8" s="30"/>
      <c r="S8" s="36">
        <v>0.84283246977547499</v>
      </c>
      <c r="T8" s="29">
        <v>60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34</v>
      </c>
      <c r="AB8" s="41">
        <f t="shared" si="11"/>
        <v>-0.69</v>
      </c>
      <c r="AC8" s="42">
        <v>9.6432291666666684E-2</v>
      </c>
      <c r="AD8" s="40">
        <f t="shared" si="12"/>
        <v>-3.4599906250000005</v>
      </c>
      <c r="AE8" s="40">
        <v>-4.9000000000000004</v>
      </c>
      <c r="AF8" s="40">
        <v>-2.84</v>
      </c>
      <c r="AG8" s="40">
        <v>0</v>
      </c>
    </row>
    <row r="9" spans="1:33" ht="15.75" customHeight="1" x14ac:dyDescent="0.2">
      <c r="A9" s="29" t="s">
        <v>58</v>
      </c>
      <c r="B9" s="29" t="s">
        <v>135</v>
      </c>
      <c r="C9" s="16">
        <f t="shared" si="4"/>
        <v>13.280666666666669</v>
      </c>
      <c r="D9" s="30">
        <v>15</v>
      </c>
      <c r="E9" s="30">
        <v>1</v>
      </c>
      <c r="F9" s="31">
        <v>199.21000000000004</v>
      </c>
      <c r="G9" s="31">
        <v>-0.08</v>
      </c>
      <c r="H9" s="32">
        <f t="shared" si="1"/>
        <v>4.015862657497113E-4</v>
      </c>
      <c r="I9" s="32">
        <f t="shared" si="2"/>
        <v>0.25187190182470842</v>
      </c>
      <c r="J9" s="33">
        <f t="shared" si="5"/>
        <v>50.17540156250017</v>
      </c>
      <c r="K9" s="33">
        <f t="shared" si="3"/>
        <v>3.3450267708333445</v>
      </c>
      <c r="L9" s="30">
        <v>31</v>
      </c>
      <c r="M9" s="34">
        <f t="shared" si="6"/>
        <v>0.4838709677419355</v>
      </c>
      <c r="N9" s="30">
        <v>286</v>
      </c>
      <c r="O9" s="35">
        <f t="shared" ref="O9:P9" si="17">D9/7</f>
        <v>2.1428571428571428</v>
      </c>
      <c r="P9" s="35">
        <f t="shared" si="17"/>
        <v>0.14285714285714285</v>
      </c>
      <c r="Q9" s="30">
        <f t="shared" si="8"/>
        <v>125</v>
      </c>
      <c r="R9" s="30"/>
      <c r="S9" s="36">
        <v>0.89964157706093195</v>
      </c>
      <c r="T9" s="29">
        <v>120</v>
      </c>
      <c r="U9" s="37">
        <v>60</v>
      </c>
      <c r="V9" s="38" t="s">
        <v>174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34</v>
      </c>
      <c r="AB9" s="41">
        <f t="shared" si="11"/>
        <v>-0.69</v>
      </c>
      <c r="AC9" s="42">
        <v>9.6432291666666684E-2</v>
      </c>
      <c r="AD9" s="40">
        <f t="shared" si="12"/>
        <v>-1.9961484375000003</v>
      </c>
      <c r="AE9" s="40">
        <v>-4.9000000000000004</v>
      </c>
      <c r="AF9" s="40">
        <v>-2.90512999999999</v>
      </c>
      <c r="AG9" s="40">
        <v>0</v>
      </c>
    </row>
    <row r="10" spans="1:33" ht="15.75" customHeight="1" x14ac:dyDescent="0.2">
      <c r="A10" s="29" t="s">
        <v>59</v>
      </c>
      <c r="B10" s="29" t="s">
        <v>77</v>
      </c>
      <c r="C10" s="16">
        <f t="shared" si="4"/>
        <v>13.099473684210528</v>
      </c>
      <c r="D10" s="30">
        <v>19</v>
      </c>
      <c r="E10" s="30">
        <v>0</v>
      </c>
      <c r="F10" s="31">
        <v>248.89000000000004</v>
      </c>
      <c r="G10" s="31">
        <v>-0.48</v>
      </c>
      <c r="H10" s="32">
        <f t="shared" si="1"/>
        <v>1.9285628189159867E-3</v>
      </c>
      <c r="I10" s="32">
        <f t="shared" si="2"/>
        <v>0.2420771236791362</v>
      </c>
      <c r="J10" s="33">
        <f t="shared" si="5"/>
        <v>60.250575312500217</v>
      </c>
      <c r="K10" s="33">
        <f t="shared" si="3"/>
        <v>3.171082911184222</v>
      </c>
      <c r="L10" s="30">
        <v>41</v>
      </c>
      <c r="M10" s="34">
        <f t="shared" si="6"/>
        <v>0.46341463414634149</v>
      </c>
      <c r="N10" s="30">
        <v>269</v>
      </c>
      <c r="O10" s="35">
        <f t="shared" ref="O10:P10" si="18">D10/7</f>
        <v>2.7142857142857144</v>
      </c>
      <c r="P10" s="35">
        <f t="shared" si="18"/>
        <v>0</v>
      </c>
      <c r="Q10" s="30">
        <f t="shared" si="8"/>
        <v>99</v>
      </c>
      <c r="R10" s="30"/>
      <c r="S10" s="36">
        <v>0.96231884057970996</v>
      </c>
      <c r="T10" s="29">
        <v>120</v>
      </c>
      <c r="U10" s="37">
        <v>60</v>
      </c>
      <c r="V10" s="38" t="s">
        <v>174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34</v>
      </c>
      <c r="AB10" s="41">
        <f t="shared" si="11"/>
        <v>-0.69</v>
      </c>
      <c r="AC10" s="42">
        <v>9.6432291666666684E-2</v>
      </c>
      <c r="AD10" s="40">
        <f t="shared" si="12"/>
        <v>-2.5284546875000005</v>
      </c>
      <c r="AE10" s="40">
        <v>-4.9000000000000004</v>
      </c>
      <c r="AF10" s="40">
        <v>-2.90512999999999</v>
      </c>
      <c r="AG10" s="40">
        <v>0</v>
      </c>
    </row>
    <row r="11" spans="1:33" ht="15.75" customHeight="1" x14ac:dyDescent="0.2">
      <c r="A11" s="29" t="s">
        <v>60</v>
      </c>
      <c r="B11" s="29" t="s">
        <v>175</v>
      </c>
      <c r="C11" s="16">
        <f t="shared" si="4"/>
        <v>13.050714285714287</v>
      </c>
      <c r="D11" s="30">
        <v>14</v>
      </c>
      <c r="E11" s="30">
        <v>1</v>
      </c>
      <c r="F11" s="31">
        <v>182.71</v>
      </c>
      <c r="G11" s="31">
        <v>-0.16</v>
      </c>
      <c r="H11" s="32">
        <f t="shared" si="1"/>
        <v>8.7570466860051441E-4</v>
      </c>
      <c r="I11" s="32">
        <f t="shared" si="2"/>
        <v>0.24086589746045728</v>
      </c>
      <c r="J11" s="33">
        <f t="shared" si="5"/>
        <v>44.008608125000151</v>
      </c>
      <c r="K11" s="33">
        <f t="shared" si="3"/>
        <v>3.1434720089285824</v>
      </c>
      <c r="L11" s="30">
        <v>46</v>
      </c>
      <c r="M11" s="34">
        <f t="shared" si="6"/>
        <v>0.30434782608695654</v>
      </c>
      <c r="N11" s="30">
        <v>253</v>
      </c>
      <c r="O11" s="35">
        <f t="shared" ref="O11:P11" si="19">D11/7</f>
        <v>2</v>
      </c>
      <c r="P11" s="35">
        <f t="shared" si="19"/>
        <v>0.14285714285714285</v>
      </c>
      <c r="Q11" s="30">
        <f t="shared" si="8"/>
        <v>118</v>
      </c>
      <c r="R11" s="30"/>
      <c r="S11" s="36">
        <v>0.97868020304568504</v>
      </c>
      <c r="T11" s="29">
        <v>120</v>
      </c>
      <c r="U11" s="37" t="s">
        <v>33</v>
      </c>
      <c r="V11" s="38" t="s">
        <v>176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34</v>
      </c>
      <c r="AB11" s="41">
        <f t="shared" si="11"/>
        <v>-0.69</v>
      </c>
      <c r="AC11" s="42">
        <v>9.6432291666666684E-2</v>
      </c>
      <c r="AD11" s="40">
        <f t="shared" si="12"/>
        <v>-1.8630718750000004</v>
      </c>
      <c r="AE11" s="40">
        <v>-4.9000000000000004</v>
      </c>
      <c r="AF11" s="40">
        <v>-2.90512999999999</v>
      </c>
      <c r="AG11" s="40">
        <v>0</v>
      </c>
    </row>
    <row r="12" spans="1:33" ht="15.75" customHeight="1" x14ac:dyDescent="0.2">
      <c r="A12" s="29" t="s">
        <v>61</v>
      </c>
      <c r="B12" s="29" t="s">
        <v>177</v>
      </c>
      <c r="C12" s="16">
        <f t="shared" si="4"/>
        <v>13.002380952380953</v>
      </c>
      <c r="D12" s="30">
        <v>21</v>
      </c>
      <c r="E12" s="30">
        <v>2</v>
      </c>
      <c r="F12" s="31">
        <v>273.05</v>
      </c>
      <c r="G12" s="31">
        <v>-35.019999999999996</v>
      </c>
      <c r="H12" s="32">
        <f t="shared" si="1"/>
        <v>0.12825489837026183</v>
      </c>
      <c r="I12" s="32">
        <f t="shared" si="2"/>
        <v>0.11122564434169639</v>
      </c>
      <c r="J12" s="33">
        <f t="shared" si="5"/>
        <v>30.370162187500203</v>
      </c>
      <c r="K12" s="33">
        <f t="shared" si="3"/>
        <v>1.4461981994047715</v>
      </c>
      <c r="L12" s="30">
        <v>47</v>
      </c>
      <c r="M12" s="34">
        <f t="shared" si="6"/>
        <v>0.44680851063829785</v>
      </c>
      <c r="N12" s="30">
        <v>234</v>
      </c>
      <c r="O12" s="35">
        <f t="shared" ref="O12:P12" si="20">D12/7</f>
        <v>3</v>
      </c>
      <c r="P12" s="35">
        <f t="shared" si="20"/>
        <v>0.2857142857142857</v>
      </c>
      <c r="Q12" s="30">
        <f t="shared" si="8"/>
        <v>71</v>
      </c>
      <c r="R12" s="30"/>
      <c r="S12" s="36">
        <v>0.73818454613653395</v>
      </c>
      <c r="T12" s="29">
        <v>60</v>
      </c>
      <c r="U12" s="37" t="s">
        <v>33</v>
      </c>
      <c r="V12" s="38" t="s">
        <v>33</v>
      </c>
      <c r="W12" s="29">
        <v>7</v>
      </c>
      <c r="X12" s="39">
        <f t="shared" si="9"/>
        <v>0.33333333333333331</v>
      </c>
      <c r="Y12" s="40">
        <f t="shared" si="10"/>
        <v>4.3774999999999995</v>
      </c>
      <c r="Z12" s="29">
        <v>1</v>
      </c>
      <c r="AA12" s="29" t="s">
        <v>34</v>
      </c>
      <c r="AB12" s="41">
        <f t="shared" si="11"/>
        <v>-0.69</v>
      </c>
      <c r="AC12" s="42">
        <v>9.6432291666666684E-2</v>
      </c>
      <c r="AD12" s="40">
        <f t="shared" si="12"/>
        <v>-2.7946078125000007</v>
      </c>
      <c r="AE12" s="40">
        <v>-4.9000000000000004</v>
      </c>
      <c r="AF12" s="40">
        <v>-2.90512999999999</v>
      </c>
      <c r="AG12" s="40">
        <v>0</v>
      </c>
    </row>
    <row r="13" spans="1:33" ht="15.75" customHeight="1" x14ac:dyDescent="0.2">
      <c r="A13" s="29" t="s">
        <v>62</v>
      </c>
      <c r="B13" s="29" t="s">
        <v>77</v>
      </c>
      <c r="C13" s="16">
        <f t="shared" si="4"/>
        <v>13.06666666666667</v>
      </c>
      <c r="D13" s="30">
        <v>39</v>
      </c>
      <c r="E13" s="30">
        <v>0</v>
      </c>
      <c r="F13" s="33">
        <v>509.60000000000014</v>
      </c>
      <c r="G13" s="31">
        <v>-3.67</v>
      </c>
      <c r="H13" s="32">
        <f t="shared" si="1"/>
        <v>7.2017268445839855E-3</v>
      </c>
      <c r="I13" s="32">
        <f t="shared" si="2"/>
        <v>0.23268042398449773</v>
      </c>
      <c r="J13" s="33">
        <f t="shared" si="5"/>
        <v>118.57394406250008</v>
      </c>
      <c r="K13" s="33">
        <f t="shared" si="3"/>
        <v>3.0403575400641043</v>
      </c>
      <c r="L13" s="30">
        <v>45</v>
      </c>
      <c r="M13" s="34">
        <f t="shared" si="6"/>
        <v>0.8666666666666667</v>
      </c>
      <c r="N13" s="30">
        <v>195</v>
      </c>
      <c r="O13" s="35">
        <f t="shared" ref="O13:P13" si="21">D13/7</f>
        <v>5.5714285714285712</v>
      </c>
      <c r="P13" s="35">
        <f t="shared" si="21"/>
        <v>0</v>
      </c>
      <c r="Q13" s="30">
        <f t="shared" si="8"/>
        <v>35</v>
      </c>
      <c r="R13" s="30"/>
      <c r="S13" s="36">
        <v>0.80245022970903501</v>
      </c>
      <c r="T13" s="29">
        <v>60</v>
      </c>
      <c r="U13" s="37" t="s">
        <v>33</v>
      </c>
      <c r="V13" s="38" t="s">
        <v>33</v>
      </c>
      <c r="W13" s="29">
        <v>4</v>
      </c>
      <c r="X13" s="39">
        <f t="shared" si="9"/>
        <v>0.10256410256410256</v>
      </c>
      <c r="Y13" s="40">
        <f t="shared" si="10"/>
        <v>0.91749999999999998</v>
      </c>
      <c r="Z13" s="29">
        <v>0</v>
      </c>
      <c r="AA13" s="29" t="s">
        <v>34</v>
      </c>
      <c r="AB13" s="41">
        <f t="shared" si="11"/>
        <v>-0.69</v>
      </c>
      <c r="AC13" s="42">
        <v>9.6432291666666684E-2</v>
      </c>
      <c r="AD13" s="40">
        <f t="shared" si="12"/>
        <v>-5.1899859375000013</v>
      </c>
      <c r="AE13" s="40">
        <v>-4.9000000000000004</v>
      </c>
      <c r="AF13" s="40">
        <v>-2.93913</v>
      </c>
      <c r="AG13" s="40">
        <v>0</v>
      </c>
    </row>
    <row r="14" spans="1:33" ht="15.75" customHeight="1" x14ac:dyDescent="0.2">
      <c r="A14" s="29" t="s">
        <v>63</v>
      </c>
      <c r="B14" s="29" t="s">
        <v>82</v>
      </c>
      <c r="C14" s="16">
        <f t="shared" si="4"/>
        <v>12.998648648648656</v>
      </c>
      <c r="D14" s="30">
        <v>74</v>
      </c>
      <c r="E14" s="30">
        <v>0</v>
      </c>
      <c r="F14" s="33">
        <v>961.90000000000055</v>
      </c>
      <c r="G14" s="31">
        <v>-2.1000000000000005</v>
      </c>
      <c r="H14" s="32">
        <f t="shared" si="1"/>
        <v>2.1831791246491312E-3</v>
      </c>
      <c r="I14" s="32">
        <f t="shared" si="2"/>
        <v>0.23450640854038909</v>
      </c>
      <c r="J14" s="33">
        <f t="shared" si="5"/>
        <v>225.5717143750004</v>
      </c>
      <c r="K14" s="33">
        <f t="shared" si="3"/>
        <v>3.0482664104729782</v>
      </c>
      <c r="L14" s="30">
        <v>87</v>
      </c>
      <c r="M14" s="34">
        <f t="shared" si="6"/>
        <v>0.85057471264367812</v>
      </c>
      <c r="N14" s="30">
        <v>123</v>
      </c>
      <c r="O14" s="35">
        <f t="shared" ref="O14:P14" si="22">D14/7</f>
        <v>10.571428571428571</v>
      </c>
      <c r="P14" s="35">
        <f t="shared" si="22"/>
        <v>0</v>
      </c>
      <c r="Q14" s="30">
        <f t="shared" si="8"/>
        <v>11</v>
      </c>
      <c r="R14" s="30"/>
      <c r="S14" s="36">
        <v>1.05641025641025</v>
      </c>
      <c r="T14" s="29">
        <v>564</v>
      </c>
      <c r="U14" s="37" t="s">
        <v>33</v>
      </c>
      <c r="V14" s="38" t="s">
        <v>33</v>
      </c>
      <c r="W14" s="29">
        <v>1</v>
      </c>
      <c r="X14" s="39">
        <f t="shared" si="9"/>
        <v>1.3513513513513514E-2</v>
      </c>
      <c r="Y14" s="40">
        <f t="shared" si="10"/>
        <v>1.0500000000000003</v>
      </c>
      <c r="Z14" s="29">
        <v>1</v>
      </c>
      <c r="AA14" s="29" t="s">
        <v>34</v>
      </c>
      <c r="AB14" s="41">
        <f t="shared" si="11"/>
        <v>-0.69</v>
      </c>
      <c r="AC14" s="42">
        <v>9.6432291666666684E-2</v>
      </c>
      <c r="AD14" s="40">
        <f t="shared" si="12"/>
        <v>-9.8476656250000012</v>
      </c>
      <c r="AE14" s="40">
        <v>-4.9000000000000004</v>
      </c>
      <c r="AF14" s="40">
        <v>-2.93913</v>
      </c>
      <c r="AG14" s="40">
        <v>0</v>
      </c>
    </row>
    <row r="15" spans="1:33" ht="15.75" customHeight="1" x14ac:dyDescent="0.2">
      <c r="A15" s="29" t="s">
        <v>64</v>
      </c>
      <c r="B15" s="29" t="s">
        <v>178</v>
      </c>
      <c r="C15" s="16">
        <f t="shared" si="4"/>
        <v>14.91672131147541</v>
      </c>
      <c r="D15" s="30">
        <v>61</v>
      </c>
      <c r="E15" s="30">
        <v>1</v>
      </c>
      <c r="F15" s="33">
        <v>909.92</v>
      </c>
      <c r="G15" s="31">
        <v>-0.77</v>
      </c>
      <c r="H15" s="32">
        <f t="shared" si="1"/>
        <v>8.4622823984526114E-4</v>
      </c>
      <c r="I15" s="32">
        <f t="shared" si="2"/>
        <v>0.3147061276678168</v>
      </c>
      <c r="J15" s="33">
        <f t="shared" si="5"/>
        <v>286.35739968749988</v>
      </c>
      <c r="K15" s="33">
        <f t="shared" si="3"/>
        <v>4.6943836014344242</v>
      </c>
      <c r="L15" s="30">
        <v>104</v>
      </c>
      <c r="M15" s="34">
        <f t="shared" si="6"/>
        <v>0.58653846153846156</v>
      </c>
      <c r="N15" s="30">
        <v>68</v>
      </c>
      <c r="O15" s="35">
        <f t="shared" ref="O15:P15" si="23">D15/7</f>
        <v>8.7142857142857135</v>
      </c>
      <c r="P15" s="35">
        <f t="shared" si="23"/>
        <v>0.14285714285714285</v>
      </c>
      <c r="Q15" s="30">
        <f t="shared" si="8"/>
        <v>7</v>
      </c>
      <c r="R15" s="30"/>
      <c r="S15" s="36">
        <v>1.22326454033771</v>
      </c>
      <c r="T15" s="29">
        <v>624</v>
      </c>
      <c r="U15" s="37">
        <v>60</v>
      </c>
      <c r="V15" s="38" t="s">
        <v>179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34</v>
      </c>
      <c r="AB15" s="41">
        <f t="shared" si="11"/>
        <v>-0.69</v>
      </c>
      <c r="AC15" s="42">
        <v>9.6432291666666684E-2</v>
      </c>
      <c r="AD15" s="40">
        <f t="shared" si="12"/>
        <v>-8.1176703125000014</v>
      </c>
      <c r="AE15" s="40">
        <v>-4.9000000000000004</v>
      </c>
      <c r="AF15" s="40">
        <v>-2.93913</v>
      </c>
      <c r="AG15" s="40">
        <v>0</v>
      </c>
    </row>
    <row r="16" spans="1:33" ht="15.75" customHeight="1" x14ac:dyDescent="0.2">
      <c r="A16" s="29" t="s">
        <v>65</v>
      </c>
      <c r="B16" s="29" t="s">
        <v>68</v>
      </c>
      <c r="C16" s="16">
        <f t="shared" si="4"/>
        <v>16.049230769230775</v>
      </c>
      <c r="D16" s="30">
        <v>52</v>
      </c>
      <c r="E16" s="30">
        <v>2</v>
      </c>
      <c r="F16" s="33">
        <v>834.56000000000029</v>
      </c>
      <c r="G16" s="31">
        <v>-1.0799999999999998</v>
      </c>
      <c r="H16" s="32">
        <f t="shared" si="1"/>
        <v>1.2940950920245393E-3</v>
      </c>
      <c r="I16" s="32">
        <f t="shared" si="2"/>
        <v>0.35197140858656073</v>
      </c>
      <c r="J16" s="33">
        <f t="shared" si="5"/>
        <v>293.74125875000021</v>
      </c>
      <c r="K16" s="33">
        <f t="shared" si="3"/>
        <v>5.648870360576927</v>
      </c>
      <c r="L16" s="30">
        <v>123</v>
      </c>
      <c r="M16" s="34">
        <f t="shared" si="6"/>
        <v>0.42276422764227645</v>
      </c>
      <c r="N16" s="30">
        <v>16</v>
      </c>
      <c r="O16" s="35">
        <f t="shared" ref="O16:P16" si="24">D16/7</f>
        <v>7.4285714285714288</v>
      </c>
      <c r="P16" s="35">
        <f t="shared" si="24"/>
        <v>0.2857142857142857</v>
      </c>
      <c r="Q16" s="30">
        <f t="shared" si="8"/>
        <v>2</v>
      </c>
      <c r="R16" s="30"/>
      <c r="S16" s="36">
        <v>1.4743326488706301</v>
      </c>
      <c r="T16" s="29">
        <v>624</v>
      </c>
      <c r="U16" s="37">
        <v>60</v>
      </c>
      <c r="V16" s="38" t="s">
        <v>179</v>
      </c>
      <c r="W16" s="29">
        <v>1</v>
      </c>
      <c r="X16" s="39">
        <f t="shared" si="9"/>
        <v>1.9230769230769232E-2</v>
      </c>
      <c r="Y16" s="40">
        <f t="shared" si="10"/>
        <v>1.0799999999999998</v>
      </c>
      <c r="Z16" s="29">
        <v>0</v>
      </c>
      <c r="AA16" s="29" t="s">
        <v>34</v>
      </c>
      <c r="AB16" s="41">
        <f t="shared" si="11"/>
        <v>-0.69</v>
      </c>
      <c r="AC16" s="42">
        <v>9.6432291666666684E-2</v>
      </c>
      <c r="AD16" s="40">
        <f t="shared" si="12"/>
        <v>-6.9199812500000011</v>
      </c>
      <c r="AE16" s="40">
        <v>-4.9000000000000004</v>
      </c>
      <c r="AF16" s="40">
        <v>-2.93913</v>
      </c>
      <c r="AG16" s="40">
        <v>0</v>
      </c>
    </row>
    <row r="17" spans="1:33" ht="15.75" customHeight="1" x14ac:dyDescent="0.2">
      <c r="A17" s="29" t="s">
        <v>66</v>
      </c>
      <c r="B17" s="29"/>
      <c r="C17" s="16">
        <f t="shared" si="4"/>
        <v>16</v>
      </c>
      <c r="D17" s="30">
        <v>4</v>
      </c>
      <c r="E17" s="30">
        <v>0</v>
      </c>
      <c r="F17" s="33">
        <v>64</v>
      </c>
      <c r="G17" s="31">
        <v>-0.24</v>
      </c>
      <c r="H17" s="32">
        <f t="shared" si="1"/>
        <v>3.7499999999999999E-3</v>
      </c>
      <c r="I17" s="32">
        <f t="shared" si="2"/>
        <v>0.34798708984374987</v>
      </c>
      <c r="J17" s="33">
        <f t="shared" si="5"/>
        <v>22.271173749999992</v>
      </c>
      <c r="K17" s="33">
        <f t="shared" si="3"/>
        <v>5.567793437499998</v>
      </c>
      <c r="L17" s="30">
        <v>19</v>
      </c>
      <c r="M17" s="34">
        <f t="shared" si="6"/>
        <v>0.21052631578947367</v>
      </c>
      <c r="N17" s="30">
        <v>0</v>
      </c>
      <c r="O17" s="35">
        <f t="shared" ref="O17:P17" si="25">D17/7</f>
        <v>0.5714285714285714</v>
      </c>
      <c r="P17" s="35">
        <f t="shared" si="25"/>
        <v>0</v>
      </c>
      <c r="Q17" s="30">
        <f t="shared" si="8"/>
        <v>0</v>
      </c>
      <c r="R17" s="30"/>
      <c r="S17" s="36">
        <v>1.6696428571428501</v>
      </c>
      <c r="T17" s="29">
        <v>624</v>
      </c>
      <c r="U17" s="37">
        <v>60</v>
      </c>
      <c r="V17" s="38" t="s">
        <v>180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34</v>
      </c>
      <c r="AB17" s="41">
        <f t="shared" si="11"/>
        <v>-0.69</v>
      </c>
      <c r="AC17" s="42">
        <v>9.6432291666666684E-2</v>
      </c>
      <c r="AD17" s="40">
        <f t="shared" si="12"/>
        <v>-0.53230625000000009</v>
      </c>
      <c r="AE17" s="40">
        <v>-4.9000000000000004</v>
      </c>
      <c r="AF17" s="40">
        <v>-2.93913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>
        <v>1.7944862155388399</v>
      </c>
      <c r="T18" s="29">
        <v>564</v>
      </c>
      <c r="U18" s="37">
        <v>60</v>
      </c>
      <c r="V18" s="38" t="s">
        <v>181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34</v>
      </c>
      <c r="AB18" s="41">
        <f t="shared" si="11"/>
        <v>-0.69</v>
      </c>
      <c r="AC18" s="42">
        <v>9.6432291666666684E-2</v>
      </c>
      <c r="AD18" s="40">
        <f t="shared" si="12"/>
        <v>0</v>
      </c>
      <c r="AE18" s="40">
        <v>-4.9000000000000004</v>
      </c>
      <c r="AF18" s="40">
        <v>-2.93913</v>
      </c>
      <c r="AG18" s="40">
        <v>0</v>
      </c>
    </row>
    <row r="19" spans="1:33" ht="15.75" customHeight="1" x14ac:dyDescent="0.2">
      <c r="A19" s="29" t="s">
        <v>31</v>
      </c>
      <c r="B19" s="29"/>
      <c r="C19" s="16">
        <f t="shared" si="4"/>
        <v>16</v>
      </c>
      <c r="D19" s="30">
        <v>1</v>
      </c>
      <c r="E19" s="30">
        <v>0</v>
      </c>
      <c r="F19" s="33">
        <v>16</v>
      </c>
      <c r="G19" s="31">
        <v>-0.22</v>
      </c>
      <c r="H19" s="32">
        <f t="shared" si="1"/>
        <v>1.375E-2</v>
      </c>
      <c r="I19" s="32">
        <f t="shared" si="2"/>
        <v>0.33798708984374987</v>
      </c>
      <c r="J19" s="33">
        <f t="shared" si="5"/>
        <v>5.4077934374999979</v>
      </c>
      <c r="K19" s="33">
        <f t="shared" si="3"/>
        <v>5.4077934374999979</v>
      </c>
      <c r="L19" s="30">
        <v>4</v>
      </c>
      <c r="M19" s="34">
        <f t="shared" si="6"/>
        <v>0.25</v>
      </c>
      <c r="N19" s="30">
        <v>0</v>
      </c>
      <c r="O19" s="35">
        <f t="shared" ref="O19:P19" si="27">D19/7</f>
        <v>0.14285714285714285</v>
      </c>
      <c r="P19" s="35">
        <f t="shared" si="27"/>
        <v>0</v>
      </c>
      <c r="Q19" s="30">
        <f t="shared" si="8"/>
        <v>0</v>
      </c>
      <c r="R19" s="30"/>
      <c r="S19" s="36" t="e">
        <v>#N/A</v>
      </c>
      <c r="T19" s="29">
        <v>564</v>
      </c>
      <c r="U19" s="37">
        <v>60</v>
      </c>
      <c r="V19" s="38" t="s">
        <v>182</v>
      </c>
      <c r="W19" s="29">
        <v>1</v>
      </c>
      <c r="X19" s="39">
        <f t="shared" si="9"/>
        <v>1</v>
      </c>
      <c r="Y19" s="40">
        <f t="shared" si="10"/>
        <v>0.22</v>
      </c>
      <c r="Z19" s="29">
        <v>0</v>
      </c>
      <c r="AA19" s="29" t="s">
        <v>34</v>
      </c>
      <c r="AB19" s="41">
        <f t="shared" si="11"/>
        <v>-0.69</v>
      </c>
      <c r="AC19" s="42">
        <v>9.6432291666666684E-2</v>
      </c>
      <c r="AD19" s="40">
        <f t="shared" si="12"/>
        <v>-0.13307656250000002</v>
      </c>
      <c r="AE19" s="40">
        <v>-4.9000000000000004</v>
      </c>
      <c r="AF19" s="40">
        <v>-2.93913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564</v>
      </c>
      <c r="U20" s="37">
        <v>60</v>
      </c>
      <c r="V20" s="38" t="s">
        <v>182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-2.93913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16</v>
      </c>
      <c r="D21" s="30">
        <v>7</v>
      </c>
      <c r="E21" s="30">
        <v>1</v>
      </c>
      <c r="F21" s="33">
        <v>112</v>
      </c>
      <c r="G21" s="31">
        <v>-2.3499999999999996</v>
      </c>
      <c r="H21" s="32">
        <f t="shared" si="1"/>
        <v>2.0982142857142855E-2</v>
      </c>
      <c r="I21" s="32">
        <f t="shared" si="2"/>
        <v>0.33075494698660718</v>
      </c>
      <c r="J21" s="33">
        <f t="shared" si="5"/>
        <v>37.044554062500005</v>
      </c>
      <c r="K21" s="33">
        <f t="shared" si="3"/>
        <v>5.2920791517857149</v>
      </c>
      <c r="L21" s="30">
        <v>9</v>
      </c>
      <c r="M21" s="34">
        <f t="shared" si="6"/>
        <v>0.77777777777777779</v>
      </c>
      <c r="N21" s="30">
        <v>53</v>
      </c>
      <c r="O21" s="35">
        <f t="shared" ref="O21:P21" si="29">D21/7</f>
        <v>1</v>
      </c>
      <c r="P21" s="35">
        <f t="shared" si="29"/>
        <v>0.14285714285714285</v>
      </c>
      <c r="Q21" s="30">
        <f t="shared" si="8"/>
        <v>46</v>
      </c>
      <c r="R21" s="30"/>
      <c r="S21" s="36">
        <v>2.0606060606060601</v>
      </c>
      <c r="T21" s="29">
        <v>504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9.6432291666666684E-2</v>
      </c>
      <c r="AD21" s="40">
        <f t="shared" si="12"/>
        <v>-0.93153593750000019</v>
      </c>
      <c r="AE21" s="40">
        <v>-4.9000000000000004</v>
      </c>
      <c r="AF21" s="40">
        <v>-2.93913</v>
      </c>
      <c r="AG21" s="40">
        <v>0</v>
      </c>
    </row>
    <row r="22" spans="1:33" ht="15.75" customHeight="1" x14ac:dyDescent="0.2">
      <c r="A22" s="29" t="s">
        <v>37</v>
      </c>
      <c r="B22" s="29" t="s">
        <v>77</v>
      </c>
      <c r="C22" s="16">
        <f t="shared" si="4"/>
        <v>14.933333333333334</v>
      </c>
      <c r="D22" s="30">
        <v>15</v>
      </c>
      <c r="E22" s="30">
        <v>0</v>
      </c>
      <c r="F22" s="31">
        <v>224</v>
      </c>
      <c r="G22" s="31">
        <v>-2.9500000000000006</v>
      </c>
      <c r="H22" s="32">
        <f t="shared" si="1"/>
        <v>1.3169642857142861E-2</v>
      </c>
      <c r="I22" s="32">
        <f t="shared" si="2"/>
        <v>0.30297723911830365</v>
      </c>
      <c r="J22" s="33">
        <f t="shared" si="5"/>
        <v>67.866901562500018</v>
      </c>
      <c r="K22" s="33">
        <f t="shared" si="3"/>
        <v>4.5244601041666677</v>
      </c>
      <c r="L22" s="30">
        <v>51</v>
      </c>
      <c r="M22" s="34">
        <f t="shared" si="6"/>
        <v>0.29411764705882354</v>
      </c>
      <c r="N22" s="30">
        <v>36</v>
      </c>
      <c r="O22" s="35">
        <f t="shared" ref="O22:P22" si="30">D22/7</f>
        <v>2.1428571428571428</v>
      </c>
      <c r="P22" s="35">
        <f t="shared" si="30"/>
        <v>0</v>
      </c>
      <c r="Q22" s="30">
        <f t="shared" si="8"/>
        <v>16</v>
      </c>
      <c r="R22" s="30"/>
      <c r="S22" s="36">
        <v>2.38610038610038</v>
      </c>
      <c r="T22" s="29">
        <v>504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2.9500000000000006</v>
      </c>
      <c r="Z22" s="29">
        <v>1</v>
      </c>
      <c r="AA22" s="29" t="s">
        <v>34</v>
      </c>
      <c r="AB22" s="41">
        <f t="shared" si="11"/>
        <v>-0.69</v>
      </c>
      <c r="AC22" s="42">
        <v>9.6432291666666684E-2</v>
      </c>
      <c r="AD22" s="40">
        <f t="shared" si="12"/>
        <v>-1.9961484375000003</v>
      </c>
      <c r="AE22" s="40">
        <v>-4.9000000000000004</v>
      </c>
      <c r="AF22" s="40">
        <v>-2.93913</v>
      </c>
      <c r="AG22" s="40">
        <v>0</v>
      </c>
    </row>
    <row r="23" spans="1:33" ht="15.75" customHeight="1" x14ac:dyDescent="0.2">
      <c r="A23" s="29" t="s">
        <v>38</v>
      </c>
      <c r="B23" s="29" t="s">
        <v>183</v>
      </c>
      <c r="C23" s="16">
        <f t="shared" si="4"/>
        <v>16</v>
      </c>
      <c r="D23" s="30">
        <v>15</v>
      </c>
      <c r="E23" s="30">
        <v>1</v>
      </c>
      <c r="F23" s="33">
        <v>240</v>
      </c>
      <c r="G23" s="31">
        <v>-3.0200000000000005</v>
      </c>
      <c r="H23" s="32">
        <f t="shared" si="1"/>
        <v>1.2583333333333335E-2</v>
      </c>
      <c r="I23" s="32">
        <f t="shared" si="2"/>
        <v>0.33915375651041663</v>
      </c>
      <c r="J23" s="33">
        <f t="shared" si="5"/>
        <v>81.396901562499991</v>
      </c>
      <c r="K23" s="33">
        <f t="shared" si="3"/>
        <v>5.426460104166666</v>
      </c>
      <c r="L23" s="30">
        <v>47</v>
      </c>
      <c r="M23" s="34">
        <f t="shared" si="6"/>
        <v>0.31914893617021278</v>
      </c>
      <c r="N23" s="30">
        <v>21</v>
      </c>
      <c r="O23" s="35">
        <f t="shared" ref="O23:P23" si="31">D23/7</f>
        <v>2.1428571428571428</v>
      </c>
      <c r="P23" s="35">
        <f t="shared" si="31"/>
        <v>0.14285714285714285</v>
      </c>
      <c r="Q23" s="30">
        <f t="shared" si="8"/>
        <v>9</v>
      </c>
      <c r="R23" s="30"/>
      <c r="S23" s="36">
        <v>2.72930648769574</v>
      </c>
      <c r="T23" s="29">
        <v>600</v>
      </c>
      <c r="U23" s="37" t="s">
        <v>33</v>
      </c>
      <c r="V23" s="38" t="s">
        <v>184</v>
      </c>
      <c r="W23" s="29">
        <v>2</v>
      </c>
      <c r="X23" s="39">
        <f t="shared" si="9"/>
        <v>0.13333333333333333</v>
      </c>
      <c r="Y23" s="40">
        <f t="shared" si="10"/>
        <v>1.5100000000000002</v>
      </c>
      <c r="Z23" s="29">
        <v>0</v>
      </c>
      <c r="AA23" s="29" t="s">
        <v>34</v>
      </c>
      <c r="AB23" s="41">
        <f t="shared" si="11"/>
        <v>-0.69</v>
      </c>
      <c r="AC23" s="42">
        <v>9.6432291666666684E-2</v>
      </c>
      <c r="AD23" s="40">
        <f t="shared" si="12"/>
        <v>-1.9961484375000003</v>
      </c>
      <c r="AE23" s="40">
        <v>-4.9000000000000004</v>
      </c>
      <c r="AF23" s="40">
        <v>-2.93913</v>
      </c>
      <c r="AG23" s="40">
        <v>0</v>
      </c>
    </row>
    <row r="24" spans="1:33" ht="15.75" customHeight="1" x14ac:dyDescent="0.2">
      <c r="A24" s="29" t="s">
        <v>40</v>
      </c>
      <c r="B24" s="29" t="s">
        <v>71</v>
      </c>
      <c r="C24" s="16">
        <f t="shared" si="4"/>
        <v>16.019500000000001</v>
      </c>
      <c r="D24" s="30">
        <v>20</v>
      </c>
      <c r="E24" s="30">
        <v>0</v>
      </c>
      <c r="F24" s="33">
        <v>320.39</v>
      </c>
      <c r="G24" s="33">
        <v>-3.07</v>
      </c>
      <c r="H24" s="32">
        <f t="shared" si="1"/>
        <v>9.5820718499328942E-3</v>
      </c>
      <c r="I24" s="32">
        <f t="shared" si="2"/>
        <v>0.34276153672087151</v>
      </c>
      <c r="J24" s="33">
        <f t="shared" si="5"/>
        <v>109.81736875000001</v>
      </c>
      <c r="K24" s="33">
        <f t="shared" si="3"/>
        <v>5.4908684375000005</v>
      </c>
      <c r="L24" s="30">
        <v>65</v>
      </c>
      <c r="M24" s="34">
        <f t="shared" si="6"/>
        <v>0.30769230769230771</v>
      </c>
      <c r="N24" s="30">
        <v>5</v>
      </c>
      <c r="O24" s="35">
        <f t="shared" ref="O24:P24" si="32">D24/7</f>
        <v>2.8571428571428572</v>
      </c>
      <c r="P24" s="35">
        <f t="shared" si="32"/>
        <v>0</v>
      </c>
      <c r="Q24" s="30">
        <f t="shared" si="8"/>
        <v>1</v>
      </c>
      <c r="R24" s="30"/>
      <c r="S24" s="36">
        <v>3.3777777777777702</v>
      </c>
      <c r="T24" s="29">
        <v>600</v>
      </c>
      <c r="U24" s="37" t="s">
        <v>33</v>
      </c>
      <c r="V24" s="38" t="s">
        <v>184</v>
      </c>
      <c r="W24" s="29">
        <v>3</v>
      </c>
      <c r="X24" s="39">
        <f t="shared" si="9"/>
        <v>0.15</v>
      </c>
      <c r="Y24" s="40">
        <f t="shared" si="10"/>
        <v>1.0233333333333332</v>
      </c>
      <c r="Z24" s="29">
        <v>0</v>
      </c>
      <c r="AA24" s="29" t="s">
        <v>34</v>
      </c>
      <c r="AB24" s="41">
        <f t="shared" si="11"/>
        <v>-0.69</v>
      </c>
      <c r="AC24" s="42">
        <v>9.6432291666666684E-2</v>
      </c>
      <c r="AD24" s="40">
        <f t="shared" si="12"/>
        <v>-2.6615312500000003</v>
      </c>
      <c r="AE24" s="40">
        <v>-4.9000000000000004</v>
      </c>
      <c r="AF24" s="40">
        <v>-2.93913</v>
      </c>
      <c r="AG24" s="40">
        <v>0</v>
      </c>
    </row>
    <row r="25" spans="1:33" ht="15.75" customHeight="1" x14ac:dyDescent="0.2">
      <c r="A25" s="29" t="s">
        <v>42</v>
      </c>
      <c r="B25" s="15"/>
      <c r="C25" s="16">
        <f t="shared" si="4"/>
        <v>16</v>
      </c>
      <c r="D25" s="30">
        <v>3</v>
      </c>
      <c r="E25" s="30">
        <v>0</v>
      </c>
      <c r="F25" s="33">
        <v>48</v>
      </c>
      <c r="G25" s="33">
        <v>-1.44</v>
      </c>
      <c r="H25" s="32">
        <f t="shared" si="1"/>
        <v>0.03</v>
      </c>
      <c r="I25" s="32">
        <f t="shared" si="2"/>
        <v>0.32168271484374994</v>
      </c>
      <c r="J25" s="33">
        <f t="shared" si="5"/>
        <v>15.440770312499998</v>
      </c>
      <c r="K25" s="33">
        <f t="shared" si="3"/>
        <v>5.146923437499999</v>
      </c>
      <c r="L25" s="30">
        <v>22</v>
      </c>
      <c r="M25" s="34">
        <f t="shared" si="6"/>
        <v>0.13636363636363635</v>
      </c>
      <c r="N25" s="30">
        <v>0</v>
      </c>
      <c r="O25" s="35">
        <f t="shared" ref="O25:P25" si="33">D25/7</f>
        <v>0.42857142857142855</v>
      </c>
      <c r="P25" s="35">
        <f t="shared" si="33"/>
        <v>0</v>
      </c>
      <c r="Q25" s="30">
        <f t="shared" si="8"/>
        <v>0</v>
      </c>
      <c r="R25" s="30"/>
      <c r="S25" s="36">
        <v>3.832797427652733</v>
      </c>
      <c r="T25" s="29">
        <v>504</v>
      </c>
      <c r="U25" s="37">
        <v>96</v>
      </c>
      <c r="V25" s="38" t="s">
        <v>185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9.6432291666666684E-2</v>
      </c>
      <c r="AD25" s="40">
        <f t="shared" si="12"/>
        <v>-0.3992296875000001</v>
      </c>
      <c r="AE25" s="40">
        <v>-4.9000000000000004</v>
      </c>
      <c r="AF25" s="40">
        <v>-2.94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3.9695817490494298</v>
      </c>
      <c r="T26" s="29">
        <v>504</v>
      </c>
      <c r="U26" s="37">
        <v>96</v>
      </c>
      <c r="V26" s="38" t="s">
        <v>185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9.6432291666666684E-2</v>
      </c>
      <c r="AD26" s="40">
        <f t="shared" si="12"/>
        <v>0</v>
      </c>
      <c r="AE26" s="26">
        <v>-4.9000000000000004</v>
      </c>
      <c r="AF26" s="26">
        <v>-2.93913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504</v>
      </c>
      <c r="U27" s="37">
        <v>96</v>
      </c>
      <c r="V27" s="38" t="s">
        <v>186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9.6432291666666684E-2</v>
      </c>
      <c r="AD27" s="40">
        <f t="shared" si="12"/>
        <v>0</v>
      </c>
      <c r="AE27" s="26">
        <v>-4.9000000000000004</v>
      </c>
      <c r="AF27" s="26">
        <v>-2.93913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>
        <v>192</v>
      </c>
      <c r="V28" s="1" t="s">
        <v>187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9.6432291666666684E-2</v>
      </c>
      <c r="AD28" s="40">
        <f t="shared" si="12"/>
        <v>0</v>
      </c>
      <c r="AE28" s="26">
        <v>-4.9000000000000004</v>
      </c>
      <c r="AF28" s="26">
        <v>-2.93913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300</v>
      </c>
      <c r="U29" s="23">
        <v>192</v>
      </c>
      <c r="V29" s="1" t="s">
        <v>188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9.6432291666666684E-2</v>
      </c>
      <c r="AD29" s="40">
        <f t="shared" si="12"/>
        <v>0</v>
      </c>
      <c r="AE29" s="26">
        <v>-4.9000000000000004</v>
      </c>
      <c r="AF29" s="26">
        <v>-3.4811120174999899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9.6432291666666684E-2</v>
      </c>
      <c r="AD30" s="40">
        <f t="shared" si="12"/>
        <v>0</v>
      </c>
      <c r="AE30" s="26">
        <v>-4.9000000000000004</v>
      </c>
      <c r="AF30" s="26">
        <v>-3.2915858549999899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312</v>
      </c>
      <c r="U31" s="23">
        <v>192</v>
      </c>
      <c r="V31" s="1" t="s">
        <v>380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9.6432291666666684E-2</v>
      </c>
      <c r="AD31" s="40">
        <f t="shared" si="12"/>
        <v>0</v>
      </c>
      <c r="AE31" s="44">
        <v>-4.9000000000000004</v>
      </c>
      <c r="AF31" s="44">
        <v>-3.2915858549999992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9.6432291666666684E-2</v>
      </c>
      <c r="AD32" s="40">
        <f t="shared" si="12"/>
        <v>0</v>
      </c>
      <c r="AE32" s="56">
        <v>-4.9000000000000004</v>
      </c>
      <c r="AF32" s="56">
        <v>-3.2915858549999899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30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59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Mini Plastic Dessert Cups with Spoons - 3 oz Round Dessert Shooters for Chocolate Desserts, Appetizers, Samplers, Dessert Shot Glasses &amp; More")</f>
        <v>100 Mini Plastic Dessert Cups with Spoons - 3 oz Round Dessert Shooters for Chocolate Desserts, Appetizers, Samplers, Dessert Shot Glasses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Info!B1:BJ5000""),2,FALSE),"""")"),"B07ZKY8B3R")</f>
        <v>B07ZKY8B3R</v>
      </c>
      <c r="B2" s="3" t="s">
        <v>189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69.5" customHeight="1" x14ac:dyDescent="0.2">
      <c r="A3" s="72" t="s">
        <v>30</v>
      </c>
      <c r="B3" s="73"/>
      <c r="C3" s="4">
        <f>((AE32+AF32)/0.85)*-1</f>
        <v>14.405914476102943</v>
      </c>
      <c r="D3" s="5">
        <f>SUM(D4:D99707)</f>
        <v>362</v>
      </c>
      <c r="E3" s="5"/>
      <c r="F3" s="6">
        <f t="shared" ref="F3:G3" si="0">SUM(F4:F99707)</f>
        <v>6568.3200000000015</v>
      </c>
      <c r="G3" s="6">
        <f t="shared" si="0"/>
        <v>-34.130000000000003</v>
      </c>
      <c r="H3" s="7">
        <f t="shared" ref="H3:H32" si="1">G3/F3*-1</f>
        <v>5.1961536587742368E-3</v>
      </c>
      <c r="I3" s="8">
        <f t="shared" ref="I3:I32" si="2">J3/F3</f>
        <v>0.16380525843758378</v>
      </c>
      <c r="J3" s="6">
        <f>SUM(J4:J99707)</f>
        <v>1075.9253551007505</v>
      </c>
      <c r="K3" s="6">
        <f t="shared" ref="K3:K32" si="3">J3/D3</f>
        <v>2.9721694892285924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3 - Oct
3 - Nov
5 - Dec
1.5 - Jan
1.5 - Feb")</f>
        <v>1.5 - March
1.5 - April
1.5 - May
1.5 - June
1.5 - July
1.5 - Aug
1.5 - Sept
3 - Oct
3 - Nov
5 -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24</v>
      </c>
      <c r="X3" s="7">
        <f>W3/D3</f>
        <v>6.6298342541436461E-2</v>
      </c>
      <c r="Y3" s="6"/>
      <c r="Z3" s="5"/>
      <c r="AA3" s="5"/>
      <c r="AB3" s="5"/>
      <c r="AC3" s="5"/>
      <c r="AD3" s="6">
        <f>SUM(AD4:AD99707)</f>
        <v>-117.16625600625001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Info!B2:BZ7000""),37,FALSE)),"""")*-1"),-6.5650273046875)</f>
        <v>-6.5650273046874998</v>
      </c>
      <c r="AG3" s="6">
        <f>SUM(AG4:AG99707)</f>
        <v>0</v>
      </c>
    </row>
    <row r="4" spans="1:33" ht="15.75" customHeight="1" x14ac:dyDescent="0.2">
      <c r="A4" s="15" t="s">
        <v>52</v>
      </c>
      <c r="B4" s="15" t="s">
        <v>77</v>
      </c>
      <c r="C4" s="16">
        <f t="shared" ref="C4:C32" si="4">IFERROR(F4/D4," - ")</f>
        <v>16.63</v>
      </c>
      <c r="D4" s="17">
        <v>11</v>
      </c>
      <c r="E4" s="17">
        <v>0</v>
      </c>
      <c r="F4" s="18">
        <v>182.92999999999998</v>
      </c>
      <c r="G4" s="18">
        <v>0</v>
      </c>
      <c r="H4" s="19">
        <f t="shared" si="1"/>
        <v>0</v>
      </c>
      <c r="I4" s="19">
        <f t="shared" si="2"/>
        <v>0.12104541939425816</v>
      </c>
      <c r="J4" s="18">
        <f t="shared" ref="J4:J32" si="5">F4*0.85+G4+AF4*D4+D4*AE4+AG4+AD4</f>
        <v>22.142838569791643</v>
      </c>
      <c r="K4" s="18">
        <f t="shared" si="3"/>
        <v>2.0129853245265128</v>
      </c>
      <c r="L4" s="17">
        <v>21</v>
      </c>
      <c r="M4" s="20">
        <f t="shared" ref="M4:M32" si="6">IFERROR(D4/L4,"-")</f>
        <v>0.52380952380952384</v>
      </c>
      <c r="N4" s="17">
        <v>5</v>
      </c>
      <c r="O4" s="21">
        <f t="shared" ref="O4:P4" si="7">D4/7</f>
        <v>1.5714285714285714</v>
      </c>
      <c r="P4" s="21">
        <f t="shared" si="7"/>
        <v>0</v>
      </c>
      <c r="Q4" s="17">
        <f t="shared" ref="Q4:Q32" si="8">ROUNDDOWN(N4/(O4+P4),0)</f>
        <v>3</v>
      </c>
      <c r="R4" s="17"/>
      <c r="S4" s="22">
        <v>2.71125975473801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0.23453890625000004</v>
      </c>
      <c r="AD4" s="26">
        <f t="shared" ref="AD4:AD32" si="12">IFERROR(AB4*AC4*D4*2,0)</f>
        <v>-3.5603005968750008</v>
      </c>
      <c r="AE4" s="26">
        <v>-5.8</v>
      </c>
      <c r="AF4" s="26">
        <v>-5.9988509848484846</v>
      </c>
      <c r="AG4" s="26">
        <v>0</v>
      </c>
    </row>
    <row r="5" spans="1:33" ht="15.75" customHeight="1" x14ac:dyDescent="0.2">
      <c r="A5" s="29" t="s">
        <v>53</v>
      </c>
      <c r="B5" s="29"/>
      <c r="C5" s="16">
        <f t="shared" si="4"/>
        <v>16.63</v>
      </c>
      <c r="D5" s="30">
        <v>1</v>
      </c>
      <c r="E5" s="30">
        <v>0</v>
      </c>
      <c r="F5" s="31">
        <v>16.63</v>
      </c>
      <c r="G5" s="31">
        <v>0</v>
      </c>
      <c r="H5" s="32">
        <f t="shared" si="1"/>
        <v>0</v>
      </c>
      <c r="I5" s="32">
        <f t="shared" si="2"/>
        <v>0.12104541939425822</v>
      </c>
      <c r="J5" s="33">
        <f t="shared" si="5"/>
        <v>2.0129853245265141</v>
      </c>
      <c r="K5" s="33">
        <f t="shared" si="3"/>
        <v>2.0129853245265141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0.14285714285714285</v>
      </c>
      <c r="P5" s="35">
        <f t="shared" si="13"/>
        <v>0</v>
      </c>
      <c r="Q5" s="30">
        <f t="shared" si="8"/>
        <v>0</v>
      </c>
      <c r="R5" s="30"/>
      <c r="S5" s="36">
        <v>3.0647887323943599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" t="s">
        <v>34</v>
      </c>
      <c r="AB5" s="27">
        <f t="shared" si="11"/>
        <v>-0.69</v>
      </c>
      <c r="AC5" s="28">
        <v>0.23453890625000004</v>
      </c>
      <c r="AD5" s="26">
        <f t="shared" si="12"/>
        <v>-0.32366369062500006</v>
      </c>
      <c r="AE5" s="26">
        <v>-5.8</v>
      </c>
      <c r="AF5" s="40">
        <v>-5.9988509848484846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>
        <v>3.1230283911671899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-5.9988509848484846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-5.9988509848484846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-6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-6.1292960606060598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-6.1292960606060598</v>
      </c>
      <c r="AG10" s="40">
        <v>0</v>
      </c>
    </row>
    <row r="11" spans="1:33" ht="15.75" customHeight="1" x14ac:dyDescent="0.2">
      <c r="A11" s="29" t="s">
        <v>60</v>
      </c>
      <c r="B11" s="29"/>
      <c r="C11" s="16">
        <f t="shared" si="4"/>
        <v>16.63</v>
      </c>
      <c r="D11" s="30">
        <v>1</v>
      </c>
      <c r="E11" s="30">
        <v>0</v>
      </c>
      <c r="F11" s="31">
        <v>16.63</v>
      </c>
      <c r="G11" s="31">
        <v>-0.08</v>
      </c>
      <c r="H11" s="32">
        <f t="shared" si="1"/>
        <v>4.810583283223091E-3</v>
      </c>
      <c r="I11" s="32">
        <f t="shared" si="2"/>
        <v>0.10839087485080812</v>
      </c>
      <c r="J11" s="33">
        <f t="shared" si="5"/>
        <v>1.8025402487689388</v>
      </c>
      <c r="K11" s="33">
        <f t="shared" si="3"/>
        <v>1.8025402487689388</v>
      </c>
      <c r="L11" s="30">
        <v>4</v>
      </c>
      <c r="M11" s="34">
        <f t="shared" si="6"/>
        <v>0.25</v>
      </c>
      <c r="N11" s="30">
        <v>0</v>
      </c>
      <c r="O11" s="35">
        <f t="shared" ref="O11:P11" si="19">D11/7</f>
        <v>0.14285714285714285</v>
      </c>
      <c r="P11" s="35">
        <f t="shared" si="19"/>
        <v>0</v>
      </c>
      <c r="Q11" s="30">
        <f t="shared" si="8"/>
        <v>0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" t="s">
        <v>34</v>
      </c>
      <c r="AB11" s="41">
        <f t="shared" si="11"/>
        <v>-0.69</v>
      </c>
      <c r="AC11" s="28">
        <v>0.23453890625000004</v>
      </c>
      <c r="AD11" s="40">
        <f t="shared" si="12"/>
        <v>-0.32366369062500006</v>
      </c>
      <c r="AE11" s="26">
        <v>-5.8</v>
      </c>
      <c r="AF11" s="40">
        <v>-6.1292960606060598</v>
      </c>
      <c r="AG11" s="40">
        <v>0</v>
      </c>
    </row>
    <row r="12" spans="1:33" ht="15.75" customHeight="1" x14ac:dyDescent="0.2">
      <c r="A12" s="29" t="s">
        <v>61</v>
      </c>
      <c r="B12" s="29"/>
      <c r="C12" s="16">
        <f t="shared" si="4"/>
        <v>16.63</v>
      </c>
      <c r="D12" s="30">
        <v>1</v>
      </c>
      <c r="E12" s="30">
        <v>0</v>
      </c>
      <c r="F12" s="31">
        <v>16.63</v>
      </c>
      <c r="G12" s="31">
        <v>0</v>
      </c>
      <c r="H12" s="32">
        <f t="shared" si="1"/>
        <v>0</v>
      </c>
      <c r="I12" s="32">
        <f t="shared" si="2"/>
        <v>0.11320145813403115</v>
      </c>
      <c r="J12" s="33">
        <f t="shared" si="5"/>
        <v>1.882540248768938</v>
      </c>
      <c r="K12" s="33">
        <f t="shared" si="3"/>
        <v>1.882540248768938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0.14285714285714285</v>
      </c>
      <c r="P12" s="35">
        <f t="shared" si="20"/>
        <v>0</v>
      </c>
      <c r="Q12" s="30">
        <f t="shared" si="8"/>
        <v>0</v>
      </c>
      <c r="R12" s="30"/>
      <c r="S12" s="36">
        <v>4.5333333333333297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" t="s">
        <v>34</v>
      </c>
      <c r="AB12" s="41">
        <f t="shared" si="11"/>
        <v>-0.69</v>
      </c>
      <c r="AC12" s="28">
        <v>0.23453890625000004</v>
      </c>
      <c r="AD12" s="40">
        <f t="shared" si="12"/>
        <v>-0.32366369062500006</v>
      </c>
      <c r="AE12" s="26">
        <v>-5.8</v>
      </c>
      <c r="AF12" s="40">
        <v>-6.1292960606060598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>
        <v>4.2758620689655098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" t="s">
        <v>34</v>
      </c>
      <c r="AB13" s="41">
        <f t="shared" si="11"/>
        <v>-0.69</v>
      </c>
      <c r="AC13" s="28">
        <v>0.23453890625000004</v>
      </c>
      <c r="AD13" s="40">
        <f t="shared" si="12"/>
        <v>0</v>
      </c>
      <c r="AE13" s="26">
        <v>-5.8</v>
      </c>
      <c r="AF13" s="40">
        <v>-6.1979513636363599</v>
      </c>
      <c r="AG13" s="40">
        <v>0</v>
      </c>
    </row>
    <row r="14" spans="1:33" ht="15.75" customHeight="1" x14ac:dyDescent="0.2">
      <c r="A14" s="29" t="s">
        <v>63</v>
      </c>
      <c r="B14" s="29"/>
      <c r="C14" s="16">
        <f t="shared" si="4"/>
        <v>16.63</v>
      </c>
      <c r="D14" s="30">
        <v>1</v>
      </c>
      <c r="E14" s="30">
        <v>0</v>
      </c>
      <c r="F14" s="33">
        <v>16.63</v>
      </c>
      <c r="G14" s="31">
        <v>0</v>
      </c>
      <c r="H14" s="32">
        <f t="shared" si="1"/>
        <v>0</v>
      </c>
      <c r="I14" s="32">
        <f t="shared" si="2"/>
        <v>0.10907305747075399</v>
      </c>
      <c r="J14" s="33">
        <f t="shared" si="5"/>
        <v>1.8138849457386388</v>
      </c>
      <c r="K14" s="33">
        <f t="shared" si="3"/>
        <v>1.8138849457386388</v>
      </c>
      <c r="L14" s="30">
        <v>4</v>
      </c>
      <c r="M14" s="34">
        <f t="shared" si="6"/>
        <v>0.25</v>
      </c>
      <c r="N14" s="30">
        <v>0</v>
      </c>
      <c r="O14" s="35">
        <f t="shared" ref="O14:P14" si="22">D14/7</f>
        <v>0.14285714285714285</v>
      </c>
      <c r="P14" s="35">
        <f t="shared" si="22"/>
        <v>0</v>
      </c>
      <c r="Q14" s="30">
        <f t="shared" si="8"/>
        <v>0</v>
      </c>
      <c r="R14" s="30"/>
      <c r="S14" s="36" t="e">
        <v>#N/A</v>
      </c>
      <c r="T14" s="29">
        <v>408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" t="s">
        <v>34</v>
      </c>
      <c r="AB14" s="41">
        <f t="shared" si="11"/>
        <v>-0.69</v>
      </c>
      <c r="AC14" s="28">
        <v>0.23453890625000004</v>
      </c>
      <c r="AD14" s="40">
        <f t="shared" si="12"/>
        <v>-0.32366369062500006</v>
      </c>
      <c r="AE14" s="26">
        <v>-5.8</v>
      </c>
      <c r="AF14" s="40">
        <v>-6.1979513636363599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408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" t="s">
        <v>34</v>
      </c>
      <c r="AB15" s="41">
        <f t="shared" si="11"/>
        <v>-0.69</v>
      </c>
      <c r="AC15" s="28">
        <v>0.23453890625000004</v>
      </c>
      <c r="AD15" s="40">
        <f t="shared" si="12"/>
        <v>0</v>
      </c>
      <c r="AE15" s="26">
        <v>-5.8</v>
      </c>
      <c r="AF15" s="40">
        <v>-6.1979513636363599</v>
      </c>
      <c r="AG15" s="40">
        <v>0</v>
      </c>
    </row>
    <row r="16" spans="1:33" ht="15.75" customHeight="1" x14ac:dyDescent="0.2">
      <c r="A16" s="29" t="s">
        <v>65</v>
      </c>
      <c r="B16" s="29"/>
      <c r="C16" s="16">
        <f t="shared" si="4"/>
        <v>16.63</v>
      </c>
      <c r="D16" s="30">
        <v>1</v>
      </c>
      <c r="E16" s="30">
        <v>0</v>
      </c>
      <c r="F16" s="33">
        <v>16.63</v>
      </c>
      <c r="G16" s="31">
        <v>0</v>
      </c>
      <c r="H16" s="32">
        <f t="shared" si="1"/>
        <v>0</v>
      </c>
      <c r="I16" s="32">
        <f t="shared" si="2"/>
        <v>0.10907305747075399</v>
      </c>
      <c r="J16" s="33">
        <f t="shared" si="5"/>
        <v>1.8138849457386388</v>
      </c>
      <c r="K16" s="33">
        <f t="shared" si="3"/>
        <v>1.8138849457386388</v>
      </c>
      <c r="L16" s="30">
        <v>5</v>
      </c>
      <c r="M16" s="34">
        <f t="shared" si="6"/>
        <v>0.2</v>
      </c>
      <c r="N16" s="30">
        <v>0</v>
      </c>
      <c r="O16" s="35">
        <f t="shared" ref="O16:P16" si="24">D16/7</f>
        <v>0.14285714285714285</v>
      </c>
      <c r="P16" s="35">
        <f t="shared" si="24"/>
        <v>0</v>
      </c>
      <c r="Q16" s="30">
        <f t="shared" si="8"/>
        <v>0</v>
      </c>
      <c r="R16" s="30"/>
      <c r="S16" s="36" t="e">
        <v>#N/A</v>
      </c>
      <c r="T16" s="29">
        <v>408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" t="s">
        <v>34</v>
      </c>
      <c r="AB16" s="41">
        <f t="shared" si="11"/>
        <v>-0.69</v>
      </c>
      <c r="AC16" s="28">
        <v>0.23453890625000004</v>
      </c>
      <c r="AD16" s="40">
        <f t="shared" si="12"/>
        <v>-0.32366369062500006</v>
      </c>
      <c r="AE16" s="26">
        <v>-5.8</v>
      </c>
      <c r="AF16" s="40">
        <v>-6.1979513636363599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408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-6.1979513636363599</v>
      </c>
      <c r="AG17" s="40">
        <v>0</v>
      </c>
    </row>
    <row r="18" spans="1:33" ht="15.75" customHeight="1" x14ac:dyDescent="0.2">
      <c r="A18" s="29" t="s">
        <v>67</v>
      </c>
      <c r="B18" s="29"/>
      <c r="C18" s="16">
        <f t="shared" si="4"/>
        <v>16.63</v>
      </c>
      <c r="D18" s="30">
        <v>5</v>
      </c>
      <c r="E18" s="30">
        <v>0</v>
      </c>
      <c r="F18" s="33">
        <v>83.149999999999991</v>
      </c>
      <c r="G18" s="31">
        <v>-1.02</v>
      </c>
      <c r="H18" s="32">
        <f t="shared" si="1"/>
        <v>1.2266987372218882E-2</v>
      </c>
      <c r="I18" s="32">
        <f t="shared" si="2"/>
        <v>9.6806070098535119E-2</v>
      </c>
      <c r="J18" s="33">
        <f t="shared" si="5"/>
        <v>8.0494247286931948</v>
      </c>
      <c r="K18" s="33">
        <f t="shared" si="3"/>
        <v>1.6098849457386391</v>
      </c>
      <c r="L18" s="30">
        <v>27</v>
      </c>
      <c r="M18" s="34">
        <f t="shared" si="6"/>
        <v>0.18518518518518517</v>
      </c>
      <c r="N18" s="30">
        <v>197</v>
      </c>
      <c r="O18" s="35">
        <f t="shared" ref="O18:P18" si="26">D18/7</f>
        <v>0.7142857142857143</v>
      </c>
      <c r="P18" s="35">
        <f t="shared" si="26"/>
        <v>0</v>
      </c>
      <c r="Q18" s="30">
        <f t="shared" si="8"/>
        <v>275</v>
      </c>
      <c r="R18" s="30"/>
      <c r="S18" s="36">
        <v>7.2072072072072002E-2</v>
      </c>
      <c r="T18" s="29">
        <v>408</v>
      </c>
      <c r="U18" s="37" t="s">
        <v>33</v>
      </c>
      <c r="V18" s="38" t="s">
        <v>33</v>
      </c>
      <c r="W18" s="29">
        <v>1</v>
      </c>
      <c r="X18" s="39">
        <f t="shared" si="9"/>
        <v>0.2</v>
      </c>
      <c r="Y18" s="40">
        <f t="shared" si="10"/>
        <v>1.02</v>
      </c>
      <c r="Z18" s="29">
        <v>0</v>
      </c>
      <c r="AA18" s="29" t="s">
        <v>34</v>
      </c>
      <c r="AB18" s="41">
        <f t="shared" si="11"/>
        <v>-0.69</v>
      </c>
      <c r="AC18" s="42">
        <v>0.23453890625000004</v>
      </c>
      <c r="AD18" s="40">
        <f t="shared" si="12"/>
        <v>-1.6183184531250003</v>
      </c>
      <c r="AE18" s="40">
        <v>-5.8</v>
      </c>
      <c r="AF18" s="40">
        <v>-6.1979513636363599</v>
      </c>
      <c r="AG18" s="40">
        <v>0</v>
      </c>
    </row>
    <row r="19" spans="1:33" ht="15.75" customHeight="1" x14ac:dyDescent="0.2">
      <c r="A19" s="29" t="s">
        <v>31</v>
      </c>
      <c r="B19" s="29" t="s">
        <v>190</v>
      </c>
      <c r="C19" s="16">
        <f t="shared" si="4"/>
        <v>16.63</v>
      </c>
      <c r="D19" s="30">
        <v>51</v>
      </c>
      <c r="E19" s="30">
        <v>0</v>
      </c>
      <c r="F19" s="33">
        <v>848.12999999999988</v>
      </c>
      <c r="G19" s="31">
        <v>-2.1799999999999997</v>
      </c>
      <c r="H19" s="32">
        <f t="shared" si="1"/>
        <v>2.5703606758397889E-3</v>
      </c>
      <c r="I19" s="32">
        <f t="shared" si="2"/>
        <v>0.10650269679491395</v>
      </c>
      <c r="J19" s="33">
        <f t="shared" si="5"/>
        <v>90.328132232670356</v>
      </c>
      <c r="K19" s="33">
        <f t="shared" si="3"/>
        <v>1.7711398476994187</v>
      </c>
      <c r="L19" s="30">
        <v>102</v>
      </c>
      <c r="M19" s="34">
        <f t="shared" si="6"/>
        <v>0.5</v>
      </c>
      <c r="N19" s="30">
        <v>169</v>
      </c>
      <c r="O19" s="35">
        <f t="shared" ref="O19:P19" si="27">D19/7</f>
        <v>7.2857142857142856</v>
      </c>
      <c r="P19" s="35">
        <f t="shared" si="27"/>
        <v>0</v>
      </c>
      <c r="Q19" s="30">
        <f t="shared" si="8"/>
        <v>23</v>
      </c>
      <c r="R19" s="30"/>
      <c r="S19" s="36">
        <v>0.42424242424242398</v>
      </c>
      <c r="T19" s="29">
        <v>408</v>
      </c>
      <c r="U19" s="37" t="s">
        <v>33</v>
      </c>
      <c r="V19" s="38" t="s">
        <v>33</v>
      </c>
      <c r="W19" s="29">
        <v>2</v>
      </c>
      <c r="X19" s="39">
        <f t="shared" si="9"/>
        <v>3.9215686274509803E-2</v>
      </c>
      <c r="Y19" s="40">
        <f t="shared" si="10"/>
        <v>1.0899999999999999</v>
      </c>
      <c r="Z19" s="29">
        <v>0</v>
      </c>
      <c r="AA19" s="29" t="s">
        <v>34</v>
      </c>
      <c r="AB19" s="41">
        <f t="shared" si="11"/>
        <v>-0.69</v>
      </c>
      <c r="AC19" s="42">
        <v>0.23453890625000004</v>
      </c>
      <c r="AD19" s="40">
        <f t="shared" si="12"/>
        <v>-16.506848221875003</v>
      </c>
      <c r="AE19" s="40">
        <v>-5.8</v>
      </c>
      <c r="AF19" s="40">
        <v>-6.1979513636363635</v>
      </c>
      <c r="AG19" s="40">
        <v>0</v>
      </c>
    </row>
    <row r="20" spans="1:33" ht="15.75" customHeight="1" x14ac:dyDescent="0.2">
      <c r="A20" s="29" t="s">
        <v>35</v>
      </c>
      <c r="B20" s="29" t="s">
        <v>191</v>
      </c>
      <c r="C20" s="16">
        <f t="shared" si="4"/>
        <v>17.15509090909093</v>
      </c>
      <c r="D20" s="30">
        <v>110</v>
      </c>
      <c r="E20" s="30">
        <v>5</v>
      </c>
      <c r="F20" s="33">
        <v>1887.0600000000024</v>
      </c>
      <c r="G20" s="31">
        <v>-3.3</v>
      </c>
      <c r="H20" s="32">
        <f t="shared" si="1"/>
        <v>1.7487520269625744E-3</v>
      </c>
      <c r="I20" s="32">
        <f t="shared" si="2"/>
        <v>0.13000293791996639</v>
      </c>
      <c r="J20" s="33">
        <f t="shared" si="5"/>
        <v>245.32334403125211</v>
      </c>
      <c r="K20" s="33">
        <f t="shared" si="3"/>
        <v>2.2302122184659283</v>
      </c>
      <c r="L20" s="30">
        <v>142</v>
      </c>
      <c r="M20" s="34">
        <f t="shared" si="6"/>
        <v>0.77464788732394363</v>
      </c>
      <c r="N20" s="30">
        <v>55</v>
      </c>
      <c r="O20" s="35">
        <f t="shared" ref="O20:P20" si="28">D20/7</f>
        <v>15.714285714285714</v>
      </c>
      <c r="P20" s="35">
        <f t="shared" si="28"/>
        <v>0.7142857142857143</v>
      </c>
      <c r="Q20" s="30">
        <f t="shared" si="8"/>
        <v>3</v>
      </c>
      <c r="R20" s="30"/>
      <c r="S20" s="36">
        <v>4.1739130434782599</v>
      </c>
      <c r="T20" s="29">
        <v>408</v>
      </c>
      <c r="U20" s="37" t="s">
        <v>33</v>
      </c>
      <c r="V20" s="38" t="s">
        <v>33</v>
      </c>
      <c r="W20" s="29">
        <v>2</v>
      </c>
      <c r="X20" s="39">
        <f t="shared" si="9"/>
        <v>1.8181818181818181E-2</v>
      </c>
      <c r="Y20" s="40">
        <f t="shared" si="10"/>
        <v>1.0999999999999999</v>
      </c>
      <c r="Z20" s="29">
        <v>1</v>
      </c>
      <c r="AA20" s="29" t="s">
        <v>34</v>
      </c>
      <c r="AB20" s="41">
        <f t="shared" si="11"/>
        <v>-0.69</v>
      </c>
      <c r="AC20" s="42">
        <v>0.23453890625000004</v>
      </c>
      <c r="AD20" s="40">
        <f t="shared" si="12"/>
        <v>-35.603005968750004</v>
      </c>
      <c r="AE20" s="40">
        <v>-5.8</v>
      </c>
      <c r="AF20" s="40">
        <v>-6.1979513636363635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17.801891891891888</v>
      </c>
      <c r="D21" s="30">
        <v>37</v>
      </c>
      <c r="E21" s="30">
        <v>0</v>
      </c>
      <c r="F21" s="33">
        <v>658.66999999999985</v>
      </c>
      <c r="G21" s="31">
        <v>-3.4000000000000004</v>
      </c>
      <c r="H21" s="32">
        <f t="shared" si="1"/>
        <v>5.161917196775322E-3</v>
      </c>
      <c r="I21" s="32">
        <f t="shared" si="2"/>
        <v>0.15268608406687642</v>
      </c>
      <c r="J21" s="33">
        <f t="shared" si="5"/>
        <v>100.56974299232947</v>
      </c>
      <c r="K21" s="33">
        <f t="shared" si="3"/>
        <v>2.7181011619548503</v>
      </c>
      <c r="L21" s="30">
        <v>76</v>
      </c>
      <c r="M21" s="34">
        <f t="shared" si="6"/>
        <v>0.48684210526315791</v>
      </c>
      <c r="N21" s="30">
        <v>36</v>
      </c>
      <c r="O21" s="35">
        <f t="shared" ref="O21:P21" si="29">D21/7</f>
        <v>5.2857142857142856</v>
      </c>
      <c r="P21" s="35">
        <f t="shared" si="29"/>
        <v>0</v>
      </c>
      <c r="Q21" s="30">
        <f t="shared" si="8"/>
        <v>6</v>
      </c>
      <c r="R21" s="30"/>
      <c r="S21" s="36">
        <v>11.4366197183098</v>
      </c>
      <c r="T21" s="29">
        <v>408</v>
      </c>
      <c r="U21" s="37" t="s">
        <v>33</v>
      </c>
      <c r="V21" s="38" t="s">
        <v>33</v>
      </c>
      <c r="W21" s="29">
        <v>3</v>
      </c>
      <c r="X21" s="39">
        <f t="shared" si="9"/>
        <v>8.1081081081081086E-2</v>
      </c>
      <c r="Y21" s="40">
        <f t="shared" si="10"/>
        <v>1.1333333333333335</v>
      </c>
      <c r="Z21" s="29">
        <v>0</v>
      </c>
      <c r="AA21" s="29" t="s">
        <v>34</v>
      </c>
      <c r="AB21" s="41">
        <f t="shared" si="11"/>
        <v>-0.69</v>
      </c>
      <c r="AC21" s="42">
        <v>0.23453890625000004</v>
      </c>
      <c r="AD21" s="40">
        <f t="shared" si="12"/>
        <v>-11.975556553125003</v>
      </c>
      <c r="AE21" s="40">
        <v>-5.8</v>
      </c>
      <c r="AF21" s="40">
        <v>-6.1979513636363635</v>
      </c>
      <c r="AG21" s="40">
        <v>0</v>
      </c>
    </row>
    <row r="22" spans="1:33" ht="15.75" customHeight="1" x14ac:dyDescent="0.2">
      <c r="A22" s="29" t="s">
        <v>37</v>
      </c>
      <c r="B22" s="29" t="s">
        <v>192</v>
      </c>
      <c r="C22" s="16">
        <f t="shared" si="4"/>
        <v>18</v>
      </c>
      <c r="D22" s="30">
        <v>38</v>
      </c>
      <c r="E22" s="30">
        <v>0</v>
      </c>
      <c r="F22" s="31">
        <v>684</v>
      </c>
      <c r="G22" s="31">
        <v>-3.5</v>
      </c>
      <c r="H22" s="32">
        <f t="shared" si="1"/>
        <v>5.1169590643274851E-3</v>
      </c>
      <c r="I22" s="32">
        <f t="shared" si="2"/>
        <v>0.16034887125448566</v>
      </c>
      <c r="J22" s="33">
        <f t="shared" si="5"/>
        <v>109.67862793806819</v>
      </c>
      <c r="K22" s="33">
        <f t="shared" si="3"/>
        <v>2.8862796825807417</v>
      </c>
      <c r="L22" s="30">
        <v>78</v>
      </c>
      <c r="M22" s="34">
        <f t="shared" si="6"/>
        <v>0.48717948717948717</v>
      </c>
      <c r="N22" s="30">
        <v>68</v>
      </c>
      <c r="O22" s="35">
        <f t="shared" ref="O22:P22" si="30">D22/7</f>
        <v>5.4285714285714288</v>
      </c>
      <c r="P22" s="35">
        <f t="shared" si="30"/>
        <v>0</v>
      </c>
      <c r="Q22" s="30">
        <f t="shared" si="8"/>
        <v>12</v>
      </c>
      <c r="R22" s="30"/>
      <c r="S22" s="36">
        <v>8.3243243243243192</v>
      </c>
      <c r="T22" s="29">
        <v>408</v>
      </c>
      <c r="U22" s="37" t="s">
        <v>33</v>
      </c>
      <c r="V22" s="38" t="s">
        <v>33</v>
      </c>
      <c r="W22" s="29">
        <v>5</v>
      </c>
      <c r="X22" s="39">
        <f t="shared" si="9"/>
        <v>0.13157894736842105</v>
      </c>
      <c r="Y22" s="40">
        <f t="shared" si="10"/>
        <v>0.58333333333333337</v>
      </c>
      <c r="Z22" s="29">
        <v>1</v>
      </c>
      <c r="AA22" s="29" t="s">
        <v>34</v>
      </c>
      <c r="AB22" s="41">
        <f t="shared" si="11"/>
        <v>-0.69</v>
      </c>
      <c r="AC22" s="42">
        <v>0.23453890625000004</v>
      </c>
      <c r="AD22" s="40">
        <f t="shared" si="12"/>
        <v>-12.299220243750002</v>
      </c>
      <c r="AE22" s="40">
        <v>-5.8</v>
      </c>
      <c r="AF22" s="40">
        <v>-6.1979513636363635</v>
      </c>
      <c r="AG22" s="40">
        <v>0</v>
      </c>
    </row>
    <row r="23" spans="1:33" ht="15.75" customHeight="1" x14ac:dyDescent="0.2">
      <c r="A23" s="29" t="s">
        <v>38</v>
      </c>
      <c r="B23" s="29" t="s">
        <v>193</v>
      </c>
      <c r="C23" s="16">
        <f t="shared" si="4"/>
        <v>19.693000000000001</v>
      </c>
      <c r="D23" s="30">
        <v>20</v>
      </c>
      <c r="E23" s="30">
        <v>0</v>
      </c>
      <c r="F23" s="33">
        <v>393.86</v>
      </c>
      <c r="G23" s="31">
        <v>-3.9000000000000008</v>
      </c>
      <c r="H23" s="32">
        <f t="shared" si="1"/>
        <v>9.9019956329660305E-3</v>
      </c>
      <c r="I23" s="32">
        <f t="shared" si="2"/>
        <v>0.21441298663172895</v>
      </c>
      <c r="J23" s="33">
        <f t="shared" si="5"/>
        <v>84.448698914772763</v>
      </c>
      <c r="K23" s="33">
        <f t="shared" si="3"/>
        <v>4.2224349457386383</v>
      </c>
      <c r="L23" s="30">
        <v>96</v>
      </c>
      <c r="M23" s="34">
        <f t="shared" si="6"/>
        <v>0.20833333333333334</v>
      </c>
      <c r="N23" s="30">
        <v>46</v>
      </c>
      <c r="O23" s="35">
        <f t="shared" ref="O23:P23" si="31">D23/7</f>
        <v>2.8571428571428572</v>
      </c>
      <c r="P23" s="35">
        <f t="shared" si="31"/>
        <v>0</v>
      </c>
      <c r="Q23" s="30">
        <f t="shared" si="8"/>
        <v>16</v>
      </c>
      <c r="R23" s="30"/>
      <c r="S23" s="36">
        <v>3.4929577464788699</v>
      </c>
      <c r="T23" s="29">
        <v>552</v>
      </c>
      <c r="U23" s="37" t="s">
        <v>33</v>
      </c>
      <c r="V23" s="38" t="s">
        <v>194</v>
      </c>
      <c r="W23" s="29">
        <v>3</v>
      </c>
      <c r="X23" s="39">
        <f t="shared" si="9"/>
        <v>0.15</v>
      </c>
      <c r="Y23" s="40">
        <f t="shared" si="10"/>
        <v>1.3000000000000003</v>
      </c>
      <c r="Z23" s="29">
        <v>0</v>
      </c>
      <c r="AA23" s="29" t="s">
        <v>34</v>
      </c>
      <c r="AB23" s="41">
        <f t="shared" si="11"/>
        <v>-0.69</v>
      </c>
      <c r="AC23" s="42">
        <v>0.23453890625000004</v>
      </c>
      <c r="AD23" s="40">
        <f t="shared" si="12"/>
        <v>-6.4732738125000013</v>
      </c>
      <c r="AE23" s="40">
        <v>-5.8</v>
      </c>
      <c r="AF23" s="40">
        <v>-6.1979513636363635</v>
      </c>
      <c r="AG23" s="40">
        <v>0</v>
      </c>
    </row>
    <row r="24" spans="1:33" ht="15.75" customHeight="1" x14ac:dyDescent="0.2">
      <c r="A24" s="29" t="s">
        <v>40</v>
      </c>
      <c r="B24" s="29"/>
      <c r="C24" s="16">
        <f t="shared" si="4"/>
        <v>19.990000000000002</v>
      </c>
      <c r="D24" s="30">
        <v>21</v>
      </c>
      <c r="E24" s="30">
        <v>0</v>
      </c>
      <c r="F24" s="33">
        <v>419.79000000000008</v>
      </c>
      <c r="G24" s="33">
        <v>-3.3100000000000005</v>
      </c>
      <c r="H24" s="32">
        <f t="shared" si="1"/>
        <v>7.8848948283665645E-3</v>
      </c>
      <c r="I24" s="32">
        <f t="shared" si="2"/>
        <v>0.22572615798497203</v>
      </c>
      <c r="J24" s="33">
        <f t="shared" si="5"/>
        <v>94.757583860511431</v>
      </c>
      <c r="K24" s="33">
        <f t="shared" si="3"/>
        <v>4.5122658981195922</v>
      </c>
      <c r="L24" s="30">
        <v>78</v>
      </c>
      <c r="M24" s="34">
        <f t="shared" si="6"/>
        <v>0.26923076923076922</v>
      </c>
      <c r="N24" s="30">
        <v>14</v>
      </c>
      <c r="O24" s="35">
        <f t="shared" ref="O24:P24" si="32">D24/7</f>
        <v>3</v>
      </c>
      <c r="P24" s="35">
        <f t="shared" si="32"/>
        <v>0</v>
      </c>
      <c r="Q24" s="30">
        <f t="shared" si="8"/>
        <v>4</v>
      </c>
      <c r="R24" s="30"/>
      <c r="S24" s="36">
        <v>4.9259259259259203</v>
      </c>
      <c r="T24" s="29">
        <v>552</v>
      </c>
      <c r="U24" s="37" t="s">
        <v>33</v>
      </c>
      <c r="V24" s="38" t="s">
        <v>194</v>
      </c>
      <c r="W24" s="29">
        <v>2</v>
      </c>
      <c r="X24" s="39">
        <f t="shared" si="9"/>
        <v>9.5238095238095233E-2</v>
      </c>
      <c r="Y24" s="40">
        <f t="shared" si="10"/>
        <v>1.1033333333333335</v>
      </c>
      <c r="Z24" s="29">
        <v>1</v>
      </c>
      <c r="AA24" s="29" t="s">
        <v>34</v>
      </c>
      <c r="AB24" s="41">
        <f t="shared" si="11"/>
        <v>-0.69</v>
      </c>
      <c r="AC24" s="42">
        <v>0.23453890625000004</v>
      </c>
      <c r="AD24" s="40">
        <f t="shared" si="12"/>
        <v>-6.796937503125001</v>
      </c>
      <c r="AE24" s="40">
        <v>-5.8</v>
      </c>
      <c r="AF24" s="40">
        <v>-6.1979513636363635</v>
      </c>
      <c r="AG24" s="40">
        <v>0</v>
      </c>
    </row>
    <row r="25" spans="1:33" ht="15.75" customHeight="1" x14ac:dyDescent="0.2">
      <c r="A25" s="29" t="s">
        <v>42</v>
      </c>
      <c r="B25" s="15" t="s">
        <v>71</v>
      </c>
      <c r="C25" s="16">
        <f t="shared" si="4"/>
        <v>19.990000000000002</v>
      </c>
      <c r="D25" s="30">
        <v>7</v>
      </c>
      <c r="E25" s="30">
        <v>0</v>
      </c>
      <c r="F25" s="33">
        <v>139.93</v>
      </c>
      <c r="G25" s="33">
        <v>-0.72</v>
      </c>
      <c r="H25" s="32">
        <f t="shared" si="1"/>
        <v>5.1454298577860358E-3</v>
      </c>
      <c r="I25" s="32">
        <f t="shared" si="2"/>
        <v>0.22836313989584081</v>
      </c>
      <c r="J25" s="33">
        <f t="shared" si="5"/>
        <v>31.954854165625008</v>
      </c>
      <c r="K25" s="33">
        <f t="shared" si="3"/>
        <v>4.5649791665178583</v>
      </c>
      <c r="L25" s="30">
        <v>28</v>
      </c>
      <c r="M25" s="34">
        <f t="shared" si="6"/>
        <v>0.25</v>
      </c>
      <c r="N25" s="30">
        <v>0</v>
      </c>
      <c r="O25" s="35">
        <f t="shared" ref="O25:P25" si="33">D25/7</f>
        <v>1</v>
      </c>
      <c r="P25" s="35">
        <f t="shared" si="33"/>
        <v>0</v>
      </c>
      <c r="Q25" s="30">
        <f t="shared" si="8"/>
        <v>0</v>
      </c>
      <c r="R25" s="30"/>
      <c r="S25" s="36">
        <v>12.60215053763441</v>
      </c>
      <c r="T25" s="29">
        <v>408</v>
      </c>
      <c r="U25" s="37">
        <v>144</v>
      </c>
      <c r="V25" s="38" t="s">
        <v>195</v>
      </c>
      <c r="W25" s="15">
        <v>1</v>
      </c>
      <c r="X25" s="39">
        <f t="shared" si="9"/>
        <v>0.14285714285714285</v>
      </c>
      <c r="Y25" s="40">
        <f t="shared" si="10"/>
        <v>0.72</v>
      </c>
      <c r="Z25" s="15">
        <v>0</v>
      </c>
      <c r="AA25" s="29" t="s">
        <v>34</v>
      </c>
      <c r="AB25" s="41">
        <f t="shared" si="11"/>
        <v>-0.69</v>
      </c>
      <c r="AC25" s="42">
        <v>0.23453890625000004</v>
      </c>
      <c r="AD25" s="40">
        <f t="shared" si="12"/>
        <v>-2.2656458343750003</v>
      </c>
      <c r="AE25" s="40">
        <v>-5.8</v>
      </c>
      <c r="AF25" s="40">
        <v>-6.2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14.41975308641975</v>
      </c>
      <c r="T26" s="29">
        <v>408</v>
      </c>
      <c r="U26" s="37">
        <v>144</v>
      </c>
      <c r="V26" s="38" t="s">
        <v>195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0.23453890625000004</v>
      </c>
      <c r="AD26" s="40">
        <f t="shared" si="12"/>
        <v>0</v>
      </c>
      <c r="AE26" s="26">
        <v>-5.8</v>
      </c>
      <c r="AF26" s="26">
        <v>-6.1979513636363599</v>
      </c>
      <c r="AG26" s="26">
        <v>0</v>
      </c>
    </row>
    <row r="27" spans="1:33" ht="15.75" customHeight="1" x14ac:dyDescent="0.2">
      <c r="A27" s="15" t="s">
        <v>44</v>
      </c>
      <c r="B27" s="15"/>
      <c r="C27" s="16">
        <f t="shared" si="4"/>
        <v>19.989999999999998</v>
      </c>
      <c r="D27" s="17">
        <v>1</v>
      </c>
      <c r="E27" s="17">
        <v>0</v>
      </c>
      <c r="F27" s="18">
        <v>19.989999999999998</v>
      </c>
      <c r="G27" s="18">
        <v>-0.16</v>
      </c>
      <c r="H27" s="32">
        <f t="shared" si="1"/>
        <v>8.0040020010005014E-3</v>
      </c>
      <c r="I27" s="32">
        <f t="shared" si="2"/>
        <v>0.22560705081233814</v>
      </c>
      <c r="J27" s="33">
        <f t="shared" si="5"/>
        <v>4.509884945738639</v>
      </c>
      <c r="K27" s="33">
        <f t="shared" si="3"/>
        <v>4.509884945738639</v>
      </c>
      <c r="L27" s="17">
        <v>5</v>
      </c>
      <c r="M27" s="34">
        <f t="shared" si="6"/>
        <v>0.2</v>
      </c>
      <c r="N27" s="17">
        <v>1</v>
      </c>
      <c r="O27" s="35">
        <f t="shared" ref="O27:P27" si="35">D27/7</f>
        <v>0.14285714285714285</v>
      </c>
      <c r="P27" s="35">
        <f t="shared" si="35"/>
        <v>0</v>
      </c>
      <c r="Q27" s="30">
        <f t="shared" si="8"/>
        <v>7</v>
      </c>
      <c r="R27" s="30"/>
      <c r="S27" s="22">
        <v>4.0415224913494807</v>
      </c>
      <c r="T27" s="29">
        <v>408</v>
      </c>
      <c r="U27" s="37">
        <v>144</v>
      </c>
      <c r="V27" s="38" t="s">
        <v>196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0.23453890625000004</v>
      </c>
      <c r="AD27" s="40">
        <f t="shared" si="12"/>
        <v>-0.32366369062500006</v>
      </c>
      <c r="AE27" s="26">
        <v>-5.8</v>
      </c>
      <c r="AF27" s="26">
        <v>-6.1979513636363599</v>
      </c>
      <c r="AG27" s="26">
        <v>0</v>
      </c>
    </row>
    <row r="28" spans="1:33" ht="15.75" customHeight="1" x14ac:dyDescent="0.2">
      <c r="A28" s="15" t="s">
        <v>45</v>
      </c>
      <c r="B28" s="15"/>
      <c r="C28" s="16">
        <f t="shared" si="4"/>
        <v>19.989999999999998</v>
      </c>
      <c r="D28" s="17">
        <v>1</v>
      </c>
      <c r="E28" s="17">
        <v>0</v>
      </c>
      <c r="F28" s="18">
        <v>19.989999999999998</v>
      </c>
      <c r="G28" s="18">
        <v>-0.88</v>
      </c>
      <c r="H28" s="32">
        <f t="shared" si="1"/>
        <v>4.4022011005502758E-2</v>
      </c>
      <c r="I28" s="32">
        <f t="shared" si="2"/>
        <v>0.18958904180783592</v>
      </c>
      <c r="J28" s="33">
        <f t="shared" si="5"/>
        <v>3.7898849457386397</v>
      </c>
      <c r="K28" s="33">
        <f t="shared" si="3"/>
        <v>3.7898849457386397</v>
      </c>
      <c r="L28" s="17">
        <v>20</v>
      </c>
      <c r="M28" s="34">
        <f t="shared" si="6"/>
        <v>0.05</v>
      </c>
      <c r="N28" s="17">
        <v>0</v>
      </c>
      <c r="O28" s="35">
        <f t="shared" ref="O28:P28" si="36">D28/7</f>
        <v>0.14285714285714285</v>
      </c>
      <c r="P28" s="35">
        <f t="shared" si="36"/>
        <v>0</v>
      </c>
      <c r="Q28" s="30">
        <f t="shared" si="8"/>
        <v>0</v>
      </c>
      <c r="R28" s="30"/>
      <c r="S28" s="22">
        <v>0</v>
      </c>
      <c r="T28" s="15" t="s">
        <v>33</v>
      </c>
      <c r="U28" s="23">
        <v>156</v>
      </c>
      <c r="V28" s="1" t="s">
        <v>197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0.23453890625000004</v>
      </c>
      <c r="AD28" s="40">
        <f t="shared" si="12"/>
        <v>-0.32366369062500006</v>
      </c>
      <c r="AE28" s="26">
        <v>-5.8</v>
      </c>
      <c r="AF28" s="26">
        <v>-6.1979513636363599</v>
      </c>
      <c r="AG28" s="26">
        <v>0</v>
      </c>
    </row>
    <row r="29" spans="1:33" ht="15.75" customHeight="1" x14ac:dyDescent="0.2">
      <c r="A29" s="15" t="s">
        <v>48</v>
      </c>
      <c r="B29" s="15" t="s">
        <v>198</v>
      </c>
      <c r="C29" s="16">
        <f t="shared" si="4"/>
        <v>19.989999999999998</v>
      </c>
      <c r="D29" s="17">
        <v>4</v>
      </c>
      <c r="E29" s="17">
        <v>0</v>
      </c>
      <c r="F29" s="18">
        <v>79.959999999999994</v>
      </c>
      <c r="G29" s="18">
        <v>-0.73999999999999988</v>
      </c>
      <c r="H29" s="32">
        <f t="shared" si="1"/>
        <v>9.2546273136568276E-3</v>
      </c>
      <c r="I29" s="32">
        <f t="shared" si="2"/>
        <v>0.19304956006696544</v>
      </c>
      <c r="J29" s="33">
        <f t="shared" si="5"/>
        <v>15.436242822954556</v>
      </c>
      <c r="K29" s="33">
        <f t="shared" si="3"/>
        <v>3.859060705738639</v>
      </c>
      <c r="L29" s="17">
        <v>28</v>
      </c>
      <c r="M29" s="34">
        <f t="shared" si="6"/>
        <v>0.14285714285714285</v>
      </c>
      <c r="N29" s="17">
        <v>76</v>
      </c>
      <c r="O29" s="35">
        <f t="shared" ref="O29:P29" si="37">D29/7</f>
        <v>0.5714285714285714</v>
      </c>
      <c r="P29" s="35">
        <f t="shared" si="37"/>
        <v>0</v>
      </c>
      <c r="Q29" s="30">
        <f t="shared" si="8"/>
        <v>133</v>
      </c>
      <c r="R29" s="30"/>
      <c r="S29" s="22">
        <v>7.6339869281045756</v>
      </c>
      <c r="T29" s="15">
        <v>708</v>
      </c>
      <c r="U29" s="23">
        <v>156</v>
      </c>
      <c r="V29" s="1" t="s">
        <v>199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0.23453890625000004</v>
      </c>
      <c r="AD29" s="40">
        <f t="shared" si="12"/>
        <v>-1.2946547625000002</v>
      </c>
      <c r="AE29" s="26">
        <v>-5.68</v>
      </c>
      <c r="AF29" s="26">
        <v>-6.94377560363636</v>
      </c>
      <c r="AG29" s="26">
        <v>0</v>
      </c>
    </row>
    <row r="30" spans="1:33" ht="15.75" customHeight="1" x14ac:dyDescent="0.2">
      <c r="A30" s="15" t="s">
        <v>49</v>
      </c>
      <c r="B30" s="15" t="s">
        <v>200</v>
      </c>
      <c r="C30" s="16">
        <f t="shared" si="4"/>
        <v>19.990000000000006</v>
      </c>
      <c r="D30" s="17">
        <v>25</v>
      </c>
      <c r="E30" s="17">
        <v>1</v>
      </c>
      <c r="F30" s="18">
        <v>499.75000000000011</v>
      </c>
      <c r="G30" s="18">
        <v>-3.14</v>
      </c>
      <c r="H30" s="32">
        <f t="shared" si="1"/>
        <v>6.2831415707853919E-3</v>
      </c>
      <c r="I30" s="32">
        <f t="shared" si="2"/>
        <v>0.21496793420147595</v>
      </c>
      <c r="J30" s="33">
        <f t="shared" si="5"/>
        <v>107.43022511718763</v>
      </c>
      <c r="K30" s="33">
        <f t="shared" si="3"/>
        <v>4.2972090046875051</v>
      </c>
      <c r="L30" s="17">
        <v>86</v>
      </c>
      <c r="M30" s="34">
        <f t="shared" si="6"/>
        <v>0.29069767441860467</v>
      </c>
      <c r="N30" s="17">
        <v>44</v>
      </c>
      <c r="O30" s="35">
        <f t="shared" ref="O30:P30" si="38">D30/7</f>
        <v>3.5714285714285716</v>
      </c>
      <c r="P30" s="35">
        <f t="shared" si="38"/>
        <v>0.14285714285714285</v>
      </c>
      <c r="Q30" s="30">
        <f t="shared" si="8"/>
        <v>11</v>
      </c>
      <c r="R30" s="30"/>
      <c r="S30" s="22">
        <v>7.9215686274509807</v>
      </c>
      <c r="T30" s="15" t="s">
        <v>33</v>
      </c>
      <c r="U30" s="23" t="s">
        <v>33</v>
      </c>
      <c r="V30" s="1" t="s">
        <v>33</v>
      </c>
      <c r="W30" s="15">
        <v>1</v>
      </c>
      <c r="X30" s="39">
        <f t="shared" si="9"/>
        <v>0.04</v>
      </c>
      <c r="Y30" s="40">
        <f t="shared" si="10"/>
        <v>3.14</v>
      </c>
      <c r="Z30" s="15">
        <v>0</v>
      </c>
      <c r="AA30" s="29" t="s">
        <v>34</v>
      </c>
      <c r="AB30" s="41">
        <f t="shared" si="11"/>
        <v>-0.69</v>
      </c>
      <c r="AC30" s="42">
        <v>0.23453890625000004</v>
      </c>
      <c r="AD30" s="40">
        <f t="shared" si="12"/>
        <v>-8.0915922656250014</v>
      </c>
      <c r="AE30" s="26">
        <v>-5.68</v>
      </c>
      <c r="AF30" s="26">
        <v>-6.5650273046874998</v>
      </c>
      <c r="AG30" s="26">
        <v>0</v>
      </c>
    </row>
    <row r="31" spans="1:33" ht="15.75" customHeight="1" x14ac:dyDescent="0.2">
      <c r="A31" s="15" t="s">
        <v>50</v>
      </c>
      <c r="B31" s="47" t="s">
        <v>201</v>
      </c>
      <c r="C31" s="16">
        <f t="shared" si="4"/>
        <v>21.111176470588237</v>
      </c>
      <c r="D31" s="17">
        <v>17</v>
      </c>
      <c r="E31" s="17">
        <v>0</v>
      </c>
      <c r="F31" s="18">
        <v>358.89000000000004</v>
      </c>
      <c r="G31" s="43">
        <v>-4.660000000000001</v>
      </c>
      <c r="H31" s="32">
        <f t="shared" si="1"/>
        <v>1.2984479924210762E-2</v>
      </c>
      <c r="I31" s="32">
        <f t="shared" si="2"/>
        <v>0.24165831614056535</v>
      </c>
      <c r="J31" s="33">
        <f t="shared" si="5"/>
        <v>86.728753079687507</v>
      </c>
      <c r="K31" s="33">
        <f t="shared" si="3"/>
        <v>5.1016913576286766</v>
      </c>
      <c r="L31" s="17">
        <v>50</v>
      </c>
      <c r="M31" s="34">
        <f t="shared" si="6"/>
        <v>0.34</v>
      </c>
      <c r="N31" s="17">
        <v>28</v>
      </c>
      <c r="O31" s="35">
        <f t="shared" ref="O31:P32" si="39">D31/7</f>
        <v>2.4285714285714284</v>
      </c>
      <c r="P31" s="35">
        <f t="shared" si="39"/>
        <v>0</v>
      </c>
      <c r="Q31" s="30">
        <f t="shared" si="8"/>
        <v>11</v>
      </c>
      <c r="R31" s="30"/>
      <c r="S31" s="22">
        <v>8.2515723270440198</v>
      </c>
      <c r="T31" s="15">
        <v>252</v>
      </c>
      <c r="U31" s="23">
        <v>156</v>
      </c>
      <c r="V31" s="1" t="s">
        <v>379</v>
      </c>
      <c r="W31" s="15">
        <v>3</v>
      </c>
      <c r="X31" s="39">
        <f t="shared" si="9"/>
        <v>0.17647058823529413</v>
      </c>
      <c r="Y31" s="40">
        <f t="shared" si="10"/>
        <v>1.5533333333333337</v>
      </c>
      <c r="Z31" s="15">
        <v>0</v>
      </c>
      <c r="AA31" s="15" t="s">
        <v>34</v>
      </c>
      <c r="AB31" s="41">
        <f t="shared" si="11"/>
        <v>-0.69</v>
      </c>
      <c r="AC31" s="28">
        <v>0.23453890625000004</v>
      </c>
      <c r="AD31" s="40">
        <f t="shared" si="12"/>
        <v>-5.5022827406250006</v>
      </c>
      <c r="AE31" s="44">
        <v>-5.68</v>
      </c>
      <c r="AF31" s="44">
        <v>-6.5650273046874998</v>
      </c>
      <c r="AG31" s="26">
        <v>0</v>
      </c>
    </row>
    <row r="32" spans="1:33" s="49" customFormat="1" ht="15.75" customHeight="1" x14ac:dyDescent="0.2">
      <c r="A32" s="49" t="s">
        <v>371</v>
      </c>
      <c r="C32" s="16">
        <f t="shared" si="4"/>
        <v>23.23</v>
      </c>
      <c r="D32" s="50">
        <v>9</v>
      </c>
      <c r="E32" s="50">
        <v>1</v>
      </c>
      <c r="F32" s="51">
        <v>209.07</v>
      </c>
      <c r="G32" s="51">
        <v>-3.14</v>
      </c>
      <c r="H32" s="32">
        <f t="shared" si="1"/>
        <v>1.5018893193667194E-2</v>
      </c>
      <c r="I32" s="32">
        <f t="shared" si="2"/>
        <v>0.29392682375370699</v>
      </c>
      <c r="J32" s="33">
        <f t="shared" si="5"/>
        <v>61.451281042187517</v>
      </c>
      <c r="K32" s="33">
        <f t="shared" si="3"/>
        <v>6.8279201157986131</v>
      </c>
      <c r="L32" s="50">
        <v>51</v>
      </c>
      <c r="M32" s="34">
        <f t="shared" si="6"/>
        <v>0.17647058823529413</v>
      </c>
      <c r="N32" s="50">
        <v>12</v>
      </c>
      <c r="O32" s="35">
        <f t="shared" si="39"/>
        <v>1.2857142857142858</v>
      </c>
      <c r="P32" s="35">
        <f t="shared" si="39"/>
        <v>0.14285714285714285</v>
      </c>
      <c r="Q32" s="30">
        <f t="shared" si="8"/>
        <v>8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4.3674911660777376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1</v>
      </c>
      <c r="X32" s="39">
        <f t="shared" si="9"/>
        <v>0.1111111111111111</v>
      </c>
      <c r="Y32" s="40">
        <f t="shared" si="10"/>
        <v>3.14</v>
      </c>
      <c r="Z32" s="49">
        <v>0</v>
      </c>
      <c r="AA32" s="49" t="s">
        <v>34</v>
      </c>
      <c r="AB32" s="41">
        <f t="shared" si="11"/>
        <v>-0.69</v>
      </c>
      <c r="AC32" s="55">
        <v>0.23453890625000004</v>
      </c>
      <c r="AD32" s="40">
        <f t="shared" si="12"/>
        <v>-2.9129732156250006</v>
      </c>
      <c r="AE32" s="56">
        <v>-5.68</v>
      </c>
      <c r="AF32" s="56">
        <v>-6.5650273046874998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Mini Plastic Dessert Cups with Spoons - 3 oz Gold Glitter Dessert Shooters for Chocolate Desserts, Appetizers, Samplers, Shot Glasses &amp; More")</f>
        <v>100 Mini Plastic Dessert Cups with Spoons - 3 oz Gold Glitter Dessert Shooters for Chocolate Desserts, Appetizers, Samplers, Shot Glasses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Info!B1:BJ5000""),2,FALSE),"""")"),"B07NBVF5VN")</f>
        <v>B07NBVF5VN</v>
      </c>
      <c r="B2" s="3" t="s">
        <v>202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13.081457823069847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Sheet!a1:g5000""),2,FALSE),"""")"),"No inventory to go off of - March
No inventory to go off of - April
No inventory to go off of - May
No inventory to go off of - June
No inventory to go off of - July
No inventory to go off of - Aug
No inventory to go off of - Sept
No inventory to go off o"&amp;"f - Oct
No inventory to go off of - Nov
No inventory to go off of - Dec
No inventory to go off of - Jan
No inventory to go off of - Feb")</f>
        <v>No inventory to go off of - March
No inventory to go off of - April
No inventory to go off of - May
No inventory to go off of - June
No inventory to go off of - July
No inventory to go off of - Aug
No inventory to go off of - Sept
No inventory to go off of - Oct
No inventory to go off of - Nov
No inventory to go off of - Dec
No inventory to go off of - Jan
No inventory to go off of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Info!B2:BZ7000""),37,FALSE)),"""")*-1"),-5.47923914960937)</f>
        <v>-5.47923914960937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-5.3238622159090916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-5.3238622159090916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-5.3238622159090916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-5.3238622159090916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-5.32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-5.4974261363636296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-5.4974261363636296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-5.4974261363636296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-5.4974261363636296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-5.5887755681818101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-5.5887755681818101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-5.5887755681818101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-5.5887755681818101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-5.5887755681818101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-5.5887755681818101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-5.588775568181819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-5.588775568181819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-5.588775568181819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-5.588775568181819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-5.588775568181819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-5.588775568181819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-5.59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-5.5887755681818101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-5.5887755681818101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2.3869594907407411E-2</v>
      </c>
      <c r="AD28" s="40">
        <f t="shared" si="12"/>
        <v>0</v>
      </c>
      <c r="AE28" s="26">
        <v>-5.64</v>
      </c>
      <c r="AF28" s="26">
        <v>-5.5887755681818101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2.3869594907407411E-2</v>
      </c>
      <c r="AD29" s="40">
        <f t="shared" si="12"/>
        <v>0</v>
      </c>
      <c r="AE29" s="26">
        <v>-5.64</v>
      </c>
      <c r="AF29" s="26">
        <v>-5.5887755681818101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2.3869594907407411E-2</v>
      </c>
      <c r="AD30" s="40">
        <f t="shared" si="12"/>
        <v>0</v>
      </c>
      <c r="AE30" s="26">
        <v>-5.64</v>
      </c>
      <c r="AF30" s="26">
        <v>-5.47923914960937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2.3869594907407411E-2</v>
      </c>
      <c r="AD31" s="40">
        <f t="shared" si="12"/>
        <v>0</v>
      </c>
      <c r="AE31" s="44">
        <v>-5.64</v>
      </c>
      <c r="AF31" s="44">
        <v>-5.4792391496093753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2.3869594907407411E-2</v>
      </c>
      <c r="AD32" s="40">
        <f t="shared" si="12"/>
        <v>0</v>
      </c>
      <c r="AE32" s="56">
        <v>-5.64</v>
      </c>
      <c r="AF32" s="56">
        <v>-5.47923914960937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1:33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1:33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1:33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1:33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Info!B1:BJ5000""),3,FALSE),"""")"),"3 oz Round Shape Shot Glass + Mini Spoon (50)
Poly Bagged w/ Color Insert")</f>
        <v>3 oz Round Shape Shot Glass + Mini Spoon (50)
Poly Bagged w/ Color Insert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Info!B1:BJ5000""),2,FALSE),"""")"),"B01LXQR6A8")</f>
        <v>B01LXQR6A8</v>
      </c>
      <c r="B2" s="3" t="s">
        <v>203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07.25" customHeight="1" x14ac:dyDescent="0.2">
      <c r="A3" s="72" t="s">
        <v>30</v>
      </c>
      <c r="B3" s="73"/>
      <c r="C3" s="4">
        <f>((AE32+AF32)/0.85)*-1</f>
        <v>10.110665653860295</v>
      </c>
      <c r="D3" s="5">
        <f>SUM(D4:D99707)</f>
        <v>330</v>
      </c>
      <c r="E3" s="5"/>
      <c r="F3" s="6">
        <f t="shared" ref="F3:G3" si="0">SUM(F4:F99707)</f>
        <v>4744.8499999999995</v>
      </c>
      <c r="G3" s="6">
        <f t="shared" si="0"/>
        <v>-33.54999999999999</v>
      </c>
      <c r="H3" s="7">
        <f t="shared" ref="H3:H32" si="1">G3/F3*-1</f>
        <v>7.0708241567172814E-3</v>
      </c>
      <c r="I3" s="8">
        <f t="shared" ref="I3:I32" si="2">J3/F3</f>
        <v>0.24820453114206506</v>
      </c>
      <c r="J3" s="6">
        <f>SUM(J4:J99707)</f>
        <v>1177.6932695894272</v>
      </c>
      <c r="K3" s="6">
        <f t="shared" ref="K3:K32" si="3">J3/D3</f>
        <v>3.5687674836043248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3.5 - May
3.5 - June
3 - July
3 - Aug
3 - Sept
2 - Oct
3 - Nov
3 - Dec
2 - Jan
2 - Feb")</f>
        <v>3 - March
3 - April
3.5 - May
3.5 - June
3 - July
3 - Aug
3 - Sept
2 - Oct
3 - Nov
3 -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6</v>
      </c>
      <c r="X3" s="7">
        <f>W3/D3</f>
        <v>1.8181818181818181E-2</v>
      </c>
      <c r="Y3" s="6"/>
      <c r="Z3" s="5"/>
      <c r="AA3" s="5"/>
      <c r="AB3" s="5"/>
      <c r="AC3" s="5"/>
      <c r="AD3" s="6">
        <f>SUM(AD4:AD99707)</f>
        <v>-59.457940637846292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Info!B2:BZ7000""),37,FALSE)),"""")*-1"),-3.69406580578125)</f>
        <v>-3.6940658057812499</v>
      </c>
      <c r="AG3" s="6">
        <f>SUM(AG4:AG99707)</f>
        <v>-50</v>
      </c>
    </row>
    <row r="4" spans="1:33" ht="15.75" customHeight="1" x14ac:dyDescent="0.2">
      <c r="A4" s="15" t="s">
        <v>52</v>
      </c>
      <c r="B4" s="15" t="s">
        <v>204</v>
      </c>
      <c r="C4" s="16">
        <f t="shared" ref="C4:C32" si="4">IFERROR(F4/D4," - ")</f>
        <v>15.190000000000001</v>
      </c>
      <c r="D4" s="17">
        <v>10</v>
      </c>
      <c r="E4" s="17">
        <v>0</v>
      </c>
      <c r="F4" s="18">
        <v>151.9</v>
      </c>
      <c r="G4" s="18">
        <v>-24.729999999999997</v>
      </c>
      <c r="H4" s="19">
        <f t="shared" si="1"/>
        <v>0.1628044766293614</v>
      </c>
      <c r="I4" s="19">
        <f t="shared" si="2"/>
        <v>0.14021907099259565</v>
      </c>
      <c r="J4" s="18">
        <f t="shared" ref="J4:J32" si="5">F4*0.85+G4+AF4*D4+D4*AE4+AG4+AD4</f>
        <v>21.299276883775281</v>
      </c>
      <c r="K4" s="18">
        <f t="shared" si="3"/>
        <v>2.1299276883775282</v>
      </c>
      <c r="L4" s="17">
        <v>26</v>
      </c>
      <c r="M4" s="20">
        <f t="shared" ref="M4:M32" si="6">IFERROR(D4/L4,"-")</f>
        <v>0.38461538461538464</v>
      </c>
      <c r="N4" s="17">
        <v>315</v>
      </c>
      <c r="O4" s="21">
        <f t="shared" ref="O4:P4" si="7">D4/7</f>
        <v>1.4285714285714286</v>
      </c>
      <c r="P4" s="21">
        <f t="shared" si="7"/>
        <v>0</v>
      </c>
      <c r="Q4" s="17">
        <f t="shared" ref="Q4:Q32" si="8">ROUNDDOWN(N4/(O4+P4),0)</f>
        <v>220</v>
      </c>
      <c r="R4" s="17"/>
      <c r="S4" s="22">
        <v>0.56869009584664498</v>
      </c>
      <c r="T4" s="15">
        <v>408</v>
      </c>
      <c r="U4" s="23" t="s">
        <v>33</v>
      </c>
      <c r="V4" s="24" t="s">
        <v>33</v>
      </c>
      <c r="W4" s="15">
        <v>1</v>
      </c>
      <c r="X4" s="25">
        <f t="shared" ref="X4:X32" si="9">IFERROR(W4/D4,0)</f>
        <v>0.1</v>
      </c>
      <c r="Y4" s="26">
        <f t="shared" ref="Y4:Y32" si="10">IFERROR(G4/(W4+Z4)*-1,0)</f>
        <v>8.2433333333333323</v>
      </c>
      <c r="Z4" s="15">
        <v>2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0.13009217245370369</v>
      </c>
      <c r="AD4" s="26">
        <f t="shared" ref="AD4:AD32" si="12">IFERROR(AB4*AC4*D4*2,0)</f>
        <v>-1.7952719798611108</v>
      </c>
      <c r="AE4" s="26">
        <v>-4.9000000000000004</v>
      </c>
      <c r="AF4" s="26">
        <v>-3.2290451136363632</v>
      </c>
      <c r="AG4" s="26">
        <v>0</v>
      </c>
    </row>
    <row r="5" spans="1:33" ht="15.75" customHeight="1" x14ac:dyDescent="0.2">
      <c r="A5" s="29" t="s">
        <v>53</v>
      </c>
      <c r="B5" s="29" t="s">
        <v>205</v>
      </c>
      <c r="C5" s="16">
        <f t="shared" si="4"/>
        <v>15.298333333333332</v>
      </c>
      <c r="D5" s="30">
        <v>6</v>
      </c>
      <c r="E5" s="30">
        <v>0</v>
      </c>
      <c r="F5" s="31">
        <v>91.789999999999992</v>
      </c>
      <c r="G5" s="31">
        <v>-4.24</v>
      </c>
      <c r="H5" s="32">
        <f t="shared" si="1"/>
        <v>4.6192395685804563E-2</v>
      </c>
      <c r="I5" s="32">
        <f t="shared" si="2"/>
        <v>0.26069090281056057</v>
      </c>
      <c r="J5" s="33">
        <f t="shared" si="5"/>
        <v>23.928817968981352</v>
      </c>
      <c r="K5" s="33">
        <f t="shared" si="3"/>
        <v>3.9881363281635589</v>
      </c>
      <c r="L5" s="30">
        <v>40</v>
      </c>
      <c r="M5" s="34">
        <f t="shared" si="6"/>
        <v>0.15</v>
      </c>
      <c r="N5" s="30">
        <v>308</v>
      </c>
      <c r="O5" s="35">
        <f t="shared" ref="O5:P5" si="13">D5/7</f>
        <v>0.8571428571428571</v>
      </c>
      <c r="P5" s="35">
        <f t="shared" si="13"/>
        <v>0</v>
      </c>
      <c r="Q5" s="30">
        <f t="shared" si="8"/>
        <v>359</v>
      </c>
      <c r="R5" s="30"/>
      <c r="S5" s="36">
        <v>0.59327217125382203</v>
      </c>
      <c r="T5" s="29">
        <v>0</v>
      </c>
      <c r="U5" s="37" t="s">
        <v>33</v>
      </c>
      <c r="V5" s="38" t="s">
        <v>33</v>
      </c>
      <c r="W5" s="29">
        <v>1</v>
      </c>
      <c r="X5" s="39">
        <f t="shared" si="9"/>
        <v>0.16666666666666666</v>
      </c>
      <c r="Y5" s="40">
        <f t="shared" si="10"/>
        <v>4.24</v>
      </c>
      <c r="Z5" s="29">
        <v>0</v>
      </c>
      <c r="AA5" s="29" t="s">
        <v>34</v>
      </c>
      <c r="AB5" s="41">
        <f t="shared" si="11"/>
        <v>-0.69</v>
      </c>
      <c r="AC5" s="42">
        <v>0.13024291657010428</v>
      </c>
      <c r="AD5" s="40">
        <f t="shared" si="12"/>
        <v>-1.0784113492004634</v>
      </c>
      <c r="AE5" s="40">
        <v>-4.9000000000000004</v>
      </c>
      <c r="AF5" s="40">
        <v>-3.2290451136363632</v>
      </c>
      <c r="AG5" s="40">
        <v>0</v>
      </c>
    </row>
    <row r="6" spans="1:33" ht="15.75" customHeight="1" x14ac:dyDescent="0.2">
      <c r="A6" s="29" t="s">
        <v>54</v>
      </c>
      <c r="B6" s="29" t="s">
        <v>206</v>
      </c>
      <c r="C6" s="16">
        <f t="shared" si="4"/>
        <v>13.99</v>
      </c>
      <c r="D6" s="30">
        <v>12</v>
      </c>
      <c r="E6" s="30">
        <v>0</v>
      </c>
      <c r="F6" s="31">
        <v>167.88</v>
      </c>
      <c r="G6" s="31">
        <v>-0.08</v>
      </c>
      <c r="H6" s="32">
        <f t="shared" si="1"/>
        <v>4.7653085537288544E-4</v>
      </c>
      <c r="I6" s="32">
        <f t="shared" si="2"/>
        <v>0.17223690886663262</v>
      </c>
      <c r="J6" s="33">
        <f t="shared" si="5"/>
        <v>28.915132260530282</v>
      </c>
      <c r="K6" s="33">
        <f t="shared" si="3"/>
        <v>2.4095943550441903</v>
      </c>
      <c r="L6" s="30">
        <v>33</v>
      </c>
      <c r="M6" s="34">
        <f t="shared" si="6"/>
        <v>0.36363636363636365</v>
      </c>
      <c r="N6" s="30">
        <v>296</v>
      </c>
      <c r="O6" s="35">
        <f t="shared" ref="O6:P6" si="14">D6/7</f>
        <v>1.7142857142857142</v>
      </c>
      <c r="P6" s="35">
        <f t="shared" si="14"/>
        <v>0</v>
      </c>
      <c r="Q6" s="30">
        <f t="shared" si="8"/>
        <v>172</v>
      </c>
      <c r="R6" s="30"/>
      <c r="S6" s="36">
        <v>0.67289719626168198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0.13009217245370369</v>
      </c>
      <c r="AD6" s="40">
        <f t="shared" si="12"/>
        <v>-2.1543263758333331</v>
      </c>
      <c r="AE6" s="40">
        <v>-4.9000000000000004</v>
      </c>
      <c r="AF6" s="40">
        <v>-3.2290451136363632</v>
      </c>
      <c r="AG6" s="40">
        <v>-14</v>
      </c>
    </row>
    <row r="7" spans="1:33" ht="15.75" customHeight="1" x14ac:dyDescent="0.2">
      <c r="A7" s="29" t="s">
        <v>56</v>
      </c>
      <c r="B7" s="29" t="s">
        <v>77</v>
      </c>
      <c r="C7" s="16">
        <f t="shared" si="4"/>
        <v>14.490000000000002</v>
      </c>
      <c r="D7" s="30">
        <v>16</v>
      </c>
      <c r="E7" s="30">
        <v>0</v>
      </c>
      <c r="F7" s="31">
        <v>231.84000000000003</v>
      </c>
      <c r="G7" s="31">
        <v>0</v>
      </c>
      <c r="H7" s="32">
        <f t="shared" si="1"/>
        <v>0</v>
      </c>
      <c r="I7" s="32">
        <f t="shared" si="2"/>
        <v>0.19895981286249315</v>
      </c>
      <c r="J7" s="33">
        <f t="shared" si="5"/>
        <v>46.126843014040418</v>
      </c>
      <c r="K7" s="33">
        <f t="shared" si="3"/>
        <v>2.8829276883775261</v>
      </c>
      <c r="L7" s="30">
        <v>45</v>
      </c>
      <c r="M7" s="34">
        <f t="shared" si="6"/>
        <v>0.35555555555555557</v>
      </c>
      <c r="N7" s="30">
        <v>280</v>
      </c>
      <c r="O7" s="35">
        <f t="shared" ref="O7:P7" si="15">D7/7</f>
        <v>2.2857142857142856</v>
      </c>
      <c r="P7" s="35">
        <f t="shared" si="15"/>
        <v>0</v>
      </c>
      <c r="Q7" s="30">
        <f t="shared" si="8"/>
        <v>122</v>
      </c>
      <c r="R7" s="30"/>
      <c r="S7" s="36">
        <v>0.80781758957654703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0.13009217245370369</v>
      </c>
      <c r="AD7" s="40">
        <f t="shared" si="12"/>
        <v>-2.8724351677777773</v>
      </c>
      <c r="AE7" s="40">
        <v>-4.9000000000000004</v>
      </c>
      <c r="AF7" s="40">
        <v>-3.2290451136363632</v>
      </c>
      <c r="AG7" s="40">
        <v>-18</v>
      </c>
    </row>
    <row r="8" spans="1:33" ht="15.75" customHeight="1" x14ac:dyDescent="0.2">
      <c r="A8" s="29" t="s">
        <v>57</v>
      </c>
      <c r="B8" s="29" t="s">
        <v>207</v>
      </c>
      <c r="C8" s="16">
        <f t="shared" si="4"/>
        <v>15.592999999999998</v>
      </c>
      <c r="D8" s="30">
        <v>20</v>
      </c>
      <c r="E8" s="30">
        <v>0</v>
      </c>
      <c r="F8" s="31">
        <v>311.85999999999996</v>
      </c>
      <c r="G8" s="31">
        <v>-0.08</v>
      </c>
      <c r="H8" s="32">
        <f t="shared" si="1"/>
        <v>2.5652536394536014E-4</v>
      </c>
      <c r="I8" s="32">
        <f t="shared" si="2"/>
        <v>0.25912414557903474</v>
      </c>
      <c r="J8" s="33">
        <f t="shared" si="5"/>
        <v>80.810456040277757</v>
      </c>
      <c r="K8" s="33">
        <f t="shared" si="3"/>
        <v>4.0405228020138875</v>
      </c>
      <c r="L8" s="30">
        <v>41</v>
      </c>
      <c r="M8" s="34">
        <f t="shared" si="6"/>
        <v>0.48780487804878048</v>
      </c>
      <c r="N8" s="30">
        <v>262</v>
      </c>
      <c r="O8" s="35">
        <f t="shared" ref="O8:P8" si="16">D8/7</f>
        <v>2.8571428571428572</v>
      </c>
      <c r="P8" s="35">
        <f t="shared" si="16"/>
        <v>0</v>
      </c>
      <c r="Q8" s="30">
        <f t="shared" si="8"/>
        <v>91</v>
      </c>
      <c r="R8" s="30"/>
      <c r="S8" s="36">
        <v>0.63228699551569501</v>
      </c>
      <c r="T8" s="29">
        <v>0</v>
      </c>
      <c r="U8" s="37" t="s">
        <v>33</v>
      </c>
      <c r="V8" s="38" t="s">
        <v>33</v>
      </c>
      <c r="W8" s="29">
        <v>1</v>
      </c>
      <c r="X8" s="39">
        <f t="shared" si="9"/>
        <v>0.05</v>
      </c>
      <c r="Y8" s="40">
        <f t="shared" si="10"/>
        <v>0.08</v>
      </c>
      <c r="Z8" s="29">
        <v>0</v>
      </c>
      <c r="AA8" s="29" t="s">
        <v>34</v>
      </c>
      <c r="AB8" s="41">
        <f t="shared" si="11"/>
        <v>-0.69</v>
      </c>
      <c r="AC8" s="42">
        <v>0.13009217245370369</v>
      </c>
      <c r="AD8" s="40">
        <f t="shared" si="12"/>
        <v>-3.5905439597222215</v>
      </c>
      <c r="AE8" s="40">
        <v>-4.9000000000000004</v>
      </c>
      <c r="AF8" s="40">
        <v>-3.23</v>
      </c>
      <c r="AG8" s="40">
        <v>-18</v>
      </c>
    </row>
    <row r="9" spans="1:33" ht="15.75" customHeight="1" x14ac:dyDescent="0.2">
      <c r="A9" s="29" t="s">
        <v>58</v>
      </c>
      <c r="B9" s="29" t="s">
        <v>78</v>
      </c>
      <c r="C9" s="16">
        <f t="shared" si="4"/>
        <v>15.540000000000001</v>
      </c>
      <c r="D9" s="30">
        <v>12</v>
      </c>
      <c r="E9" s="30">
        <v>0</v>
      </c>
      <c r="F9" s="31">
        <v>186.48000000000002</v>
      </c>
      <c r="G9" s="31">
        <v>0</v>
      </c>
      <c r="H9" s="32">
        <f t="shared" si="1"/>
        <v>0</v>
      </c>
      <c r="I9" s="32">
        <f t="shared" si="2"/>
        <v>0.31018199849159261</v>
      </c>
      <c r="J9" s="33">
        <f t="shared" si="5"/>
        <v>57.842739078712192</v>
      </c>
      <c r="K9" s="33">
        <f t="shared" si="3"/>
        <v>4.8202282565593491</v>
      </c>
      <c r="L9" s="30">
        <v>46</v>
      </c>
      <c r="M9" s="34">
        <f t="shared" si="6"/>
        <v>0.2608695652173913</v>
      </c>
      <c r="N9" s="30">
        <v>250</v>
      </c>
      <c r="O9" s="35">
        <f t="shared" ref="O9:P9" si="17">D9/7</f>
        <v>1.7142857142857142</v>
      </c>
      <c r="P9" s="35">
        <f t="shared" si="17"/>
        <v>0</v>
      </c>
      <c r="Q9" s="30">
        <f t="shared" si="8"/>
        <v>145</v>
      </c>
      <c r="R9" s="30"/>
      <c r="S9" s="36">
        <v>0.69086908690868998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34</v>
      </c>
      <c r="AB9" s="41">
        <f t="shared" si="11"/>
        <v>-0.69</v>
      </c>
      <c r="AC9" s="42">
        <v>0.13009217245370369</v>
      </c>
      <c r="AD9" s="40">
        <f t="shared" si="12"/>
        <v>-2.1543263758333331</v>
      </c>
      <c r="AE9" s="40">
        <v>-4.9000000000000004</v>
      </c>
      <c r="AF9" s="40">
        <v>-3.3092445454545398</v>
      </c>
      <c r="AG9" s="40">
        <v>0</v>
      </c>
    </row>
    <row r="10" spans="1:33" ht="15.75" customHeight="1" x14ac:dyDescent="0.2">
      <c r="A10" s="29" t="s">
        <v>59</v>
      </c>
      <c r="B10" s="29" t="s">
        <v>77</v>
      </c>
      <c r="C10" s="16">
        <f t="shared" si="4"/>
        <v>14.458888888888888</v>
      </c>
      <c r="D10" s="30">
        <v>18</v>
      </c>
      <c r="E10" s="30">
        <v>0</v>
      </c>
      <c r="F10" s="31">
        <v>260.26</v>
      </c>
      <c r="G10" s="31">
        <v>-0.08</v>
      </c>
      <c r="H10" s="32">
        <f t="shared" si="1"/>
        <v>3.0738492276953815E-4</v>
      </c>
      <c r="I10" s="32">
        <f t="shared" si="2"/>
        <v>0.26951167531725295</v>
      </c>
      <c r="J10" s="33">
        <f t="shared" si="5"/>
        <v>70.143108618068254</v>
      </c>
      <c r="K10" s="33">
        <f t="shared" si="3"/>
        <v>3.8968393676704585</v>
      </c>
      <c r="L10" s="30">
        <v>37</v>
      </c>
      <c r="M10" s="34">
        <f t="shared" si="6"/>
        <v>0.48648648648648651</v>
      </c>
      <c r="N10" s="30">
        <v>235</v>
      </c>
      <c r="O10" s="35">
        <f t="shared" ref="O10:P10" si="18">D10/7</f>
        <v>2.5714285714285716</v>
      </c>
      <c r="P10" s="35">
        <f t="shared" si="18"/>
        <v>0</v>
      </c>
      <c r="Q10" s="30">
        <f t="shared" si="8"/>
        <v>91</v>
      </c>
      <c r="R10" s="30"/>
      <c r="S10" s="36">
        <v>0.785304247990815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34</v>
      </c>
      <c r="AB10" s="41">
        <f t="shared" si="11"/>
        <v>-0.69</v>
      </c>
      <c r="AC10" s="42">
        <v>0.13009217245370369</v>
      </c>
      <c r="AD10" s="40">
        <f t="shared" si="12"/>
        <v>-3.2314895637499994</v>
      </c>
      <c r="AE10" s="40">
        <v>-4.9000000000000004</v>
      </c>
      <c r="AF10" s="40">
        <v>-3.3092445454545398</v>
      </c>
      <c r="AG10" s="40">
        <v>0</v>
      </c>
    </row>
    <row r="11" spans="1:33" ht="15.75" customHeight="1" x14ac:dyDescent="0.2">
      <c r="A11" s="29" t="s">
        <v>60</v>
      </c>
      <c r="B11" s="29" t="s">
        <v>208</v>
      </c>
      <c r="C11" s="16">
        <f t="shared" si="4"/>
        <v>14.012222222222222</v>
      </c>
      <c r="D11" s="30">
        <v>9</v>
      </c>
      <c r="E11" s="30">
        <v>1</v>
      </c>
      <c r="F11" s="31">
        <v>126.11</v>
      </c>
      <c r="G11" s="31">
        <v>-0.3</v>
      </c>
      <c r="H11" s="32">
        <f t="shared" si="1"/>
        <v>2.3788755848069146E-3</v>
      </c>
      <c r="I11" s="32">
        <f t="shared" si="2"/>
        <v>0.24880121648736528</v>
      </c>
      <c r="J11" s="33">
        <f t="shared" si="5"/>
        <v>31.376321411221635</v>
      </c>
      <c r="K11" s="33">
        <f t="shared" si="3"/>
        <v>3.4862579345801818</v>
      </c>
      <c r="L11" s="30">
        <v>44</v>
      </c>
      <c r="M11" s="34">
        <f t="shared" si="6"/>
        <v>0.20454545454545456</v>
      </c>
      <c r="N11" s="30">
        <v>223</v>
      </c>
      <c r="O11" s="35">
        <f t="shared" ref="O11:P11" si="19">D11/7</f>
        <v>1.2857142857142858</v>
      </c>
      <c r="P11" s="35">
        <f t="shared" si="19"/>
        <v>0.14285714285714285</v>
      </c>
      <c r="Q11" s="30">
        <f t="shared" si="8"/>
        <v>156</v>
      </c>
      <c r="R11" s="30"/>
      <c r="S11" s="36">
        <v>0.869358669833729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34</v>
      </c>
      <c r="AB11" s="41">
        <f t="shared" si="11"/>
        <v>-0.69</v>
      </c>
      <c r="AC11" s="42">
        <v>0.13156019965277779</v>
      </c>
      <c r="AD11" s="40">
        <f t="shared" si="12"/>
        <v>-1.6339776796874999</v>
      </c>
      <c r="AE11" s="40">
        <v>-4.9000000000000004</v>
      </c>
      <c r="AF11" s="40">
        <v>-3.3092445454545398</v>
      </c>
      <c r="AG11" s="40">
        <v>0</v>
      </c>
    </row>
    <row r="12" spans="1:33" ht="15.75" customHeight="1" x14ac:dyDescent="0.2">
      <c r="A12" s="29" t="s">
        <v>61</v>
      </c>
      <c r="B12" s="29" t="s">
        <v>77</v>
      </c>
      <c r="C12" s="16">
        <f t="shared" si="4"/>
        <v>13.730769230769235</v>
      </c>
      <c r="D12" s="30">
        <v>26</v>
      </c>
      <c r="E12" s="30">
        <v>0</v>
      </c>
      <c r="F12" s="31">
        <v>357.00000000000011</v>
      </c>
      <c r="G12" s="31">
        <v>-0.26</v>
      </c>
      <c r="H12" s="32">
        <f t="shared" si="1"/>
        <v>7.2829131652661042E-4</v>
      </c>
      <c r="I12" s="32">
        <f t="shared" si="2"/>
        <v>0.23817720407462295</v>
      </c>
      <c r="J12" s="33">
        <f t="shared" si="5"/>
        <v>85.029261854640424</v>
      </c>
      <c r="K12" s="33">
        <f t="shared" si="3"/>
        <v>3.2703562251784777</v>
      </c>
      <c r="L12" s="30">
        <v>39</v>
      </c>
      <c r="M12" s="34">
        <f t="shared" si="6"/>
        <v>0.66666666666666663</v>
      </c>
      <c r="N12" s="30">
        <v>198</v>
      </c>
      <c r="O12" s="35">
        <f t="shared" ref="O12:P12" si="20">D12/7</f>
        <v>3.7142857142857144</v>
      </c>
      <c r="P12" s="35">
        <f t="shared" si="20"/>
        <v>0</v>
      </c>
      <c r="Q12" s="30">
        <f t="shared" si="8"/>
        <v>53</v>
      </c>
      <c r="R12" s="30"/>
      <c r="S12" s="36">
        <v>0.74477747502270597</v>
      </c>
      <c r="T12" s="29">
        <v>0</v>
      </c>
      <c r="U12" s="37" t="s">
        <v>33</v>
      </c>
      <c r="V12" s="38" t="s">
        <v>33</v>
      </c>
      <c r="W12" s="29">
        <v>1</v>
      </c>
      <c r="X12" s="39">
        <f t="shared" si="9"/>
        <v>3.8461538461538464E-2</v>
      </c>
      <c r="Y12" s="40">
        <f t="shared" si="10"/>
        <v>0.26</v>
      </c>
      <c r="Z12" s="29">
        <v>0</v>
      </c>
      <c r="AA12" s="29" t="s">
        <v>34</v>
      </c>
      <c r="AB12" s="41">
        <f t="shared" si="11"/>
        <v>-0.69</v>
      </c>
      <c r="AC12" s="42">
        <v>0.13156019965277779</v>
      </c>
      <c r="AD12" s="40">
        <f t="shared" si="12"/>
        <v>-4.7203799635416663</v>
      </c>
      <c r="AE12" s="40">
        <v>-4.9000000000000004</v>
      </c>
      <c r="AF12" s="40">
        <v>-3.3092445454545398</v>
      </c>
      <c r="AG12" s="40">
        <v>0</v>
      </c>
    </row>
    <row r="13" spans="1:33" ht="15.75" customHeight="1" x14ac:dyDescent="0.2">
      <c r="A13" s="29" t="s">
        <v>62</v>
      </c>
      <c r="B13" s="29" t="s">
        <v>77</v>
      </c>
      <c r="C13" s="16">
        <f t="shared" si="4"/>
        <v>13.556000000000001</v>
      </c>
      <c r="D13" s="30">
        <v>20</v>
      </c>
      <c r="E13" s="30">
        <v>0</v>
      </c>
      <c r="F13" s="33">
        <v>271.12</v>
      </c>
      <c r="G13" s="31">
        <v>-0.90999999999999981</v>
      </c>
      <c r="H13" s="32">
        <f t="shared" si="1"/>
        <v>3.3564473295957502E-3</v>
      </c>
      <c r="I13" s="32">
        <f t="shared" si="2"/>
        <v>0.22455681261079205</v>
      </c>
      <c r="J13" s="33">
        <f t="shared" si="5"/>
        <v>60.881843035037939</v>
      </c>
      <c r="K13" s="33">
        <f t="shared" si="3"/>
        <v>3.0440921517518968</v>
      </c>
      <c r="L13" s="30">
        <v>48</v>
      </c>
      <c r="M13" s="34">
        <f t="shared" si="6"/>
        <v>0.41666666666666669</v>
      </c>
      <c r="N13" s="30">
        <v>178</v>
      </c>
      <c r="O13" s="35">
        <f t="shared" ref="O13:P13" si="21">D13/7</f>
        <v>2.8571428571428572</v>
      </c>
      <c r="P13" s="35">
        <f t="shared" si="21"/>
        <v>0</v>
      </c>
      <c r="Q13" s="30">
        <f t="shared" si="8"/>
        <v>62</v>
      </c>
      <c r="R13" s="30"/>
      <c r="S13" s="36">
        <v>0.79558011049723698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0.90999999999999981</v>
      </c>
      <c r="Z13" s="29">
        <v>1</v>
      </c>
      <c r="AA13" s="29" t="s">
        <v>34</v>
      </c>
      <c r="AB13" s="41">
        <f t="shared" si="11"/>
        <v>-0.69</v>
      </c>
      <c r="AC13" s="42">
        <v>0.13156019965277779</v>
      </c>
      <c r="AD13" s="40">
        <f t="shared" si="12"/>
        <v>-3.6310615104166666</v>
      </c>
      <c r="AE13" s="40">
        <v>-4.9000000000000004</v>
      </c>
      <c r="AF13" s="40">
        <v>-3.3514547727272701</v>
      </c>
      <c r="AG13" s="40">
        <v>0</v>
      </c>
    </row>
    <row r="14" spans="1:33" ht="15.75" customHeight="1" x14ac:dyDescent="0.2">
      <c r="A14" s="29" t="s">
        <v>63</v>
      </c>
      <c r="B14" s="29" t="s">
        <v>209</v>
      </c>
      <c r="C14" s="16">
        <f t="shared" si="4"/>
        <v>13.673200000000001</v>
      </c>
      <c r="D14" s="30">
        <v>50</v>
      </c>
      <c r="E14" s="30">
        <v>0</v>
      </c>
      <c r="F14" s="33">
        <v>683.66000000000008</v>
      </c>
      <c r="G14" s="31">
        <v>-0.81</v>
      </c>
      <c r="H14" s="32">
        <f t="shared" si="1"/>
        <v>1.1847994617207383E-3</v>
      </c>
      <c r="I14" s="32">
        <f t="shared" si="2"/>
        <v>0.23206068453265502</v>
      </c>
      <c r="J14" s="33">
        <f t="shared" si="5"/>
        <v>158.65060758759495</v>
      </c>
      <c r="K14" s="33">
        <f t="shared" si="3"/>
        <v>3.173012151751899</v>
      </c>
      <c r="L14" s="30">
        <v>98</v>
      </c>
      <c r="M14" s="34">
        <f t="shared" si="6"/>
        <v>0.51020408163265307</v>
      </c>
      <c r="N14" s="30">
        <v>136</v>
      </c>
      <c r="O14" s="35">
        <f t="shared" ref="O14:P14" si="22">D14/7</f>
        <v>7.1428571428571432</v>
      </c>
      <c r="P14" s="35">
        <f t="shared" si="22"/>
        <v>0</v>
      </c>
      <c r="Q14" s="30">
        <f t="shared" si="8"/>
        <v>19</v>
      </c>
      <c r="R14" s="30"/>
      <c r="S14" s="36">
        <v>0.89483747609942599</v>
      </c>
      <c r="T14" s="29">
        <v>504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34</v>
      </c>
      <c r="AB14" s="41">
        <f t="shared" si="11"/>
        <v>-0.69</v>
      </c>
      <c r="AC14" s="42">
        <v>0.13156019965277779</v>
      </c>
      <c r="AD14" s="40">
        <f t="shared" si="12"/>
        <v>-9.0776537760416662</v>
      </c>
      <c r="AE14" s="40">
        <v>-4.9000000000000004</v>
      </c>
      <c r="AF14" s="40">
        <v>-3.3514547727272701</v>
      </c>
      <c r="AG14" s="40">
        <v>0</v>
      </c>
    </row>
    <row r="15" spans="1:33" ht="15.75" customHeight="1" x14ac:dyDescent="0.2">
      <c r="A15" s="29" t="s">
        <v>64</v>
      </c>
      <c r="B15" s="29" t="s">
        <v>82</v>
      </c>
      <c r="C15" s="16">
        <f t="shared" si="4"/>
        <v>14.220724637681165</v>
      </c>
      <c r="D15" s="30">
        <v>69</v>
      </c>
      <c r="E15" s="30">
        <v>0</v>
      </c>
      <c r="F15" s="33">
        <v>981.23000000000036</v>
      </c>
      <c r="G15" s="31">
        <v>-0.55999999999999994</v>
      </c>
      <c r="H15" s="32">
        <f t="shared" si="1"/>
        <v>5.7071226929466048E-4</v>
      </c>
      <c r="I15" s="32">
        <f t="shared" si="2"/>
        <v>0.25656343978555168</v>
      </c>
      <c r="J15" s="33">
        <f t="shared" si="5"/>
        <v>251.74774402077699</v>
      </c>
      <c r="K15" s="33">
        <f t="shared" si="3"/>
        <v>3.6485180292866231</v>
      </c>
      <c r="L15" s="30">
        <v>135</v>
      </c>
      <c r="M15" s="34">
        <f t="shared" si="6"/>
        <v>0.51111111111111107</v>
      </c>
      <c r="N15" s="30">
        <v>63</v>
      </c>
      <c r="O15" s="35">
        <f t="shared" ref="O15:P15" si="23">D15/7</f>
        <v>9.8571428571428577</v>
      </c>
      <c r="P15" s="35">
        <f t="shared" si="23"/>
        <v>0</v>
      </c>
      <c r="Q15" s="30">
        <f t="shared" si="8"/>
        <v>6</v>
      </c>
      <c r="R15" s="30"/>
      <c r="S15" s="36">
        <v>1.18456725755995</v>
      </c>
      <c r="T15" s="29">
        <v>504</v>
      </c>
      <c r="U15" s="37" t="s">
        <v>33</v>
      </c>
      <c r="V15" s="38" t="s">
        <v>33</v>
      </c>
      <c r="W15" s="29">
        <v>1</v>
      </c>
      <c r="X15" s="39">
        <f t="shared" si="9"/>
        <v>1.4492753623188406E-2</v>
      </c>
      <c r="Y15" s="40">
        <f t="shared" si="10"/>
        <v>0.55999999999999994</v>
      </c>
      <c r="Z15" s="29">
        <v>0</v>
      </c>
      <c r="AA15" s="29" t="s">
        <v>34</v>
      </c>
      <c r="AB15" s="41">
        <f t="shared" si="11"/>
        <v>-0.69</v>
      </c>
      <c r="AC15" s="42">
        <v>0.13009217245370369</v>
      </c>
      <c r="AD15" s="40">
        <f t="shared" si="12"/>
        <v>-12.387376661041664</v>
      </c>
      <c r="AE15" s="40">
        <v>-4.9000000000000004</v>
      </c>
      <c r="AF15" s="40">
        <v>-3.3514547727272701</v>
      </c>
      <c r="AG15" s="40">
        <v>0</v>
      </c>
    </row>
    <row r="16" spans="1:33" ht="15.75" customHeight="1" x14ac:dyDescent="0.2">
      <c r="A16" s="29" t="s">
        <v>65</v>
      </c>
      <c r="B16" s="29" t="s">
        <v>68</v>
      </c>
      <c r="C16" s="16">
        <f t="shared" si="4"/>
        <v>14.884464285714275</v>
      </c>
      <c r="D16" s="30">
        <v>56</v>
      </c>
      <c r="E16" s="30">
        <v>1</v>
      </c>
      <c r="F16" s="33">
        <v>833.5299999999994</v>
      </c>
      <c r="G16" s="31">
        <v>-1.2600000000000002</v>
      </c>
      <c r="H16" s="32">
        <f t="shared" si="1"/>
        <v>1.5116432521924839E-3</v>
      </c>
      <c r="I16" s="32">
        <f t="shared" si="2"/>
        <v>0.28206004539734653</v>
      </c>
      <c r="J16" s="33">
        <f t="shared" si="5"/>
        <v>235.10550964005006</v>
      </c>
      <c r="K16" s="33">
        <f t="shared" si="3"/>
        <v>4.1983126721437509</v>
      </c>
      <c r="L16" s="30">
        <v>134</v>
      </c>
      <c r="M16" s="34">
        <f t="shared" si="6"/>
        <v>0.41791044776119401</v>
      </c>
      <c r="N16" s="30">
        <v>10</v>
      </c>
      <c r="O16" s="35">
        <f t="shared" ref="O16:P16" si="24">D16/7</f>
        <v>8</v>
      </c>
      <c r="P16" s="35">
        <f t="shared" si="24"/>
        <v>0.14285714285714285</v>
      </c>
      <c r="Q16" s="30">
        <f t="shared" si="8"/>
        <v>1</v>
      </c>
      <c r="R16" s="30"/>
      <c r="S16" s="36">
        <v>1.4779499404052401</v>
      </c>
      <c r="T16" s="29">
        <v>504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34</v>
      </c>
      <c r="AB16" s="41">
        <f t="shared" si="11"/>
        <v>-0.69</v>
      </c>
      <c r="AC16" s="42">
        <v>0.13009217245370369</v>
      </c>
      <c r="AD16" s="40">
        <f t="shared" si="12"/>
        <v>-10.053523087222221</v>
      </c>
      <c r="AE16" s="40">
        <v>-4.9000000000000004</v>
      </c>
      <c r="AF16" s="40">
        <v>-3.3514547727272701</v>
      </c>
      <c r="AG16" s="40">
        <v>0</v>
      </c>
    </row>
    <row r="17" spans="1:33" ht="15.75" customHeight="1" x14ac:dyDescent="0.2">
      <c r="A17" s="29" t="s">
        <v>66</v>
      </c>
      <c r="B17" s="29"/>
      <c r="C17" s="16">
        <f t="shared" si="4"/>
        <v>15.038</v>
      </c>
      <c r="D17" s="30">
        <v>5</v>
      </c>
      <c r="E17" s="30">
        <v>0</v>
      </c>
      <c r="F17" s="33">
        <v>75.19</v>
      </c>
      <c r="G17" s="31">
        <v>-0.08</v>
      </c>
      <c r="H17" s="32">
        <f t="shared" si="1"/>
        <v>1.0639712727756351E-3</v>
      </c>
      <c r="I17" s="32">
        <f t="shared" si="2"/>
        <v>0.2882908650942026</v>
      </c>
      <c r="J17" s="33">
        <f t="shared" si="5"/>
        <v>21.676590146433092</v>
      </c>
      <c r="K17" s="33">
        <f t="shared" si="3"/>
        <v>4.3353180292866185</v>
      </c>
      <c r="L17" s="30">
        <v>27</v>
      </c>
      <c r="M17" s="34">
        <f t="shared" si="6"/>
        <v>0.18518518518518517</v>
      </c>
      <c r="N17" s="30">
        <v>0</v>
      </c>
      <c r="O17" s="35">
        <f t="shared" ref="O17:P17" si="25">D17/7</f>
        <v>0.7142857142857143</v>
      </c>
      <c r="P17" s="35">
        <f t="shared" si="25"/>
        <v>0</v>
      </c>
      <c r="Q17" s="30">
        <f t="shared" si="8"/>
        <v>0</v>
      </c>
      <c r="R17" s="30"/>
      <c r="S17" s="36">
        <v>1.6757457846952</v>
      </c>
      <c r="T17" s="29">
        <v>504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34</v>
      </c>
      <c r="AB17" s="41">
        <f t="shared" si="11"/>
        <v>-0.69</v>
      </c>
      <c r="AC17" s="42">
        <v>0.13009217245370369</v>
      </c>
      <c r="AD17" s="40">
        <f t="shared" si="12"/>
        <v>-0.89763598993055538</v>
      </c>
      <c r="AE17" s="40">
        <v>-4.9000000000000004</v>
      </c>
      <c r="AF17" s="40">
        <v>-3.3514547727272701</v>
      </c>
      <c r="AG17" s="40">
        <v>0</v>
      </c>
    </row>
    <row r="18" spans="1:33" ht="15.75" customHeight="1" x14ac:dyDescent="0.2">
      <c r="A18" s="29" t="s">
        <v>67</v>
      </c>
      <c r="B18" s="29"/>
      <c r="C18" s="16">
        <f t="shared" si="4"/>
        <v>15</v>
      </c>
      <c r="D18" s="30">
        <v>1</v>
      </c>
      <c r="E18" s="30">
        <v>0</v>
      </c>
      <c r="F18" s="33">
        <v>15</v>
      </c>
      <c r="G18" s="31">
        <v>-0.16</v>
      </c>
      <c r="H18" s="32">
        <f t="shared" si="1"/>
        <v>1.0666666666666666E-2</v>
      </c>
      <c r="I18" s="32">
        <f t="shared" si="2"/>
        <v>0.27726786861910796</v>
      </c>
      <c r="J18" s="33">
        <f t="shared" si="5"/>
        <v>4.159018029286619</v>
      </c>
      <c r="K18" s="33">
        <f t="shared" si="3"/>
        <v>4.159018029286619</v>
      </c>
      <c r="L18" s="30">
        <v>24</v>
      </c>
      <c r="M18" s="34">
        <f t="shared" si="6"/>
        <v>4.1666666666666664E-2</v>
      </c>
      <c r="N18" s="30">
        <v>0</v>
      </c>
      <c r="O18" s="35">
        <f t="shared" ref="O18:P18" si="26">D18/7</f>
        <v>0.14285714285714285</v>
      </c>
      <c r="P18" s="35">
        <f t="shared" si="26"/>
        <v>0</v>
      </c>
      <c r="Q18" s="30">
        <f t="shared" si="8"/>
        <v>0</v>
      </c>
      <c r="R18" s="30"/>
      <c r="S18" s="36">
        <v>1.75</v>
      </c>
      <c r="T18" s="29">
        <v>504</v>
      </c>
      <c r="U18" s="37" t="s">
        <v>33</v>
      </c>
      <c r="V18" s="38" t="s">
        <v>33</v>
      </c>
      <c r="W18" s="29">
        <v>1</v>
      </c>
      <c r="X18" s="39">
        <f t="shared" si="9"/>
        <v>1</v>
      </c>
      <c r="Y18" s="40">
        <f t="shared" si="10"/>
        <v>0.16</v>
      </c>
      <c r="Z18" s="29">
        <v>0</v>
      </c>
      <c r="AA18" s="29" t="s">
        <v>34</v>
      </c>
      <c r="AB18" s="41">
        <f t="shared" si="11"/>
        <v>-0.69</v>
      </c>
      <c r="AC18" s="42">
        <v>0.13009217245370369</v>
      </c>
      <c r="AD18" s="40">
        <f t="shared" si="12"/>
        <v>-0.17952719798611108</v>
      </c>
      <c r="AE18" s="40">
        <v>-4.9000000000000004</v>
      </c>
      <c r="AF18" s="40">
        <v>-3.3514547727272701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504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34</v>
      </c>
      <c r="AB19" s="41">
        <f t="shared" si="11"/>
        <v>-0.69</v>
      </c>
      <c r="AC19" s="42">
        <v>0.13009217245370369</v>
      </c>
      <c r="AD19" s="40">
        <f t="shared" si="12"/>
        <v>0</v>
      </c>
      <c r="AE19" s="40">
        <v>-4.9000000000000004</v>
      </c>
      <c r="AF19" s="40">
        <v>-3.3514547727272723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504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34</v>
      </c>
      <c r="AB20" s="41">
        <f t="shared" si="11"/>
        <v>-0.69</v>
      </c>
      <c r="AC20" s="42">
        <v>0.13009217245370369</v>
      </c>
      <c r="AD20" s="40">
        <f t="shared" si="12"/>
        <v>0</v>
      </c>
      <c r="AE20" s="40">
        <v>-4.9000000000000004</v>
      </c>
      <c r="AF20" s="40">
        <v>-3.3514547727272723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504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0.13009217245370369</v>
      </c>
      <c r="AD21" s="40">
        <f t="shared" si="12"/>
        <v>0</v>
      </c>
      <c r="AE21" s="40">
        <v>-4.9000000000000004</v>
      </c>
      <c r="AF21" s="40">
        <v>-3.3514547727272723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504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34</v>
      </c>
      <c r="AB22" s="41">
        <f t="shared" si="11"/>
        <v>-0.69</v>
      </c>
      <c r="AC22" s="42">
        <v>0.13009217245370369</v>
      </c>
      <c r="AD22" s="40">
        <f t="shared" si="12"/>
        <v>0</v>
      </c>
      <c r="AE22" s="40">
        <v>-4.9000000000000004</v>
      </c>
      <c r="AF22" s="40">
        <v>-3.3514547727272723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612</v>
      </c>
      <c r="U23" s="37" t="s">
        <v>33</v>
      </c>
      <c r="V23" s="38" t="s">
        <v>210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34</v>
      </c>
      <c r="AB23" s="41">
        <f t="shared" si="11"/>
        <v>-0.69</v>
      </c>
      <c r="AC23" s="42">
        <v>0.13009217245370369</v>
      </c>
      <c r="AD23" s="40">
        <f t="shared" si="12"/>
        <v>0</v>
      </c>
      <c r="AE23" s="40">
        <v>-4.9000000000000004</v>
      </c>
      <c r="AF23" s="40">
        <v>-3.3514547727272723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612</v>
      </c>
      <c r="U24" s="37" t="s">
        <v>33</v>
      </c>
      <c r="V24" s="38" t="s">
        <v>210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0.13009217245370369</v>
      </c>
      <c r="AD24" s="40">
        <f t="shared" si="12"/>
        <v>0</v>
      </c>
      <c r="AE24" s="40">
        <v>-4.9000000000000004</v>
      </c>
      <c r="AF24" s="40">
        <v>-3.3514547727272723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504</v>
      </c>
      <c r="U25" s="37">
        <v>108</v>
      </c>
      <c r="V25" s="38" t="s">
        <v>211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0.13009217245370369</v>
      </c>
      <c r="AD25" s="40">
        <f t="shared" si="12"/>
        <v>0</v>
      </c>
      <c r="AE25" s="40">
        <v>-4.9000000000000004</v>
      </c>
      <c r="AF25" s="40">
        <v>-3.35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504</v>
      </c>
      <c r="U26" s="37">
        <v>108</v>
      </c>
      <c r="V26" s="38" t="s">
        <v>211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0.13009217245370369</v>
      </c>
      <c r="AD26" s="40">
        <f t="shared" si="12"/>
        <v>0</v>
      </c>
      <c r="AE26" s="26">
        <v>-4.9000000000000004</v>
      </c>
      <c r="AF26" s="26">
        <v>-3.3514547727272701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504</v>
      </c>
      <c r="U27" s="37">
        <v>108</v>
      </c>
      <c r="V27" s="38" t="s">
        <v>212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0.13009217245370369</v>
      </c>
      <c r="AD27" s="40">
        <f t="shared" si="12"/>
        <v>0</v>
      </c>
      <c r="AE27" s="26">
        <v>-4.9000000000000004</v>
      </c>
      <c r="AF27" s="26">
        <v>-3.3514547727272701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>
        <v>204</v>
      </c>
      <c r="V28" s="1" t="s">
        <v>213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0.13009217245370369</v>
      </c>
      <c r="AD28" s="40">
        <f t="shared" si="12"/>
        <v>0</v>
      </c>
      <c r="AE28" s="26">
        <v>-4.9000000000000004</v>
      </c>
      <c r="AF28" s="26">
        <v>-3.3514547727272701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408</v>
      </c>
      <c r="U29" s="23">
        <v>204</v>
      </c>
      <c r="V29" s="1" t="s">
        <v>214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0.13009217245370369</v>
      </c>
      <c r="AD29" s="40">
        <f t="shared" si="12"/>
        <v>0</v>
      </c>
      <c r="AE29" s="26">
        <v>-4.9000000000000004</v>
      </c>
      <c r="AF29" s="26">
        <v>-3.9103286127272701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0.13009217245370369</v>
      </c>
      <c r="AD30" s="40">
        <f t="shared" si="12"/>
        <v>0</v>
      </c>
      <c r="AE30" s="26">
        <v>-4.9000000000000004</v>
      </c>
      <c r="AF30" s="26">
        <v>-3.6940658057812499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300</v>
      </c>
      <c r="U31" s="23">
        <v>204</v>
      </c>
      <c r="V31" s="1" t="s">
        <v>378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0.13009217245370369</v>
      </c>
      <c r="AD31" s="40">
        <f t="shared" si="12"/>
        <v>0</v>
      </c>
      <c r="AE31" s="44">
        <v>-4.9000000000000004</v>
      </c>
      <c r="AF31" s="44">
        <v>-3.6940658057812499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0.13009217245370369</v>
      </c>
      <c r="AD32" s="40">
        <f t="shared" si="12"/>
        <v>0</v>
      </c>
      <c r="AE32" s="56">
        <v>-4.9000000000000004</v>
      </c>
      <c r="AF32" s="56">
        <v>-3.6940658057812499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Mini Plastic Dessert Cups with Spoons - 3 oz Silver Glitter Dessert Shooters for Chocolate Desserts, Appetizers, Samplers, Shot Glasses &amp; More")</f>
        <v>100 Mini Plastic Dessert Cups with Spoons - 3 oz Silver Glitter Dessert Shooters for Chocolate Desserts, Appetizers, Samplers, Shot Glasses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Info!B1:BJ5000""),2,FALSE),"""")"),"B07NBRD7B7")</f>
        <v>B07NBRD7B7</v>
      </c>
      <c r="B2" s="3" t="s">
        <v>215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13.269693117187495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Sheet!a1:g5000""),2,FALSE),"""")"),"No inventory to go off of - March
No inventory to go off of - April
No inventory to go off of - May
No inventory to go off of - June
No inventory to go off of - July
No inventory to go off of - Aug
No inventory to go off of - Sept
No inventory to go off o"&amp;"f - Oct
No inventory to go off of - Nov
No inventory to go off of - Dec
No inventory to go off of - Jan
No inventory to go off of - Feb")</f>
        <v>No inventory to go off of - March
No inventory to go off of - April
No inventory to go off of - May
No inventory to go off of - June
No inventory to go off of - July
No inventory to go off of - Aug
No inventory to go off of - Sept
No inventory to go off of - Oct
No inventory to go off of - Nov
No inventory to go off of - Dec
No inventory to go off of - Jan
No inventory to go off of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Info!B2:BZ7000""),37,FALSE)),"""")*-1"),-5.47923914960937)</f>
        <v>-5.47923914960937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-5.3238622159090916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-5.3238622159090916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-5.3238622159090916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-5.3238622159090916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-5.32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-5.4974261363636296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-5.4974261363636296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-5.4974261363636296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-5.4974261363636296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-5.5887755681818101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-5.5887755681818101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-5.5887755681818101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-5.5887755681818101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-5.5887755681818101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-5.5887755681818101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-5.588775568181819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-5.588775568181819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-5.588775568181819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-5.588775568181819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-5.588775568181819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-5.588775568181819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-5.59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-5.5887755681818101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-5.5887755681818101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0.19885416666666667</v>
      </c>
      <c r="AD28" s="40">
        <f t="shared" si="12"/>
        <v>0</v>
      </c>
      <c r="AE28" s="26">
        <v>-5.8</v>
      </c>
      <c r="AF28" s="26">
        <v>-5.5887755681818101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0.19885416666666667</v>
      </c>
      <c r="AD29" s="40">
        <f t="shared" si="12"/>
        <v>0</v>
      </c>
      <c r="AE29" s="26">
        <v>-5.8</v>
      </c>
      <c r="AF29" s="26">
        <v>-5.5887755681818101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0.19885416666666667</v>
      </c>
      <c r="AD30" s="40">
        <f t="shared" si="12"/>
        <v>0</v>
      </c>
      <c r="AE30" s="26">
        <v>-5.8</v>
      </c>
      <c r="AF30" s="26">
        <v>-5.47923914960937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0.19885416666666667</v>
      </c>
      <c r="AD31" s="40">
        <f t="shared" si="12"/>
        <v>0</v>
      </c>
      <c r="AE31" s="44">
        <v>-5.8</v>
      </c>
      <c r="AF31" s="44">
        <v>-5.4792391496093753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0.19885416666666667</v>
      </c>
      <c r="AD32" s="40">
        <f t="shared" si="12"/>
        <v>0</v>
      </c>
      <c r="AE32" s="56">
        <v>-5.8</v>
      </c>
      <c r="AF32" s="56">
        <v>-5.47923914960937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1:33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1:33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1:33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1:33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Plastic Dessert Cups with Spoons - Mini 3 oz Slanted Shooters for Chocolate Desserts, Appetizers, Samplers &amp; More")</f>
        <v>100 Plastic Dessert Cups with Spoons - Mini 3 oz Slanted Shooters for Chocolate Desserts, Appetizers, Samplers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Info!B1:BJ5000""),2,FALSE),"""")"),"B07ZWQ61DH")</f>
        <v>B07ZWQ61DH</v>
      </c>
      <c r="B2" s="3" t="s">
        <v>216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15.252345279999998</v>
      </c>
      <c r="D3" s="5">
        <f>SUM(D4:D99707)</f>
        <v>136</v>
      </c>
      <c r="E3" s="5"/>
      <c r="F3" s="6">
        <f t="shared" ref="F3:G3" si="0">SUM(F4:F99707)</f>
        <v>2849.66</v>
      </c>
      <c r="G3" s="6">
        <f t="shared" si="0"/>
        <v>-6.3500000000000005</v>
      </c>
      <c r="H3" s="7">
        <f t="shared" ref="H3:H32" si="1">G3/F3*-1</f>
        <v>2.2283360120154689E-3</v>
      </c>
      <c r="I3" s="8">
        <f t="shared" ref="I3:I32" si="2">J3/F3</f>
        <v>0.20337258657080273</v>
      </c>
      <c r="J3" s="6">
        <f>SUM(J4:J99707)</f>
        <v>579.54272504735366</v>
      </c>
      <c r="K3" s="6">
        <f t="shared" ref="K3:K32" si="3">J3/D3</f>
        <v>4.2613435665246593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Sheet!a1:g5000""),2,FALSE),"""")"),"0 - March
0 - April
0 - May
0 - June
0 - July
1 - Aug
1 - Sept
1 - Oct
1 - Nov
1 - Dec
1 - Jan
0 - Feb")</f>
        <v>0 - March
0 - April
0 - May
0 - June
0 - July
1 - Aug
1 - Sept
1 - Oct
1 - Nov
1 - Dec
1 -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7</v>
      </c>
      <c r="X3" s="7">
        <f>W3/D3</f>
        <v>5.1470588235294115E-2</v>
      </c>
      <c r="Y3" s="6"/>
      <c r="Z3" s="5"/>
      <c r="AA3" s="5"/>
      <c r="AB3" s="5"/>
      <c r="AC3" s="5"/>
      <c r="AD3" s="6">
        <f>SUM(AD4:AD99707)</f>
        <v>-54.741520555555567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Info!B2:BZ7000""),37,FALSE)),"""")*-1"),-7.164493488)</f>
        <v>-7.1644934879999997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400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-6.9705281818181826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200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-6.9705281818181826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400</v>
      </c>
      <c r="U6" s="37" t="s">
        <v>33</v>
      </c>
      <c r="V6" s="38" t="s">
        <v>217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-6.9705281818181826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400</v>
      </c>
      <c r="U7" s="37" t="s">
        <v>33</v>
      </c>
      <c r="V7" s="38" t="s">
        <v>217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-6.9705281818181826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200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-6.97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340</v>
      </c>
      <c r="U9" s="37" t="s">
        <v>33</v>
      </c>
      <c r="V9" s="38" t="s">
        <v>218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-7.1871972727272704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340</v>
      </c>
      <c r="U10" s="37" t="s">
        <v>33</v>
      </c>
      <c r="V10" s="38" t="s">
        <v>218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-7.1871972727272704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340</v>
      </c>
      <c r="U11" s="37" t="s">
        <v>33</v>
      </c>
      <c r="V11" s="38" t="s">
        <v>219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-7.1871972727272704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200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-7.1871972727272704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200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-7.3012336363636301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200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-7.3012336363636301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360</v>
      </c>
      <c r="U15" s="37" t="s">
        <v>33</v>
      </c>
      <c r="V15" s="38" t="s">
        <v>220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-7.3012336363636301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360</v>
      </c>
      <c r="U16" s="37" t="s">
        <v>33</v>
      </c>
      <c r="V16" s="38" t="s">
        <v>220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-7.3012336363636301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360</v>
      </c>
      <c r="U17" s="37" t="s">
        <v>33</v>
      </c>
      <c r="V17" s="38" t="s">
        <v>221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-7.3012336363636301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220</v>
      </c>
      <c r="U18" s="37" t="s">
        <v>33</v>
      </c>
      <c r="V18" s="38" t="s">
        <v>222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-7.3012336363636301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200</v>
      </c>
      <c r="U19" s="37" t="s">
        <v>33</v>
      </c>
      <c r="V19" s="38" t="s">
        <v>223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-7.3012336363636372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200</v>
      </c>
      <c r="U20" s="37" t="s">
        <v>33</v>
      </c>
      <c r="V20" s="38" t="s">
        <v>223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-7.3012336363636372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21.99</v>
      </c>
      <c r="D21" s="30">
        <v>5</v>
      </c>
      <c r="E21" s="30">
        <v>0</v>
      </c>
      <c r="F21" s="33">
        <v>109.94999999999999</v>
      </c>
      <c r="G21" s="31">
        <v>-0.24</v>
      </c>
      <c r="H21" s="32">
        <f t="shared" si="1"/>
        <v>2.1828103683492498E-3</v>
      </c>
      <c r="I21" s="32">
        <f t="shared" si="2"/>
        <v>0.23373147717511625</v>
      </c>
      <c r="J21" s="33">
        <f t="shared" si="5"/>
        <v>25.698775915404028</v>
      </c>
      <c r="K21" s="33">
        <f t="shared" si="3"/>
        <v>5.1397551830808057</v>
      </c>
      <c r="L21" s="30">
        <v>5</v>
      </c>
      <c r="M21" s="34">
        <f t="shared" si="6"/>
        <v>1</v>
      </c>
      <c r="N21" s="30">
        <v>137</v>
      </c>
      <c r="O21" s="35">
        <f t="shared" ref="O21:P21" si="29">D21/7</f>
        <v>0.7142857142857143</v>
      </c>
      <c r="P21" s="35">
        <f t="shared" si="29"/>
        <v>0</v>
      </c>
      <c r="Q21" s="30">
        <f t="shared" si="8"/>
        <v>191</v>
      </c>
      <c r="R21" s="30"/>
      <c r="S21" s="36">
        <v>0</v>
      </c>
      <c r="T21" s="29">
        <v>60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0.29167476851851859</v>
      </c>
      <c r="AD21" s="40">
        <f t="shared" si="12"/>
        <v>-2.0125559027777782</v>
      </c>
      <c r="AE21" s="40">
        <v>-5.8</v>
      </c>
      <c r="AF21" s="40">
        <v>-7.3012336363636372</v>
      </c>
      <c r="AG21" s="40">
        <v>0</v>
      </c>
    </row>
    <row r="22" spans="1:33" ht="15.75" customHeight="1" x14ac:dyDescent="0.2">
      <c r="A22" s="29" t="s">
        <v>37</v>
      </c>
      <c r="B22" s="29" t="s">
        <v>77</v>
      </c>
      <c r="C22" s="16">
        <f t="shared" si="4"/>
        <v>21.990000000000002</v>
      </c>
      <c r="D22" s="30">
        <v>16</v>
      </c>
      <c r="E22" s="30">
        <v>2</v>
      </c>
      <c r="F22" s="31">
        <v>351.84000000000003</v>
      </c>
      <c r="G22" s="31">
        <v>-0.16</v>
      </c>
      <c r="H22" s="32">
        <f t="shared" si="1"/>
        <v>4.5475216007276033E-4</v>
      </c>
      <c r="I22" s="32">
        <f t="shared" si="2"/>
        <v>0.23545953538339273</v>
      </c>
      <c r="J22" s="33">
        <f t="shared" si="5"/>
        <v>82.84408292929291</v>
      </c>
      <c r="K22" s="33">
        <f t="shared" si="3"/>
        <v>5.1777551830808068</v>
      </c>
      <c r="L22" s="30">
        <v>14</v>
      </c>
      <c r="M22" s="34">
        <f t="shared" si="6"/>
        <v>1.1428571428571428</v>
      </c>
      <c r="N22" s="30">
        <v>117</v>
      </c>
      <c r="O22" s="35">
        <f t="shared" ref="O22:P22" si="30">D22/7</f>
        <v>2.2857142857142856</v>
      </c>
      <c r="P22" s="35">
        <f t="shared" si="30"/>
        <v>0.2857142857142857</v>
      </c>
      <c r="Q22" s="30">
        <f t="shared" si="8"/>
        <v>45</v>
      </c>
      <c r="R22" s="30"/>
      <c r="S22" s="36">
        <v>0.51612903225806395</v>
      </c>
      <c r="T22" s="29">
        <v>60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34</v>
      </c>
      <c r="AB22" s="41">
        <f t="shared" si="11"/>
        <v>-0.69</v>
      </c>
      <c r="AC22" s="42">
        <v>0.29167476851851859</v>
      </c>
      <c r="AD22" s="40">
        <f t="shared" si="12"/>
        <v>-6.44017888888889</v>
      </c>
      <c r="AE22" s="40">
        <v>-5.8</v>
      </c>
      <c r="AF22" s="40">
        <v>-7.3012336363636372</v>
      </c>
      <c r="AG22" s="40">
        <v>0</v>
      </c>
    </row>
    <row r="23" spans="1:33" ht="15.75" customHeight="1" x14ac:dyDescent="0.2">
      <c r="A23" s="29" t="s">
        <v>38</v>
      </c>
      <c r="B23" s="29" t="s">
        <v>224</v>
      </c>
      <c r="C23" s="16">
        <f t="shared" si="4"/>
        <v>21.990000000000002</v>
      </c>
      <c r="D23" s="30">
        <v>15</v>
      </c>
      <c r="E23" s="30">
        <v>0</v>
      </c>
      <c r="F23" s="33">
        <v>329.85</v>
      </c>
      <c r="G23" s="31">
        <v>-0.91999999999999993</v>
      </c>
      <c r="H23" s="32">
        <f t="shared" si="1"/>
        <v>2.7891465817795964E-3</v>
      </c>
      <c r="I23" s="32">
        <f t="shared" si="2"/>
        <v>0.23312514096168588</v>
      </c>
      <c r="J23" s="33">
        <f t="shared" si="5"/>
        <v>76.896327746212094</v>
      </c>
      <c r="K23" s="33">
        <f t="shared" si="3"/>
        <v>5.1264218497474729</v>
      </c>
      <c r="L23" s="30">
        <v>34</v>
      </c>
      <c r="M23" s="34">
        <f t="shared" si="6"/>
        <v>0.44117647058823528</v>
      </c>
      <c r="N23" s="30">
        <v>101</v>
      </c>
      <c r="O23" s="35">
        <f t="shared" ref="O23:P23" si="31">D23/7</f>
        <v>2.1428571428571428</v>
      </c>
      <c r="P23" s="35">
        <f t="shared" si="31"/>
        <v>0</v>
      </c>
      <c r="Q23" s="30">
        <f t="shared" si="8"/>
        <v>47</v>
      </c>
      <c r="R23" s="30"/>
      <c r="S23" s="36">
        <v>1.4736842105263099</v>
      </c>
      <c r="T23" s="29">
        <v>60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0.45999999999999996</v>
      </c>
      <c r="Z23" s="29">
        <v>2</v>
      </c>
      <c r="AA23" s="29" t="s">
        <v>34</v>
      </c>
      <c r="AB23" s="41">
        <f t="shared" si="11"/>
        <v>-0.69</v>
      </c>
      <c r="AC23" s="42">
        <v>0.29167476851851859</v>
      </c>
      <c r="AD23" s="40">
        <f t="shared" si="12"/>
        <v>-6.0376677083333341</v>
      </c>
      <c r="AE23" s="40">
        <v>-5.8</v>
      </c>
      <c r="AF23" s="40">
        <v>-7.3012336363636372</v>
      </c>
      <c r="AG23" s="40">
        <v>0</v>
      </c>
    </row>
    <row r="24" spans="1:33" ht="15.75" customHeight="1" x14ac:dyDescent="0.2">
      <c r="A24" s="29" t="s">
        <v>40</v>
      </c>
      <c r="B24" s="29" t="s">
        <v>32</v>
      </c>
      <c r="C24" s="16">
        <f t="shared" si="4"/>
        <v>20.120869565217394</v>
      </c>
      <c r="D24" s="30">
        <v>23</v>
      </c>
      <c r="E24" s="30">
        <v>0</v>
      </c>
      <c r="F24" s="33">
        <v>462.78000000000009</v>
      </c>
      <c r="G24" s="33">
        <v>-1.4300000000000002</v>
      </c>
      <c r="H24" s="32">
        <f t="shared" si="1"/>
        <v>3.0900211763689009E-3</v>
      </c>
      <c r="I24" s="32">
        <f t="shared" si="2"/>
        <v>0.1757787052397653</v>
      </c>
      <c r="J24" s="33">
        <f t="shared" si="5"/>
        <v>81.3468692108586</v>
      </c>
      <c r="K24" s="33">
        <f t="shared" si="3"/>
        <v>3.5368204004721129</v>
      </c>
      <c r="L24" s="30">
        <v>36</v>
      </c>
      <c r="M24" s="34">
        <f t="shared" si="6"/>
        <v>0.63888888888888884</v>
      </c>
      <c r="N24" s="30">
        <v>82</v>
      </c>
      <c r="O24" s="35">
        <f t="shared" ref="O24:P24" si="32">D24/7</f>
        <v>3.2857142857142856</v>
      </c>
      <c r="P24" s="35">
        <f t="shared" si="32"/>
        <v>0</v>
      </c>
      <c r="Q24" s="30">
        <f t="shared" si="8"/>
        <v>24</v>
      </c>
      <c r="R24" s="30"/>
      <c r="S24" s="36">
        <v>1.8333333333333299</v>
      </c>
      <c r="T24" s="29">
        <v>60</v>
      </c>
      <c r="U24" s="37" t="s">
        <v>33</v>
      </c>
      <c r="V24" s="38" t="s">
        <v>33</v>
      </c>
      <c r="W24" s="29">
        <v>3</v>
      </c>
      <c r="X24" s="39">
        <f t="shared" si="9"/>
        <v>0.13043478260869565</v>
      </c>
      <c r="Y24" s="40">
        <f t="shared" si="10"/>
        <v>0.47666666666666674</v>
      </c>
      <c r="Z24" s="29">
        <v>0</v>
      </c>
      <c r="AA24" s="29" t="s">
        <v>34</v>
      </c>
      <c r="AB24" s="41">
        <f t="shared" si="11"/>
        <v>-0.69</v>
      </c>
      <c r="AC24" s="42">
        <v>0.29167476851851859</v>
      </c>
      <c r="AD24" s="40">
        <f t="shared" si="12"/>
        <v>-9.2577571527777796</v>
      </c>
      <c r="AE24" s="40">
        <v>-5.8</v>
      </c>
      <c r="AF24" s="40">
        <v>-7.3012336363636372</v>
      </c>
      <c r="AG24" s="40">
        <v>0</v>
      </c>
    </row>
    <row r="25" spans="1:33" ht="15.75" customHeight="1" x14ac:dyDescent="0.2">
      <c r="A25" s="29" t="s">
        <v>42</v>
      </c>
      <c r="B25" s="15" t="s">
        <v>225</v>
      </c>
      <c r="C25" s="16">
        <f t="shared" si="4"/>
        <v>20.99</v>
      </c>
      <c r="D25" s="30">
        <v>44</v>
      </c>
      <c r="E25" s="30">
        <v>0</v>
      </c>
      <c r="F25" s="33">
        <v>923.56</v>
      </c>
      <c r="G25" s="33">
        <v>-2.58</v>
      </c>
      <c r="H25" s="32">
        <f t="shared" si="1"/>
        <v>2.7935380484213263E-3</v>
      </c>
      <c r="I25" s="32">
        <f t="shared" si="2"/>
        <v>0.2039234138069595</v>
      </c>
      <c r="J25" s="33">
        <f t="shared" si="5"/>
        <v>188.33550805555549</v>
      </c>
      <c r="K25" s="33">
        <f t="shared" si="3"/>
        <v>4.280352455808079</v>
      </c>
      <c r="L25" s="30">
        <v>79</v>
      </c>
      <c r="M25" s="34">
        <f t="shared" si="6"/>
        <v>0.55696202531645567</v>
      </c>
      <c r="N25" s="30">
        <v>32</v>
      </c>
      <c r="O25" s="35">
        <f t="shared" ref="O25:P25" si="33">D25/7</f>
        <v>6.2857142857142856</v>
      </c>
      <c r="P25" s="35">
        <f t="shared" si="33"/>
        <v>0</v>
      </c>
      <c r="Q25" s="30">
        <f t="shared" si="8"/>
        <v>5</v>
      </c>
      <c r="R25" s="30"/>
      <c r="S25" s="36">
        <v>1.723076923076923</v>
      </c>
      <c r="T25" s="29">
        <v>60</v>
      </c>
      <c r="U25" s="37" t="s">
        <v>33</v>
      </c>
      <c r="V25" s="38" t="s">
        <v>33</v>
      </c>
      <c r="W25" s="15">
        <v>3</v>
      </c>
      <c r="X25" s="39">
        <f t="shared" si="9"/>
        <v>6.8181818181818177E-2</v>
      </c>
      <c r="Y25" s="40">
        <f t="shared" si="10"/>
        <v>0.28666666666666668</v>
      </c>
      <c r="Z25" s="15">
        <v>6</v>
      </c>
      <c r="AA25" s="29" t="s">
        <v>34</v>
      </c>
      <c r="AB25" s="41">
        <f t="shared" si="11"/>
        <v>-0.69</v>
      </c>
      <c r="AC25" s="42">
        <v>0.29167476851851859</v>
      </c>
      <c r="AD25" s="40">
        <f t="shared" si="12"/>
        <v>-17.710491944444449</v>
      </c>
      <c r="AE25" s="40">
        <v>-5.8</v>
      </c>
      <c r="AF25" s="40">
        <v>-7.3</v>
      </c>
      <c r="AG25" s="40">
        <v>0</v>
      </c>
    </row>
    <row r="26" spans="1:33" ht="15.75" customHeight="1" x14ac:dyDescent="0.2">
      <c r="A26" s="15" t="s">
        <v>43</v>
      </c>
      <c r="B26" s="15" t="s">
        <v>168</v>
      </c>
      <c r="C26" s="16">
        <f t="shared" si="4"/>
        <v>20.334062499999998</v>
      </c>
      <c r="D26" s="17">
        <v>32</v>
      </c>
      <c r="E26" s="17">
        <v>0</v>
      </c>
      <c r="F26" s="18">
        <v>650.68999999999994</v>
      </c>
      <c r="G26" s="18">
        <v>-0.78</v>
      </c>
      <c r="H26" s="32">
        <f t="shared" si="1"/>
        <v>1.1987275046489113E-3</v>
      </c>
      <c r="I26" s="32">
        <f t="shared" si="2"/>
        <v>0.18470648981632729</v>
      </c>
      <c r="J26" s="33">
        <f t="shared" si="5"/>
        <v>120.18666585858598</v>
      </c>
      <c r="K26" s="33">
        <f t="shared" si="3"/>
        <v>3.7558333080808119</v>
      </c>
      <c r="L26" s="17">
        <v>55</v>
      </c>
      <c r="M26" s="34">
        <f t="shared" si="6"/>
        <v>0.58181818181818179</v>
      </c>
      <c r="N26" s="17">
        <v>3</v>
      </c>
      <c r="O26" s="35">
        <f t="shared" ref="O26:P26" si="34">D26/7</f>
        <v>4.5714285714285712</v>
      </c>
      <c r="P26" s="35">
        <f t="shared" si="34"/>
        <v>0</v>
      </c>
      <c r="Q26" s="30">
        <f t="shared" si="8"/>
        <v>0</v>
      </c>
      <c r="R26" s="30"/>
      <c r="S26" s="22">
        <v>3.8235294117647061</v>
      </c>
      <c r="T26" s="29">
        <v>60</v>
      </c>
      <c r="U26" s="37" t="s">
        <v>33</v>
      </c>
      <c r="V26" s="38" t="s">
        <v>33</v>
      </c>
      <c r="W26" s="15">
        <v>1</v>
      </c>
      <c r="X26" s="39">
        <f t="shared" si="9"/>
        <v>3.125E-2</v>
      </c>
      <c r="Y26" s="40">
        <f t="shared" si="10"/>
        <v>0.19500000000000001</v>
      </c>
      <c r="Z26" s="15">
        <v>3</v>
      </c>
      <c r="AA26" s="29" t="s">
        <v>34</v>
      </c>
      <c r="AB26" s="41">
        <f t="shared" si="11"/>
        <v>-0.69</v>
      </c>
      <c r="AC26" s="42">
        <v>0.29167476851851859</v>
      </c>
      <c r="AD26" s="40">
        <f t="shared" si="12"/>
        <v>-12.88035777777778</v>
      </c>
      <c r="AE26" s="26">
        <v>-5.8</v>
      </c>
      <c r="AF26" s="26">
        <v>-7.3012336363636301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5.5102040816326534</v>
      </c>
      <c r="T27" s="29">
        <v>60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0.29167476851851859</v>
      </c>
      <c r="AD27" s="40">
        <f t="shared" si="12"/>
        <v>0</v>
      </c>
      <c r="AE27" s="26">
        <v>-5.8</v>
      </c>
      <c r="AF27" s="26">
        <v>-7.3012336363636301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5.3465346534653468</v>
      </c>
      <c r="T28" s="15" t="s">
        <v>33</v>
      </c>
      <c r="U28" s="23">
        <v>60</v>
      </c>
      <c r="V28" s="1" t="s">
        <v>147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0.29167476851851859</v>
      </c>
      <c r="AD28" s="40">
        <f t="shared" si="12"/>
        <v>0</v>
      </c>
      <c r="AE28" s="26">
        <v>-5.8</v>
      </c>
      <c r="AF28" s="26">
        <v>-7.3012336363636301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200</v>
      </c>
      <c r="U29" s="23">
        <v>60</v>
      </c>
      <c r="V29" s="1" t="s">
        <v>148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0.29167476851851859</v>
      </c>
      <c r="AD29" s="40">
        <f t="shared" si="12"/>
        <v>0</v>
      </c>
      <c r="AE29" s="26">
        <v>-5.8</v>
      </c>
      <c r="AF29" s="26">
        <v>-7.3012336363636301</v>
      </c>
      <c r="AG29" s="26">
        <v>0</v>
      </c>
    </row>
    <row r="30" spans="1:33" ht="15.75" customHeight="1" x14ac:dyDescent="0.2">
      <c r="A30" s="15" t="s">
        <v>49</v>
      </c>
      <c r="B30" s="15"/>
      <c r="C30" s="16">
        <f t="shared" si="4"/>
        <v>20.99</v>
      </c>
      <c r="D30" s="17">
        <v>1</v>
      </c>
      <c r="E30" s="17">
        <v>0</v>
      </c>
      <c r="F30" s="18">
        <v>20.99</v>
      </c>
      <c r="G30" s="18">
        <v>-0.24</v>
      </c>
      <c r="H30" s="32">
        <f t="shared" si="1"/>
        <v>1.1434016198189614E-2</v>
      </c>
      <c r="I30" s="32">
        <f t="shared" si="2"/>
        <v>0.20173870087872542</v>
      </c>
      <c r="J30" s="33">
        <f t="shared" si="5"/>
        <v>4.234495331444446</v>
      </c>
      <c r="K30" s="33">
        <f t="shared" si="3"/>
        <v>4.234495331444446</v>
      </c>
      <c r="L30" s="17">
        <v>9</v>
      </c>
      <c r="M30" s="34">
        <f t="shared" si="6"/>
        <v>0.1111111111111111</v>
      </c>
      <c r="N30" s="17">
        <v>0</v>
      </c>
      <c r="O30" s="35">
        <f t="shared" ref="O30:P30" si="38">D30/7</f>
        <v>0.14285714285714285</v>
      </c>
      <c r="P30" s="35">
        <f t="shared" si="38"/>
        <v>0</v>
      </c>
      <c r="Q30" s="30">
        <f t="shared" si="8"/>
        <v>0</v>
      </c>
      <c r="R30" s="30"/>
      <c r="S30" s="22">
        <v>3.016759776536313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0.29167476851851859</v>
      </c>
      <c r="AD30" s="40">
        <f t="shared" si="12"/>
        <v>-0.40251118055555563</v>
      </c>
      <c r="AE30" s="26">
        <v>-5.8</v>
      </c>
      <c r="AF30" s="26">
        <v>-7.1644934879999997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>
        <v>60</v>
      </c>
      <c r="V31" s="1" t="s">
        <v>377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0.29167476851851859</v>
      </c>
      <c r="AD31" s="40">
        <f t="shared" si="12"/>
        <v>0</v>
      </c>
      <c r="AE31" s="44">
        <v>-5.8</v>
      </c>
      <c r="AF31" s="44">
        <v>-7.1644934880000006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0.29167476851851859</v>
      </c>
      <c r="AD32" s="40">
        <f t="shared" si="12"/>
        <v>0</v>
      </c>
      <c r="AE32" s="56">
        <v>-5.8</v>
      </c>
      <c r="AF32" s="56">
        <v>-7.1644934879999997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Mini Plastic Dessert Cups with Spoons - 4 oz Round Dessert Shooters for Chocolate Desserts, Appetizers, Samplers, Dessert Shot Glasses &amp; More")</f>
        <v>100 Mini Plastic Dessert Cups with Spoons - 4 oz Round Dessert Shooters for Chocolate Desserts, Appetizers, Samplers, Dessert Shot Glasses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Info!B1:BJ5000""),2,FALSE),"""")"),"B07ZWJD72J")</f>
        <v>B07ZWJD72J</v>
      </c>
      <c r="B2" s="3" t="s">
        <v>226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13.125440873529412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Sheet!a1:g5000""),2,FALSE),"""")"),"0 - March
0 - April
0 - May
0 - June
0 - July
 - Aug
 - Sept
 - Oct
 - Nov
 - Dec
 - Jan
0 - Feb")</f>
        <v>0 - March
0 - April
0 - May
0 - June
0 - July
 - Aug
 - Sept
 - Oct
 - Nov
 - Dec
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Info!B2:BZ7000""),37,FALSE)),"""")*-1"),-5.7366247425)</f>
        <v>-5.7366247425000001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-5.5496795454545458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-5.5496795454545458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-5.5496795454545458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-5.5496795454545458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-5.55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-5.75850681818181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-5.75850681818181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-5.75850681818181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-5.75850681818181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-5.8684159090909098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-5.8684159090909098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-5.8684159090909098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-5.8684159090909098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-5.8684159090909098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-5.8684159090909098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-5.8684159090909098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-5.8684159090909098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-5.8684159090909098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-5.8684159090909098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-5.8684159090909098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-5.8684159090909098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-5.87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-5.8684159090909098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-5.8684159090909098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0.20851146180555555</v>
      </c>
      <c r="AD28" s="40">
        <f t="shared" si="12"/>
        <v>0</v>
      </c>
      <c r="AE28" s="26">
        <v>-5.42</v>
      </c>
      <c r="AF28" s="26">
        <v>-5.8684159090909098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0.20851146180555555</v>
      </c>
      <c r="AD29" s="40">
        <f t="shared" si="12"/>
        <v>0</v>
      </c>
      <c r="AE29" s="26">
        <v>-5.42</v>
      </c>
      <c r="AF29" s="26">
        <v>-5.8684159090909098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0.20851146180555555</v>
      </c>
      <c r="AD30" s="40">
        <f t="shared" si="12"/>
        <v>0</v>
      </c>
      <c r="AE30" s="26">
        <v>-5.42</v>
      </c>
      <c r="AF30" s="26">
        <v>-5.7366247425000001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0.20851146180555555</v>
      </c>
      <c r="AD31" s="40">
        <f t="shared" si="12"/>
        <v>0</v>
      </c>
      <c r="AE31" s="44">
        <v>-5.42</v>
      </c>
      <c r="AF31" s="44">
        <v>-5.736624742500001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0.20851146180555555</v>
      </c>
      <c r="AD32" s="40">
        <f t="shared" si="12"/>
        <v>0</v>
      </c>
      <c r="AE32" s="56">
        <v>-5.42</v>
      </c>
      <c r="AF32" s="56">
        <v>-5.7366247425000001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Plastic Dessert Cups with Spoons - Small 5 oz Dessert Shooters for Chocolate Desserts, Appetizers, Samplers, Dessert Shot Glasses &amp; More")</f>
        <v>100 Plastic Dessert Cups with Spoons - Small 5 oz Dessert Shooters for Chocolate Desserts, Appetizers, Samplers, Dessert Shot Glasses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Info!B1:BJ5000""),2,FALSE),"""")"),"B07ZKZ46R4")</f>
        <v>B07ZKZ46R4</v>
      </c>
      <c r="B2" s="3" t="s">
        <v>227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16.920676259191175</v>
      </c>
      <c r="D3" s="5">
        <f>SUM(D4:D99707)</f>
        <v>44</v>
      </c>
      <c r="E3" s="5"/>
      <c r="F3" s="6">
        <f t="shared" ref="F3:G3" si="0">SUM(F4:F99707)</f>
        <v>968.18000000000006</v>
      </c>
      <c r="G3" s="6">
        <f t="shared" si="0"/>
        <v>-5.51</v>
      </c>
      <c r="H3" s="7">
        <f t="shared" ref="H3:H32" si="1">G3/F3*-1</f>
        <v>5.6910904997004687E-3</v>
      </c>
      <c r="I3" s="8">
        <f t="shared" ref="I3:I32" si="2">J3/F3</f>
        <v>0.19205151717421071</v>
      </c>
      <c r="J3" s="6">
        <f>SUM(J4:J99707)</f>
        <v>185.94043789772732</v>
      </c>
      <c r="K3" s="6">
        <f t="shared" ref="K3:K32" si="3">J3/D3</f>
        <v>4.2259190431301663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3.5 - May
3.5 - June
3.5 - July
3.5 - Aug
3.5 - Sept
3.5 - Oct
3.5 - Nov
0 - Dec
3.5 - Jan
2 - Feb")</f>
        <v>2 - March
2 - April
3.5 - May
3.5 - June
3.5 - July
3.5 - Aug
3.5 - Sept
3.5 - Oct
3.5 - Nov
0 - Dec
3.5 -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5</v>
      </c>
      <c r="X3" s="7">
        <f>W3/D3</f>
        <v>0.11363636363636363</v>
      </c>
      <c r="Y3" s="6"/>
      <c r="Z3" s="5"/>
      <c r="AA3" s="5"/>
      <c r="AB3" s="5"/>
      <c r="AC3" s="5"/>
      <c r="AD3" s="6">
        <f>SUM(AD4:AD99707)</f>
        <v>-14.053704374999997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Info!B2:BZ7000""),37,FALSE)),"""")*-1"),-8.5825748203125)</f>
        <v>-8.5825748203124999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>
        <f t="shared" ref="C4:C32" si="4">IFERROR(F4/D4," - ")</f>
        <v>21.99</v>
      </c>
      <c r="D4" s="17">
        <v>1</v>
      </c>
      <c r="E4" s="17">
        <v>0</v>
      </c>
      <c r="F4" s="18">
        <v>21.99</v>
      </c>
      <c r="G4" s="18">
        <v>0</v>
      </c>
      <c r="H4" s="19">
        <f t="shared" si="1"/>
        <v>0</v>
      </c>
      <c r="I4" s="19">
        <f t="shared" si="2"/>
        <v>0.20968358551407659</v>
      </c>
      <c r="J4" s="18">
        <f t="shared" ref="J4:J32" si="5">F4*0.85+G4+AF4*D4+D4*AE4+AG4+AD4</f>
        <v>4.6109420454545438</v>
      </c>
      <c r="K4" s="18">
        <f t="shared" si="3"/>
        <v>4.6109420454545438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0.14285714285714285</v>
      </c>
      <c r="P4" s="21">
        <f t="shared" si="7"/>
        <v>0</v>
      </c>
      <c r="Q4" s="17">
        <f t="shared" ref="Q4:Q32" si="8">ROUNDDOWN(N4/(O4+P4),0)</f>
        <v>0</v>
      </c>
      <c r="R4" s="17"/>
      <c r="S4" s="22" t="e">
        <v>#N/A</v>
      </c>
      <c r="T4" s="15">
        <v>360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0.222</v>
      </c>
      <c r="AD4" s="26">
        <f t="shared" ref="AD4:AD32" si="12">IFERROR(AB4*AC4*D4*2,0)</f>
        <v>-0.30635999999999997</v>
      </c>
      <c r="AE4" s="26">
        <v>-5.8</v>
      </c>
      <c r="AF4" s="26">
        <v>-7.9741979545454544</v>
      </c>
      <c r="AG4" s="26">
        <v>0</v>
      </c>
    </row>
    <row r="5" spans="1:33" ht="15.75" customHeight="1" x14ac:dyDescent="0.2">
      <c r="A5" s="29" t="s">
        <v>53</v>
      </c>
      <c r="B5" s="29"/>
      <c r="C5" s="16">
        <f t="shared" si="4"/>
        <v>21.99</v>
      </c>
      <c r="D5" s="30">
        <v>1</v>
      </c>
      <c r="E5" s="30">
        <v>0</v>
      </c>
      <c r="F5" s="31">
        <v>21.99</v>
      </c>
      <c r="G5" s="31">
        <v>-0.08</v>
      </c>
      <c r="H5" s="32">
        <f t="shared" si="1"/>
        <v>3.6380172805820831E-3</v>
      </c>
      <c r="I5" s="32">
        <f t="shared" si="2"/>
        <v>0.20604556823349457</v>
      </c>
      <c r="J5" s="33">
        <f t="shared" si="5"/>
        <v>4.5309420454545455</v>
      </c>
      <c r="K5" s="33">
        <f t="shared" si="3"/>
        <v>4.5309420454545455</v>
      </c>
      <c r="L5" s="30">
        <v>8</v>
      </c>
      <c r="M5" s="34">
        <f t="shared" si="6"/>
        <v>0.125</v>
      </c>
      <c r="N5" s="30">
        <v>0</v>
      </c>
      <c r="O5" s="35">
        <f t="shared" ref="O5:P5" si="13">D5/7</f>
        <v>0.14285714285714285</v>
      </c>
      <c r="P5" s="35">
        <f t="shared" si="13"/>
        <v>0</v>
      </c>
      <c r="Q5" s="30">
        <f t="shared" si="8"/>
        <v>0</v>
      </c>
      <c r="R5" s="30"/>
      <c r="S5" s="36" t="e">
        <v>#N/A</v>
      </c>
      <c r="T5" s="29">
        <v>156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" t="s">
        <v>34</v>
      </c>
      <c r="AB5" s="27">
        <f t="shared" si="11"/>
        <v>-0.69</v>
      </c>
      <c r="AC5" s="28">
        <v>0.222</v>
      </c>
      <c r="AD5" s="26">
        <f t="shared" si="12"/>
        <v>-0.30635999999999997</v>
      </c>
      <c r="AE5" s="26">
        <v>-5.8</v>
      </c>
      <c r="AF5" s="40">
        <v>-7.9741979545454544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308</v>
      </c>
      <c r="U6" s="37">
        <v>152</v>
      </c>
      <c r="V6" s="38" t="s">
        <v>228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-7.9741979545454544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308</v>
      </c>
      <c r="U7" s="37">
        <v>152</v>
      </c>
      <c r="V7" s="38" t="s">
        <v>228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-7.9741979545454544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156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-7.97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156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-8.1517831818181801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156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-8.1517831818181801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156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-8.1517831818181801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156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-8.1517831818181801</v>
      </c>
      <c r="AG12" s="40">
        <v>0</v>
      </c>
    </row>
    <row r="13" spans="1:33" ht="15.75" customHeight="1" x14ac:dyDescent="0.2">
      <c r="A13" s="29" t="s">
        <v>62</v>
      </c>
      <c r="B13" s="29"/>
      <c r="C13" s="16">
        <f t="shared" si="4"/>
        <v>21.99</v>
      </c>
      <c r="D13" s="30">
        <v>1</v>
      </c>
      <c r="E13" s="30">
        <v>0</v>
      </c>
      <c r="F13" s="33">
        <v>21.99</v>
      </c>
      <c r="G13" s="31">
        <v>0</v>
      </c>
      <c r="H13" s="32">
        <f t="shared" si="1"/>
        <v>0</v>
      </c>
      <c r="I13" s="32">
        <f t="shared" si="2"/>
        <v>0.19673612876720822</v>
      </c>
      <c r="J13" s="33">
        <f t="shared" si="5"/>
        <v>4.3262274715909088</v>
      </c>
      <c r="K13" s="33">
        <f t="shared" si="3"/>
        <v>4.3262274715909088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0.14285714285714285</v>
      </c>
      <c r="P13" s="35">
        <f t="shared" si="21"/>
        <v>0</v>
      </c>
      <c r="Q13" s="30">
        <f t="shared" si="8"/>
        <v>0</v>
      </c>
      <c r="R13" s="30"/>
      <c r="S13" s="36" t="e">
        <v>#N/A</v>
      </c>
      <c r="T13" s="29">
        <v>156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34</v>
      </c>
      <c r="AB13" s="41">
        <f t="shared" si="11"/>
        <v>-0.69</v>
      </c>
      <c r="AC13" s="42">
        <v>0.23190104166666664</v>
      </c>
      <c r="AD13" s="40">
        <f t="shared" si="12"/>
        <v>-0.32002343749999995</v>
      </c>
      <c r="AE13" s="40">
        <v>-5.8</v>
      </c>
      <c r="AF13" s="40">
        <v>-8.2452490909090894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660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-8.2452490909090894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812</v>
      </c>
      <c r="U15" s="37">
        <v>152</v>
      </c>
      <c r="V15" s="38" t="s">
        <v>229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-8.2452490909090894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812</v>
      </c>
      <c r="U16" s="37">
        <v>152</v>
      </c>
      <c r="V16" s="38" t="s">
        <v>229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-8.2452490909090894</v>
      </c>
      <c r="AG16" s="40">
        <v>0</v>
      </c>
    </row>
    <row r="17" spans="1:33" ht="15.75" customHeight="1" x14ac:dyDescent="0.2">
      <c r="A17" s="29" t="s">
        <v>66</v>
      </c>
      <c r="B17" s="29"/>
      <c r="C17" s="16">
        <f t="shared" si="4"/>
        <v>21.99</v>
      </c>
      <c r="D17" s="30">
        <v>2</v>
      </c>
      <c r="E17" s="30">
        <v>0</v>
      </c>
      <c r="F17" s="33">
        <v>43.98</v>
      </c>
      <c r="G17" s="31">
        <v>0</v>
      </c>
      <c r="H17" s="32">
        <f t="shared" si="1"/>
        <v>0</v>
      </c>
      <c r="I17" s="32">
        <f t="shared" si="2"/>
        <v>0.19673612876720822</v>
      </c>
      <c r="J17" s="33">
        <f t="shared" si="5"/>
        <v>8.6524549431818176</v>
      </c>
      <c r="K17" s="33">
        <f t="shared" si="3"/>
        <v>4.3262274715909088</v>
      </c>
      <c r="L17" s="30">
        <v>1</v>
      </c>
      <c r="M17" s="34">
        <f t="shared" si="6"/>
        <v>2</v>
      </c>
      <c r="N17" s="30">
        <v>0</v>
      </c>
      <c r="O17" s="35">
        <f t="shared" ref="O17:P17" si="25">D17/7</f>
        <v>0.2857142857142857</v>
      </c>
      <c r="P17" s="35">
        <f t="shared" si="25"/>
        <v>0</v>
      </c>
      <c r="Q17" s="30">
        <f t="shared" si="8"/>
        <v>0</v>
      </c>
      <c r="R17" s="30"/>
      <c r="S17" s="36" t="e">
        <v>#N/A</v>
      </c>
      <c r="T17" s="29">
        <v>812</v>
      </c>
      <c r="U17" s="37">
        <v>152</v>
      </c>
      <c r="V17" s="38" t="s">
        <v>230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34</v>
      </c>
      <c r="AB17" s="41">
        <f t="shared" si="11"/>
        <v>-0.69</v>
      </c>
      <c r="AC17" s="42">
        <v>0.23190104166666664</v>
      </c>
      <c r="AD17" s="40">
        <f t="shared" si="12"/>
        <v>-0.6400468749999999</v>
      </c>
      <c r="AE17" s="40">
        <v>-5.8</v>
      </c>
      <c r="AF17" s="40">
        <v>-8.2452490909090894</v>
      </c>
      <c r="AG17" s="40">
        <v>0</v>
      </c>
    </row>
    <row r="18" spans="1:33" ht="15.75" customHeight="1" x14ac:dyDescent="0.2">
      <c r="A18" s="29" t="s">
        <v>67</v>
      </c>
      <c r="B18" s="29"/>
      <c r="C18" s="16">
        <f t="shared" si="4"/>
        <v>21.99</v>
      </c>
      <c r="D18" s="30">
        <v>1</v>
      </c>
      <c r="E18" s="30">
        <v>0</v>
      </c>
      <c r="F18" s="33">
        <v>21.99</v>
      </c>
      <c r="G18" s="31">
        <v>0</v>
      </c>
      <c r="H18" s="32">
        <f t="shared" si="1"/>
        <v>0</v>
      </c>
      <c r="I18" s="32">
        <f t="shared" si="2"/>
        <v>0.19673612876720822</v>
      </c>
      <c r="J18" s="33">
        <f t="shared" si="5"/>
        <v>4.3262274715909088</v>
      </c>
      <c r="K18" s="33">
        <f t="shared" si="3"/>
        <v>4.3262274715909088</v>
      </c>
      <c r="L18" s="30">
        <v>0</v>
      </c>
      <c r="M18" s="34" t="str">
        <f t="shared" si="6"/>
        <v>-</v>
      </c>
      <c r="N18" s="30">
        <v>1</v>
      </c>
      <c r="O18" s="35">
        <f t="shared" ref="O18:P18" si="26">D18/7</f>
        <v>0.14285714285714285</v>
      </c>
      <c r="P18" s="35">
        <f t="shared" si="26"/>
        <v>0</v>
      </c>
      <c r="Q18" s="30">
        <f t="shared" si="8"/>
        <v>7</v>
      </c>
      <c r="R18" s="30"/>
      <c r="S18" s="36" t="e">
        <v>#N/A</v>
      </c>
      <c r="T18" s="29">
        <v>776</v>
      </c>
      <c r="U18" s="37">
        <v>152</v>
      </c>
      <c r="V18" s="38" t="s">
        <v>231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34</v>
      </c>
      <c r="AB18" s="41">
        <f t="shared" si="11"/>
        <v>-0.69</v>
      </c>
      <c r="AC18" s="42">
        <v>0.23190104166666664</v>
      </c>
      <c r="AD18" s="40">
        <f t="shared" si="12"/>
        <v>-0.32002343749999995</v>
      </c>
      <c r="AE18" s="40">
        <v>-5.8</v>
      </c>
      <c r="AF18" s="40">
        <v>-8.2452490909090894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660</v>
      </c>
      <c r="U19" s="37">
        <v>36</v>
      </c>
      <c r="V19" s="38" t="s">
        <v>232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-8.2452490909090912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660</v>
      </c>
      <c r="U20" s="37">
        <v>36</v>
      </c>
      <c r="V20" s="38" t="s">
        <v>232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-8.2452490909090912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21.990000000000006</v>
      </c>
      <c r="D21" s="30">
        <v>12</v>
      </c>
      <c r="E21" s="30">
        <v>0</v>
      </c>
      <c r="F21" s="33">
        <v>263.88000000000005</v>
      </c>
      <c r="G21" s="31">
        <v>-0.94</v>
      </c>
      <c r="H21" s="32">
        <f t="shared" si="1"/>
        <v>3.5622252539032886E-3</v>
      </c>
      <c r="I21" s="32">
        <f t="shared" si="2"/>
        <v>0.19317390351330505</v>
      </c>
      <c r="J21" s="33">
        <f t="shared" si="5"/>
        <v>50.974729659090947</v>
      </c>
      <c r="K21" s="33">
        <f t="shared" si="3"/>
        <v>4.2478941382575792</v>
      </c>
      <c r="L21" s="30">
        <v>6</v>
      </c>
      <c r="M21" s="34">
        <f t="shared" si="6"/>
        <v>2</v>
      </c>
      <c r="N21" s="30">
        <v>34</v>
      </c>
      <c r="O21" s="35">
        <f t="shared" ref="O21:P21" si="29">D21/7</f>
        <v>1.7142857142857142</v>
      </c>
      <c r="P21" s="35">
        <f t="shared" si="29"/>
        <v>0</v>
      </c>
      <c r="Q21" s="30">
        <f t="shared" si="8"/>
        <v>19</v>
      </c>
      <c r="R21" s="30"/>
      <c r="S21" s="36">
        <v>0.679245283018867</v>
      </c>
      <c r="T21" s="29">
        <v>624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0.47</v>
      </c>
      <c r="Z21" s="29">
        <v>2</v>
      </c>
      <c r="AA21" s="29" t="s">
        <v>34</v>
      </c>
      <c r="AB21" s="41">
        <f t="shared" si="11"/>
        <v>-0.69</v>
      </c>
      <c r="AC21" s="42">
        <v>0.23190104166666664</v>
      </c>
      <c r="AD21" s="40">
        <f t="shared" si="12"/>
        <v>-3.8402812499999994</v>
      </c>
      <c r="AE21" s="40">
        <v>-5.8</v>
      </c>
      <c r="AF21" s="40">
        <v>-8.2452490909090912</v>
      </c>
      <c r="AG21" s="40">
        <v>0</v>
      </c>
    </row>
    <row r="22" spans="1:33" ht="15.75" customHeight="1" x14ac:dyDescent="0.2">
      <c r="A22" s="29" t="s">
        <v>37</v>
      </c>
      <c r="B22" s="29" t="s">
        <v>77</v>
      </c>
      <c r="C22" s="16">
        <f t="shared" si="4"/>
        <v>22.031333333333336</v>
      </c>
      <c r="D22" s="30">
        <v>15</v>
      </c>
      <c r="E22" s="30">
        <v>0</v>
      </c>
      <c r="F22" s="31">
        <v>330.47</v>
      </c>
      <c r="G22" s="31">
        <v>-1.7699999999999998</v>
      </c>
      <c r="H22" s="32">
        <f t="shared" si="1"/>
        <v>5.3560081096619954E-3</v>
      </c>
      <c r="I22" s="32">
        <f t="shared" si="2"/>
        <v>0.19260571935081439</v>
      </c>
      <c r="J22" s="33">
        <f t="shared" si="5"/>
        <v>63.650412073863635</v>
      </c>
      <c r="K22" s="33">
        <f t="shared" si="3"/>
        <v>4.2433608049242419</v>
      </c>
      <c r="L22" s="30">
        <v>55</v>
      </c>
      <c r="M22" s="34">
        <f t="shared" si="6"/>
        <v>0.27272727272727271</v>
      </c>
      <c r="N22" s="30">
        <v>15</v>
      </c>
      <c r="O22" s="35">
        <f t="shared" ref="O22:P22" si="30">D22/7</f>
        <v>2.1428571428571428</v>
      </c>
      <c r="P22" s="35">
        <f t="shared" si="30"/>
        <v>0</v>
      </c>
      <c r="Q22" s="30">
        <f t="shared" si="8"/>
        <v>7</v>
      </c>
      <c r="R22" s="30"/>
      <c r="S22" s="36">
        <v>2.7878787878787801</v>
      </c>
      <c r="T22" s="29">
        <v>624</v>
      </c>
      <c r="U22" s="37" t="s">
        <v>33</v>
      </c>
      <c r="V22" s="38" t="s">
        <v>33</v>
      </c>
      <c r="W22" s="29">
        <v>2</v>
      </c>
      <c r="X22" s="39">
        <f t="shared" si="9"/>
        <v>0.13333333333333333</v>
      </c>
      <c r="Y22" s="40">
        <f t="shared" si="10"/>
        <v>0.44249999999999995</v>
      </c>
      <c r="Z22" s="29">
        <v>2</v>
      </c>
      <c r="AA22" s="29" t="s">
        <v>34</v>
      </c>
      <c r="AB22" s="41">
        <f t="shared" si="11"/>
        <v>-0.69</v>
      </c>
      <c r="AC22" s="42">
        <v>0.23190104166666664</v>
      </c>
      <c r="AD22" s="40">
        <f t="shared" si="12"/>
        <v>-4.8003515624999995</v>
      </c>
      <c r="AE22" s="40">
        <v>-5.8</v>
      </c>
      <c r="AF22" s="40">
        <v>-8.2452490909090912</v>
      </c>
      <c r="AG22" s="40">
        <v>0</v>
      </c>
    </row>
    <row r="23" spans="1:33" ht="15.75" customHeight="1" x14ac:dyDescent="0.2">
      <c r="A23" s="29" t="s">
        <v>38</v>
      </c>
      <c r="B23" s="29" t="s">
        <v>68</v>
      </c>
      <c r="C23" s="16">
        <f t="shared" si="4"/>
        <v>21.990000000000002</v>
      </c>
      <c r="D23" s="30">
        <v>10</v>
      </c>
      <c r="E23" s="30">
        <v>0</v>
      </c>
      <c r="F23" s="33">
        <v>219.90000000000003</v>
      </c>
      <c r="G23" s="31">
        <v>-2.72</v>
      </c>
      <c r="H23" s="32">
        <f t="shared" si="1"/>
        <v>1.236925875397908E-2</v>
      </c>
      <c r="I23" s="32">
        <f t="shared" si="2"/>
        <v>0.18436687001322921</v>
      </c>
      <c r="J23" s="33">
        <f t="shared" si="5"/>
        <v>40.542274715909109</v>
      </c>
      <c r="K23" s="33">
        <f t="shared" si="3"/>
        <v>4.0542274715909112</v>
      </c>
      <c r="L23" s="30">
        <v>57</v>
      </c>
      <c r="M23" s="34">
        <f t="shared" si="6"/>
        <v>0.17543859649122806</v>
      </c>
      <c r="N23" s="30">
        <v>4</v>
      </c>
      <c r="O23" s="35">
        <f t="shared" ref="O23:P23" si="31">D23/7</f>
        <v>1.4285714285714286</v>
      </c>
      <c r="P23" s="35">
        <f t="shared" si="31"/>
        <v>0</v>
      </c>
      <c r="Q23" s="30">
        <f t="shared" si="8"/>
        <v>2</v>
      </c>
      <c r="R23" s="30"/>
      <c r="S23" s="36">
        <v>4.1538461538461497</v>
      </c>
      <c r="T23" s="29">
        <v>732</v>
      </c>
      <c r="U23" s="37" t="s">
        <v>33</v>
      </c>
      <c r="V23" s="38" t="s">
        <v>210</v>
      </c>
      <c r="W23" s="29">
        <v>3</v>
      </c>
      <c r="X23" s="39">
        <f t="shared" si="9"/>
        <v>0.3</v>
      </c>
      <c r="Y23" s="40">
        <f t="shared" si="10"/>
        <v>0.45333333333333337</v>
      </c>
      <c r="Z23" s="29">
        <v>3</v>
      </c>
      <c r="AA23" s="29" t="s">
        <v>34</v>
      </c>
      <c r="AB23" s="41">
        <f t="shared" si="11"/>
        <v>-0.69</v>
      </c>
      <c r="AC23" s="42">
        <v>0.23190104166666664</v>
      </c>
      <c r="AD23" s="40">
        <f t="shared" si="12"/>
        <v>-3.2002343749999995</v>
      </c>
      <c r="AE23" s="40">
        <v>-5.8</v>
      </c>
      <c r="AF23" s="40">
        <v>-8.2452490909090912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1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732</v>
      </c>
      <c r="U24" s="37" t="s">
        <v>33</v>
      </c>
      <c r="V24" s="38" t="s">
        <v>210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0.23190104166666664</v>
      </c>
      <c r="AD24" s="40">
        <f t="shared" si="12"/>
        <v>0</v>
      </c>
      <c r="AE24" s="40">
        <v>-5.8</v>
      </c>
      <c r="AF24" s="40">
        <v>-8.2452490909090912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1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2.714285714285714</v>
      </c>
      <c r="T25" s="29">
        <v>624</v>
      </c>
      <c r="U25" s="37">
        <v>108</v>
      </c>
      <c r="V25" s="38" t="s">
        <v>211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0.23190104166666664</v>
      </c>
      <c r="AD25" s="40">
        <f t="shared" si="12"/>
        <v>0</v>
      </c>
      <c r="AE25" s="40">
        <v>-5.8</v>
      </c>
      <c r="AF25" s="40">
        <v>-8.25</v>
      </c>
      <c r="AG25" s="40">
        <v>0</v>
      </c>
    </row>
    <row r="26" spans="1:33" ht="15.75" customHeight="1" x14ac:dyDescent="0.2">
      <c r="A26" s="15" t="s">
        <v>43</v>
      </c>
      <c r="B26" s="15"/>
      <c r="C26" s="16">
        <f t="shared" si="4"/>
        <v>21.99</v>
      </c>
      <c r="D26" s="17">
        <v>1</v>
      </c>
      <c r="E26" s="17">
        <v>0</v>
      </c>
      <c r="F26" s="18">
        <v>21.99</v>
      </c>
      <c r="G26" s="18">
        <v>0</v>
      </c>
      <c r="H26" s="32">
        <f t="shared" si="1"/>
        <v>0</v>
      </c>
      <c r="I26" s="32">
        <f t="shared" si="2"/>
        <v>0.19673612876720822</v>
      </c>
      <c r="J26" s="33">
        <f t="shared" si="5"/>
        <v>4.3262274715909088</v>
      </c>
      <c r="K26" s="33">
        <f t="shared" si="3"/>
        <v>4.3262274715909088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0.14285714285714285</v>
      </c>
      <c r="P26" s="35">
        <f t="shared" si="34"/>
        <v>0</v>
      </c>
      <c r="Q26" s="30">
        <f t="shared" si="8"/>
        <v>0</v>
      </c>
      <c r="R26" s="30"/>
      <c r="S26" s="22">
        <v>0</v>
      </c>
      <c r="T26" s="29">
        <v>624</v>
      </c>
      <c r="U26" s="37">
        <v>108</v>
      </c>
      <c r="V26" s="38" t="s">
        <v>211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0.23190104166666664</v>
      </c>
      <c r="AD26" s="40">
        <f t="shared" si="12"/>
        <v>-0.32002343749999995</v>
      </c>
      <c r="AE26" s="26">
        <v>-5.8</v>
      </c>
      <c r="AF26" s="26">
        <v>-8.2452490909090894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624</v>
      </c>
      <c r="U27" s="37">
        <v>108</v>
      </c>
      <c r="V27" s="38" t="s">
        <v>212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0.23190104166666664</v>
      </c>
      <c r="AD27" s="40">
        <f t="shared" si="12"/>
        <v>0</v>
      </c>
      <c r="AE27" s="26">
        <v>-5.8</v>
      </c>
      <c r="AF27" s="26">
        <v>-8.2452490909090894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>
        <v>228</v>
      </c>
      <c r="V28" s="1" t="s">
        <v>233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0.23190104166666664</v>
      </c>
      <c r="AD28" s="40">
        <f t="shared" si="12"/>
        <v>0</v>
      </c>
      <c r="AE28" s="26">
        <v>-5.8</v>
      </c>
      <c r="AF28" s="26">
        <v>-8.2452490909090894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210</v>
      </c>
      <c r="U29" s="23">
        <v>228</v>
      </c>
      <c r="V29" s="1" t="s">
        <v>234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0.23190104166666664</v>
      </c>
      <c r="AD29" s="40">
        <f t="shared" si="12"/>
        <v>0</v>
      </c>
      <c r="AE29" s="26">
        <v>-5.8</v>
      </c>
      <c r="AF29" s="26">
        <v>-9.08098141840909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0.23190104166666664</v>
      </c>
      <c r="AD30" s="40">
        <f t="shared" si="12"/>
        <v>0</v>
      </c>
      <c r="AE30" s="26">
        <v>-5.8</v>
      </c>
      <c r="AF30" s="26">
        <v>-8.5825748203124999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396</v>
      </c>
      <c r="U31" s="23">
        <v>228</v>
      </c>
      <c r="V31" s="1" t="s">
        <v>376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0.23190104166666664</v>
      </c>
      <c r="AD31" s="40">
        <f t="shared" si="12"/>
        <v>0</v>
      </c>
      <c r="AE31" s="44">
        <v>-5.8</v>
      </c>
      <c r="AF31" s="44">
        <v>-8.5825748203124999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0.23190104166666664</v>
      </c>
      <c r="AD32" s="40">
        <f t="shared" si="12"/>
        <v>0</v>
      </c>
      <c r="AE32" s="56">
        <v>-5.8</v>
      </c>
      <c r="AF32" s="56">
        <v>-8.5825748203124999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45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 oz Hard Plastic Dessert Sample Shot Glass + Mini Spoon(40)
Poly Bagged w/ Color Insert")</f>
        <v>5 oz Hard Plastic Dessert Sample Shot Glass + Mini Spoon(40)
Poly Bagged w/ Color Insert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Info!B1:BJ5000""),2,FALSE),"""")"),"B01LZ1NTV2")</f>
        <v>B01LZ1NTV2</v>
      </c>
      <c r="B2" s="3" t="s">
        <v>235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07.25" customHeight="1" x14ac:dyDescent="0.2">
      <c r="A3" s="72" t="s">
        <v>30</v>
      </c>
      <c r="B3" s="73"/>
      <c r="C3" s="4">
        <f>((AE32+AF32)/0.85)*-1</f>
        <v>10.210225750367647</v>
      </c>
      <c r="D3" s="5">
        <f>SUM(D4:D99707)</f>
        <v>851</v>
      </c>
      <c r="E3" s="5"/>
      <c r="F3" s="6">
        <f t="shared" ref="F3:G3" si="0">SUM(F4:F99707)</f>
        <v>17075.829999999998</v>
      </c>
      <c r="G3" s="6">
        <f t="shared" si="0"/>
        <v>-69.02</v>
      </c>
      <c r="H3" s="7">
        <f t="shared" ref="H3:H32" si="1">G3/F3*-1</f>
        <v>4.0419704342336505E-3</v>
      </c>
      <c r="I3" s="8">
        <f t="shared" ref="I3:I32" si="2">J3/F3</f>
        <v>0.42235289773599016</v>
      </c>
      <c r="J3" s="6">
        <f>SUM(J4:J99707)</f>
        <v>7212.0262817471521</v>
      </c>
      <c r="K3" s="6">
        <f t="shared" ref="K3:K32" si="3">J3/D3</f>
        <v>8.4747664885395437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6 - April
10 - May
10 - June
10 - July
8 - Aug
8 - Sept
6 - Oct
8 - Nov
8 - Dec
6 - Jan
6 - Feb")</f>
        <v>6 - March
6 - April
10 - May
10 - June
10 - July
8 - Aug
8 - Sept
6 - Oct
8 - Nov
8 - Dec
6 - Jan
6 -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21</v>
      </c>
      <c r="X3" s="7">
        <f>W3/D3</f>
        <v>2.4676850763807285E-2</v>
      </c>
      <c r="Y3" s="6"/>
      <c r="Z3" s="5"/>
      <c r="AA3" s="5"/>
      <c r="AB3" s="5"/>
      <c r="AC3" s="5"/>
      <c r="AD3" s="6">
        <f>SUM(AD4:AD99707)</f>
        <v>-140.93969719438005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Info!B2:BZ7000""),37,FALSE)),"""")*-1"),-3.7286918878125)</f>
        <v>-3.7286918878124999</v>
      </c>
      <c r="AG3" s="6">
        <f>SUM(AG4:AG99707)</f>
        <v>0</v>
      </c>
    </row>
    <row r="4" spans="1:33" ht="15.75" customHeight="1" x14ac:dyDescent="0.2">
      <c r="A4" s="15" t="s">
        <v>52</v>
      </c>
      <c r="B4" s="15" t="s">
        <v>204</v>
      </c>
      <c r="C4" s="16">
        <f t="shared" ref="C4:C32" si="4">IFERROR(F4/D4," - ")</f>
        <v>15.874705882352941</v>
      </c>
      <c r="D4" s="17">
        <v>34</v>
      </c>
      <c r="E4" s="17">
        <v>0</v>
      </c>
      <c r="F4" s="18">
        <v>539.74</v>
      </c>
      <c r="G4" s="18">
        <v>-26.31</v>
      </c>
      <c r="H4" s="19">
        <f t="shared" si="1"/>
        <v>4.8745692370400558E-2</v>
      </c>
      <c r="I4" s="19">
        <f t="shared" si="2"/>
        <v>0.27790547047905223</v>
      </c>
      <c r="J4" s="18">
        <f t="shared" ref="J4:J32" si="5">F4*0.85+G4+AF4*D4+D4*AE4+AG4+AD4</f>
        <v>149.99669863636365</v>
      </c>
      <c r="K4" s="18">
        <f t="shared" si="3"/>
        <v>4.4116676069518723</v>
      </c>
      <c r="L4" s="17">
        <v>61</v>
      </c>
      <c r="M4" s="20">
        <f t="shared" ref="M4:M32" si="6">IFERROR(D4/L4,"-")</f>
        <v>0.55737704918032782</v>
      </c>
      <c r="N4" s="17">
        <v>307</v>
      </c>
      <c r="O4" s="21">
        <f t="shared" ref="O4:P4" si="7">D4/7</f>
        <v>4.8571428571428568</v>
      </c>
      <c r="P4" s="21">
        <f t="shared" si="7"/>
        <v>0</v>
      </c>
      <c r="Q4" s="17">
        <f t="shared" ref="Q4:Q32" si="8">ROUNDDOWN(N4/(O4+P4),0)</f>
        <v>63</v>
      </c>
      <c r="R4" s="17"/>
      <c r="S4" s="22">
        <v>0.71829405162738402</v>
      </c>
      <c r="T4" s="15" t="s">
        <v>33</v>
      </c>
      <c r="U4" s="23" t="s">
        <v>33</v>
      </c>
      <c r="V4" s="24" t="s">
        <v>33</v>
      </c>
      <c r="W4" s="15">
        <v>4</v>
      </c>
      <c r="X4" s="25">
        <f t="shared" ref="X4:X32" si="9">IFERROR(W4/D4,0)</f>
        <v>0.11764705882352941</v>
      </c>
      <c r="Y4" s="26">
        <f t="shared" ref="Y4:Y32" si="10">IFERROR(G4/(W4+Z4)*-1,0)</f>
        <v>6.5774999999999997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0.10266666666666667</v>
      </c>
      <c r="AD4" s="26">
        <f t="shared" ref="AD4:AD32" si="12">IFERROR(AB4*AC4*D4*2,0)</f>
        <v>-4.8171200000000001</v>
      </c>
      <c r="AE4" s="26">
        <v>-4.9000000000000004</v>
      </c>
      <c r="AF4" s="26">
        <v>-3.2663288636363634</v>
      </c>
      <c r="AG4" s="26">
        <v>0</v>
      </c>
    </row>
    <row r="5" spans="1:33" ht="15.75" customHeight="1" x14ac:dyDescent="0.2">
      <c r="A5" s="29" t="s">
        <v>53</v>
      </c>
      <c r="B5" s="29" t="s">
        <v>75</v>
      </c>
      <c r="C5" s="16">
        <f t="shared" si="4"/>
        <v>16.160434782608689</v>
      </c>
      <c r="D5" s="30">
        <v>23</v>
      </c>
      <c r="E5" s="30">
        <v>0</v>
      </c>
      <c r="F5" s="31">
        <v>371.68999999999988</v>
      </c>
      <c r="G5" s="31">
        <v>-9.2499999999999982</v>
      </c>
      <c r="H5" s="32">
        <f t="shared" si="1"/>
        <v>2.4886330006187955E-2</v>
      </c>
      <c r="I5" s="32">
        <f t="shared" si="2"/>
        <v>0.31100788342969549</v>
      </c>
      <c r="J5" s="33">
        <f t="shared" si="5"/>
        <v>115.59852019198348</v>
      </c>
      <c r="K5" s="33">
        <f t="shared" si="3"/>
        <v>5.0260226170427602</v>
      </c>
      <c r="L5" s="30">
        <v>76</v>
      </c>
      <c r="M5" s="34">
        <f t="shared" si="6"/>
        <v>0.30263157894736842</v>
      </c>
      <c r="N5" s="30">
        <v>284</v>
      </c>
      <c r="O5" s="35">
        <f t="shared" ref="O5:P5" si="13">D5/7</f>
        <v>3.2857142857142856</v>
      </c>
      <c r="P5" s="35">
        <f t="shared" si="13"/>
        <v>0</v>
      </c>
      <c r="Q5" s="30">
        <f t="shared" si="8"/>
        <v>86</v>
      </c>
      <c r="R5" s="30"/>
      <c r="S5" s="36">
        <v>0.90602409638554204</v>
      </c>
      <c r="T5" s="29" t="s">
        <v>33</v>
      </c>
      <c r="U5" s="37" t="s">
        <v>33</v>
      </c>
      <c r="V5" s="38" t="s">
        <v>33</v>
      </c>
      <c r="W5" s="29">
        <v>1</v>
      </c>
      <c r="X5" s="39">
        <f t="shared" si="9"/>
        <v>4.3478260869565216E-2</v>
      </c>
      <c r="Y5" s="40">
        <f t="shared" si="10"/>
        <v>9.2499999999999982</v>
      </c>
      <c r="Z5" s="29">
        <v>0</v>
      </c>
      <c r="AA5" s="29" t="s">
        <v>34</v>
      </c>
      <c r="AB5" s="41">
        <f t="shared" si="11"/>
        <v>-0.69</v>
      </c>
      <c r="AC5" s="42">
        <v>0.10278563151796061</v>
      </c>
      <c r="AD5" s="40">
        <f t="shared" si="12"/>
        <v>-3.2624159443800691</v>
      </c>
      <c r="AE5" s="40">
        <v>-4.9000000000000004</v>
      </c>
      <c r="AF5" s="40">
        <v>-3.2663288636363634</v>
      </c>
      <c r="AG5" s="40">
        <v>0</v>
      </c>
    </row>
    <row r="6" spans="1:33" ht="15.75" customHeight="1" x14ac:dyDescent="0.2">
      <c r="A6" s="29" t="s">
        <v>54</v>
      </c>
      <c r="B6" s="29" t="s">
        <v>236</v>
      </c>
      <c r="C6" s="16">
        <f t="shared" si="4"/>
        <v>15.068709677419358</v>
      </c>
      <c r="D6" s="30">
        <v>31</v>
      </c>
      <c r="E6" s="30">
        <v>0</v>
      </c>
      <c r="F6" s="31">
        <v>467.13000000000011</v>
      </c>
      <c r="G6" s="31">
        <v>-0.12</v>
      </c>
      <c r="H6" s="32">
        <f t="shared" si="1"/>
        <v>2.5688780425149312E-4</v>
      </c>
      <c r="I6" s="32">
        <f t="shared" si="2"/>
        <v>0.29840135556969749</v>
      </c>
      <c r="J6" s="33">
        <f t="shared" si="5"/>
        <v>139.39222522727283</v>
      </c>
      <c r="K6" s="33">
        <f t="shared" si="3"/>
        <v>4.4965233944281557</v>
      </c>
      <c r="L6" s="30">
        <v>84</v>
      </c>
      <c r="M6" s="34">
        <f t="shared" si="6"/>
        <v>0.36904761904761907</v>
      </c>
      <c r="N6" s="30">
        <v>255</v>
      </c>
      <c r="O6" s="35">
        <f t="shared" ref="O6:P6" si="14">D6/7</f>
        <v>4.4285714285714288</v>
      </c>
      <c r="P6" s="35">
        <f t="shared" si="14"/>
        <v>0</v>
      </c>
      <c r="Q6" s="30">
        <f t="shared" si="8"/>
        <v>57</v>
      </c>
      <c r="R6" s="30"/>
      <c r="S6" s="36">
        <v>1.22285714285714</v>
      </c>
      <c r="T6" s="29">
        <v>1173</v>
      </c>
      <c r="U6" s="37" t="s">
        <v>33</v>
      </c>
      <c r="V6" s="38" t="s">
        <v>237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0.10266666666666667</v>
      </c>
      <c r="AD6" s="40">
        <f t="shared" si="12"/>
        <v>-4.39208</v>
      </c>
      <c r="AE6" s="40">
        <v>-4.9000000000000004</v>
      </c>
      <c r="AF6" s="40">
        <v>-3.2663288636363634</v>
      </c>
      <c r="AG6" s="40">
        <v>0</v>
      </c>
    </row>
    <row r="7" spans="1:33" ht="17.25" customHeight="1" x14ac:dyDescent="0.2">
      <c r="A7" s="29" t="s">
        <v>56</v>
      </c>
      <c r="B7" s="29" t="s">
        <v>77</v>
      </c>
      <c r="C7" s="16">
        <f t="shared" si="4"/>
        <v>15.330384615384618</v>
      </c>
      <c r="D7" s="30">
        <v>52</v>
      </c>
      <c r="E7" s="30">
        <v>0</v>
      </c>
      <c r="F7" s="31">
        <v>797.18000000000018</v>
      </c>
      <c r="G7" s="31">
        <v>-0.08</v>
      </c>
      <c r="H7" s="32">
        <f t="shared" si="1"/>
        <v>1.0035374695802703E-4</v>
      </c>
      <c r="I7" s="32">
        <f t="shared" si="2"/>
        <v>0.30744616325577978</v>
      </c>
      <c r="J7" s="33">
        <f t="shared" si="5"/>
        <v>245.08993242424256</v>
      </c>
      <c r="K7" s="33">
        <f t="shared" si="3"/>
        <v>4.7132679312354337</v>
      </c>
      <c r="L7" s="30">
        <v>80</v>
      </c>
      <c r="M7" s="34">
        <f t="shared" si="6"/>
        <v>0.65</v>
      </c>
      <c r="N7" s="30">
        <v>200</v>
      </c>
      <c r="O7" s="35">
        <f t="shared" ref="O7:P7" si="15">D7/7</f>
        <v>7.4285714285714288</v>
      </c>
      <c r="P7" s="35">
        <f t="shared" si="15"/>
        <v>0</v>
      </c>
      <c r="Q7" s="30">
        <f t="shared" si="8"/>
        <v>26</v>
      </c>
      <c r="R7" s="30"/>
      <c r="S7" s="36">
        <v>1.91578947368421</v>
      </c>
      <c r="T7" s="29">
        <v>1173</v>
      </c>
      <c r="U7" s="37" t="s">
        <v>33</v>
      </c>
      <c r="V7" s="38" t="s">
        <v>237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0.10847222222222221</v>
      </c>
      <c r="AD7" s="40">
        <f t="shared" si="12"/>
        <v>-7.7839666666666654</v>
      </c>
      <c r="AE7" s="40">
        <v>-4.9000000000000004</v>
      </c>
      <c r="AF7" s="40">
        <v>-3.2663288636363634</v>
      </c>
      <c r="AG7" s="40">
        <v>0</v>
      </c>
    </row>
    <row r="8" spans="1:33" ht="15.75" customHeight="1" x14ac:dyDescent="0.2">
      <c r="A8" s="29" t="s">
        <v>57</v>
      </c>
      <c r="B8" s="29" t="s">
        <v>238</v>
      </c>
      <c r="C8" s="16">
        <f t="shared" si="4"/>
        <v>16.589999999999989</v>
      </c>
      <c r="D8" s="30">
        <v>26</v>
      </c>
      <c r="E8" s="30">
        <v>0</v>
      </c>
      <c r="F8" s="31">
        <v>431.33999999999975</v>
      </c>
      <c r="G8" s="31">
        <v>-0.24</v>
      </c>
      <c r="H8" s="32">
        <f t="shared" si="1"/>
        <v>5.5640561969675924E-4</v>
      </c>
      <c r="I8" s="32">
        <f t="shared" si="2"/>
        <v>0.34795524798689326</v>
      </c>
      <c r="J8" s="33">
        <f t="shared" si="5"/>
        <v>150.08701666666644</v>
      </c>
      <c r="K8" s="33">
        <f t="shared" si="3"/>
        <v>5.7725775641025558</v>
      </c>
      <c r="L8" s="30">
        <v>84</v>
      </c>
      <c r="M8" s="34">
        <f t="shared" si="6"/>
        <v>0.30952380952380953</v>
      </c>
      <c r="N8" s="30">
        <v>179</v>
      </c>
      <c r="O8" s="35">
        <f t="shared" ref="O8:P8" si="16">D8/7</f>
        <v>3.7142857142857144</v>
      </c>
      <c r="P8" s="35">
        <f t="shared" si="16"/>
        <v>0</v>
      </c>
      <c r="Q8" s="30">
        <f t="shared" si="8"/>
        <v>48</v>
      </c>
      <c r="R8" s="30"/>
      <c r="S8" s="36">
        <v>1.10883720930232</v>
      </c>
      <c r="T8" s="29">
        <v>588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34</v>
      </c>
      <c r="AB8" s="41">
        <f t="shared" si="11"/>
        <v>-0.69</v>
      </c>
      <c r="AC8" s="42">
        <v>0.10847222222222221</v>
      </c>
      <c r="AD8" s="40">
        <f t="shared" si="12"/>
        <v>-3.8919833333333327</v>
      </c>
      <c r="AE8" s="40">
        <v>-4.9000000000000004</v>
      </c>
      <c r="AF8" s="40">
        <v>-3.27</v>
      </c>
      <c r="AG8" s="40">
        <v>0</v>
      </c>
    </row>
    <row r="9" spans="1:33" ht="15.75" customHeight="1" x14ac:dyDescent="0.2">
      <c r="A9" s="29" t="s">
        <v>58</v>
      </c>
      <c r="B9" s="29" t="s">
        <v>236</v>
      </c>
      <c r="C9" s="16">
        <f t="shared" si="4"/>
        <v>16.826363636363634</v>
      </c>
      <c r="D9" s="30">
        <v>22</v>
      </c>
      <c r="E9" s="30">
        <v>0</v>
      </c>
      <c r="F9" s="31">
        <v>370.17999999999995</v>
      </c>
      <c r="G9" s="31">
        <v>-0.13</v>
      </c>
      <c r="H9" s="32">
        <f t="shared" si="1"/>
        <v>3.5118050678048523E-4</v>
      </c>
      <c r="I9" s="32">
        <f t="shared" si="2"/>
        <v>0.35083330631944842</v>
      </c>
      <c r="J9" s="33">
        <f t="shared" si="5"/>
        <v>129.8714733333334</v>
      </c>
      <c r="K9" s="33">
        <f t="shared" si="3"/>
        <v>5.9032487878787911</v>
      </c>
      <c r="L9" s="30">
        <v>83</v>
      </c>
      <c r="M9" s="34">
        <f t="shared" si="6"/>
        <v>0.26506024096385544</v>
      </c>
      <c r="N9" s="30">
        <v>155</v>
      </c>
      <c r="O9" s="35">
        <f t="shared" ref="O9:P9" si="17">D9/7</f>
        <v>3.1428571428571428</v>
      </c>
      <c r="P9" s="35">
        <f t="shared" si="17"/>
        <v>0</v>
      </c>
      <c r="Q9" s="30">
        <f t="shared" si="8"/>
        <v>49</v>
      </c>
      <c r="R9" s="30"/>
      <c r="S9" s="36">
        <v>1.28542914171656</v>
      </c>
      <c r="T9" s="29">
        <v>1173</v>
      </c>
      <c r="U9" s="37">
        <v>585</v>
      </c>
      <c r="V9" s="38" t="s">
        <v>239</v>
      </c>
      <c r="W9" s="29">
        <v>1</v>
      </c>
      <c r="X9" s="39">
        <f t="shared" si="9"/>
        <v>4.5454545454545456E-2</v>
      </c>
      <c r="Y9" s="40">
        <f t="shared" si="10"/>
        <v>0.13</v>
      </c>
      <c r="Z9" s="29">
        <v>0</v>
      </c>
      <c r="AA9" s="29" t="s">
        <v>34</v>
      </c>
      <c r="AB9" s="41">
        <f t="shared" si="11"/>
        <v>-0.69</v>
      </c>
      <c r="AC9" s="42">
        <v>0.10847222222222221</v>
      </c>
      <c r="AD9" s="40">
        <f t="shared" si="12"/>
        <v>-3.293216666666666</v>
      </c>
      <c r="AE9" s="40">
        <v>-4.9000000000000004</v>
      </c>
      <c r="AF9" s="40">
        <v>-3.3435595454545401</v>
      </c>
      <c r="AG9" s="40">
        <v>0</v>
      </c>
    </row>
    <row r="10" spans="1:33" ht="15.75" customHeight="1" x14ac:dyDescent="0.2">
      <c r="A10" s="29" t="s">
        <v>59</v>
      </c>
      <c r="B10" s="29" t="s">
        <v>77</v>
      </c>
      <c r="C10" s="16">
        <f t="shared" si="4"/>
        <v>16.680322580645157</v>
      </c>
      <c r="D10" s="30">
        <v>31</v>
      </c>
      <c r="E10" s="30">
        <v>0</v>
      </c>
      <c r="F10" s="31">
        <v>517.08999999999992</v>
      </c>
      <c r="G10" s="31">
        <v>-0.4</v>
      </c>
      <c r="H10" s="32">
        <f t="shared" si="1"/>
        <v>7.735597284805355E-4</v>
      </c>
      <c r="I10" s="32">
        <f t="shared" si="2"/>
        <v>0.34604365279592059</v>
      </c>
      <c r="J10" s="33">
        <f t="shared" si="5"/>
        <v>178.93571242424255</v>
      </c>
      <c r="K10" s="33">
        <f t="shared" si="3"/>
        <v>5.7721197556207278</v>
      </c>
      <c r="L10" s="30">
        <v>74</v>
      </c>
      <c r="M10" s="34">
        <f t="shared" si="6"/>
        <v>0.41891891891891891</v>
      </c>
      <c r="N10" s="30">
        <v>121</v>
      </c>
      <c r="O10" s="35">
        <f t="shared" ref="O10:P10" si="18">D10/7</f>
        <v>4.4285714285714288</v>
      </c>
      <c r="P10" s="35">
        <f t="shared" si="18"/>
        <v>0</v>
      </c>
      <c r="Q10" s="30">
        <f t="shared" si="8"/>
        <v>27</v>
      </c>
      <c r="R10" s="30"/>
      <c r="S10" s="36">
        <v>1.6378698224852</v>
      </c>
      <c r="T10" s="29">
        <v>1173</v>
      </c>
      <c r="U10" s="37">
        <v>585</v>
      </c>
      <c r="V10" s="38" t="s">
        <v>239</v>
      </c>
      <c r="W10" s="29">
        <v>1</v>
      </c>
      <c r="X10" s="39">
        <f t="shared" si="9"/>
        <v>3.2258064516129031E-2</v>
      </c>
      <c r="Y10" s="40">
        <f t="shared" si="10"/>
        <v>0.4</v>
      </c>
      <c r="Z10" s="29">
        <v>0</v>
      </c>
      <c r="AA10" s="29" t="s">
        <v>34</v>
      </c>
      <c r="AB10" s="41">
        <f t="shared" si="11"/>
        <v>-0.69</v>
      </c>
      <c r="AC10" s="42">
        <v>0.10847222222222221</v>
      </c>
      <c r="AD10" s="40">
        <f t="shared" si="12"/>
        <v>-4.6404416666666659</v>
      </c>
      <c r="AE10" s="40">
        <v>-4.9000000000000004</v>
      </c>
      <c r="AF10" s="40">
        <v>-3.3435595454545401</v>
      </c>
      <c r="AG10" s="40">
        <v>0</v>
      </c>
    </row>
    <row r="11" spans="1:33" ht="15.75" customHeight="1" x14ac:dyDescent="0.2">
      <c r="A11" s="29" t="s">
        <v>60</v>
      </c>
      <c r="B11" s="29" t="s">
        <v>77</v>
      </c>
      <c r="C11" s="16">
        <f t="shared" si="4"/>
        <v>16.59</v>
      </c>
      <c r="D11" s="30">
        <v>17</v>
      </c>
      <c r="E11" s="30">
        <v>0</v>
      </c>
      <c r="F11" s="31">
        <v>282.02999999999997</v>
      </c>
      <c r="G11" s="31">
        <v>-0.11</v>
      </c>
      <c r="H11" s="32">
        <f t="shared" si="1"/>
        <v>3.9002942949331636E-4</v>
      </c>
      <c r="I11" s="32">
        <f t="shared" si="2"/>
        <v>0.34368765519249528</v>
      </c>
      <c r="J11" s="33">
        <f t="shared" si="5"/>
        <v>96.930229393939442</v>
      </c>
      <c r="K11" s="33">
        <f t="shared" si="3"/>
        <v>5.7017781996434964</v>
      </c>
      <c r="L11" s="30">
        <v>60</v>
      </c>
      <c r="M11" s="34">
        <f t="shared" si="6"/>
        <v>0.28333333333333333</v>
      </c>
      <c r="N11" s="30">
        <v>104</v>
      </c>
      <c r="O11" s="35">
        <f t="shared" ref="O11:P11" si="19">D11/7</f>
        <v>2.4285714285714284</v>
      </c>
      <c r="P11" s="35">
        <f t="shared" si="19"/>
        <v>0</v>
      </c>
      <c r="Q11" s="30">
        <f t="shared" si="8"/>
        <v>42</v>
      </c>
      <c r="R11" s="30"/>
      <c r="S11" s="36">
        <v>2.1348637015781899</v>
      </c>
      <c r="T11" s="29">
        <v>1173</v>
      </c>
      <c r="U11" s="37" t="s">
        <v>33</v>
      </c>
      <c r="V11" s="38" t="s">
        <v>240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34</v>
      </c>
      <c r="AB11" s="41">
        <f t="shared" si="11"/>
        <v>-0.69</v>
      </c>
      <c r="AC11" s="42">
        <v>0.10847222222222221</v>
      </c>
      <c r="AD11" s="40">
        <f t="shared" si="12"/>
        <v>-2.5447583333333328</v>
      </c>
      <c r="AE11" s="40">
        <v>-4.9000000000000004</v>
      </c>
      <c r="AF11" s="40">
        <v>-3.3435595454545401</v>
      </c>
      <c r="AG11" s="40">
        <v>0</v>
      </c>
    </row>
    <row r="12" spans="1:33" ht="15.75" customHeight="1" x14ac:dyDescent="0.2">
      <c r="A12" s="29" t="s">
        <v>61</v>
      </c>
      <c r="B12" s="29" t="s">
        <v>241</v>
      </c>
      <c r="C12" s="16">
        <f t="shared" si="4"/>
        <v>16.61999999999999</v>
      </c>
      <c r="D12" s="30">
        <v>30</v>
      </c>
      <c r="E12" s="30">
        <v>0</v>
      </c>
      <c r="F12" s="31">
        <v>498.59999999999968</v>
      </c>
      <c r="G12" s="31">
        <v>-0.57000000000000006</v>
      </c>
      <c r="H12" s="32">
        <f t="shared" si="1"/>
        <v>1.1432009626955483E-3</v>
      </c>
      <c r="I12" s="32">
        <f t="shared" si="2"/>
        <v>0.34384770083506544</v>
      </c>
      <c r="J12" s="33">
        <f t="shared" si="5"/>
        <v>171.44246363636353</v>
      </c>
      <c r="K12" s="33">
        <f t="shared" si="3"/>
        <v>5.7147487878787846</v>
      </c>
      <c r="L12" s="30">
        <v>69</v>
      </c>
      <c r="M12" s="34">
        <f t="shared" si="6"/>
        <v>0.43478260869565216</v>
      </c>
      <c r="N12" s="30">
        <v>79</v>
      </c>
      <c r="O12" s="35">
        <f t="shared" ref="O12:P12" si="20">D12/7</f>
        <v>4.2857142857142856</v>
      </c>
      <c r="P12" s="35">
        <f t="shared" si="20"/>
        <v>0</v>
      </c>
      <c r="Q12" s="30">
        <f t="shared" si="8"/>
        <v>18</v>
      </c>
      <c r="R12" s="30"/>
      <c r="S12" s="36">
        <v>1.34468085106382</v>
      </c>
      <c r="T12" s="29">
        <v>588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34</v>
      </c>
      <c r="AB12" s="41">
        <f t="shared" si="11"/>
        <v>-0.69</v>
      </c>
      <c r="AC12" s="42">
        <v>0.10847222222222221</v>
      </c>
      <c r="AD12" s="40">
        <f t="shared" si="12"/>
        <v>-4.4907499999999994</v>
      </c>
      <c r="AE12" s="40">
        <v>-4.9000000000000004</v>
      </c>
      <c r="AF12" s="40">
        <v>-3.3435595454545401</v>
      </c>
      <c r="AG12" s="40">
        <v>0</v>
      </c>
    </row>
    <row r="13" spans="1:33" ht="15.75" customHeight="1" x14ac:dyDescent="0.2">
      <c r="A13" s="29" t="s">
        <v>62</v>
      </c>
      <c r="B13" s="29" t="s">
        <v>242</v>
      </c>
      <c r="C13" s="16">
        <f t="shared" si="4"/>
        <v>16.975517241379308</v>
      </c>
      <c r="D13" s="30">
        <v>29</v>
      </c>
      <c r="E13" s="30">
        <v>0</v>
      </c>
      <c r="F13" s="33">
        <v>492.28999999999991</v>
      </c>
      <c r="G13" s="31">
        <v>-0.57000000000000006</v>
      </c>
      <c r="H13" s="32">
        <f t="shared" si="1"/>
        <v>1.1578541103820922E-3</v>
      </c>
      <c r="I13" s="32">
        <f t="shared" si="2"/>
        <v>0.35201493176293591</v>
      </c>
      <c r="J13" s="33">
        <f t="shared" si="5"/>
        <v>173.29343075757569</v>
      </c>
      <c r="K13" s="33">
        <f t="shared" si="3"/>
        <v>5.9756355433646791</v>
      </c>
      <c r="L13" s="30">
        <v>55</v>
      </c>
      <c r="M13" s="34">
        <f t="shared" si="6"/>
        <v>0.52727272727272723</v>
      </c>
      <c r="N13" s="30">
        <v>48</v>
      </c>
      <c r="O13" s="35">
        <f t="shared" ref="O13:P13" si="21">D13/7</f>
        <v>4.1428571428571432</v>
      </c>
      <c r="P13" s="35">
        <f t="shared" si="21"/>
        <v>0</v>
      </c>
      <c r="Q13" s="30">
        <f t="shared" si="8"/>
        <v>11</v>
      </c>
      <c r="R13" s="30"/>
      <c r="S13" s="36">
        <v>1.4216027874564401</v>
      </c>
      <c r="T13" s="29">
        <v>588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34</v>
      </c>
      <c r="AB13" s="41">
        <f t="shared" si="11"/>
        <v>-0.69</v>
      </c>
      <c r="AC13" s="42">
        <v>0.10847222222222221</v>
      </c>
      <c r="AD13" s="40">
        <f t="shared" si="12"/>
        <v>-4.3410583333333328</v>
      </c>
      <c r="AE13" s="40">
        <v>-4.9000000000000004</v>
      </c>
      <c r="AF13" s="40">
        <v>-3.3842072727272701</v>
      </c>
      <c r="AG13" s="40">
        <v>0</v>
      </c>
    </row>
    <row r="14" spans="1:33" ht="15.75" customHeight="1" x14ac:dyDescent="0.2">
      <c r="A14" s="29" t="s">
        <v>63</v>
      </c>
      <c r="B14" s="29" t="s">
        <v>68</v>
      </c>
      <c r="C14" s="16">
        <f t="shared" si="4"/>
        <v>17.452926829268296</v>
      </c>
      <c r="D14" s="30">
        <v>41</v>
      </c>
      <c r="E14" s="30">
        <v>1</v>
      </c>
      <c r="F14" s="33">
        <v>715.57000000000016</v>
      </c>
      <c r="G14" s="31">
        <v>-1.2</v>
      </c>
      <c r="H14" s="32">
        <f t="shared" si="1"/>
        <v>1.6769847813631086E-3</v>
      </c>
      <c r="I14" s="32">
        <f t="shared" si="2"/>
        <v>0.36508607611393529</v>
      </c>
      <c r="J14" s="33">
        <f t="shared" si="5"/>
        <v>261.24464348484872</v>
      </c>
      <c r="K14" s="33">
        <f t="shared" si="3"/>
        <v>6.3718205728011883</v>
      </c>
      <c r="L14" s="30">
        <v>80</v>
      </c>
      <c r="M14" s="34">
        <f t="shared" si="6"/>
        <v>0.51249999999999996</v>
      </c>
      <c r="N14" s="30">
        <v>8</v>
      </c>
      <c r="O14" s="35">
        <f t="shared" ref="O14:P14" si="22">D14/7</f>
        <v>5.8571428571428568</v>
      </c>
      <c r="P14" s="35">
        <f t="shared" si="22"/>
        <v>0.14285714285714285</v>
      </c>
      <c r="Q14" s="30">
        <f t="shared" si="8"/>
        <v>1</v>
      </c>
      <c r="R14" s="30"/>
      <c r="S14" s="36">
        <v>1.9379157427937901</v>
      </c>
      <c r="T14" s="29">
        <v>1188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34</v>
      </c>
      <c r="AB14" s="41">
        <f t="shared" si="11"/>
        <v>-0.69</v>
      </c>
      <c r="AC14" s="42">
        <v>0.10847222222222221</v>
      </c>
      <c r="AD14" s="40">
        <f t="shared" si="12"/>
        <v>-6.1373583333333324</v>
      </c>
      <c r="AE14" s="40">
        <v>-4.9000000000000004</v>
      </c>
      <c r="AF14" s="40">
        <v>-3.3842072727272701</v>
      </c>
      <c r="AG14" s="40">
        <v>0</v>
      </c>
    </row>
    <row r="15" spans="1:33" ht="15.75" customHeight="1" x14ac:dyDescent="0.2">
      <c r="A15" s="29" t="s">
        <v>64</v>
      </c>
      <c r="B15" s="29"/>
      <c r="C15" s="16">
        <f t="shared" si="4"/>
        <v>18.051428571428573</v>
      </c>
      <c r="D15" s="30">
        <v>7</v>
      </c>
      <c r="E15" s="30">
        <v>0</v>
      </c>
      <c r="F15" s="33">
        <v>126.36000000000001</v>
      </c>
      <c r="G15" s="31">
        <v>-0.78</v>
      </c>
      <c r="H15" s="32">
        <f t="shared" si="1"/>
        <v>6.1728395061728392E-3</v>
      </c>
      <c r="I15" s="32">
        <f t="shared" si="2"/>
        <v>0.37661211953341595</v>
      </c>
      <c r="J15" s="33">
        <f t="shared" si="5"/>
        <v>47.588707424242443</v>
      </c>
      <c r="K15" s="33">
        <f t="shared" si="3"/>
        <v>6.7983867748917772</v>
      </c>
      <c r="L15" s="30">
        <v>41</v>
      </c>
      <c r="M15" s="34">
        <f t="shared" si="6"/>
        <v>0.17073170731707318</v>
      </c>
      <c r="N15" s="30">
        <v>1</v>
      </c>
      <c r="O15" s="35">
        <f t="shared" ref="O15:P15" si="23">D15/7</f>
        <v>1</v>
      </c>
      <c r="P15" s="35">
        <f t="shared" si="23"/>
        <v>0</v>
      </c>
      <c r="Q15" s="30">
        <f t="shared" si="8"/>
        <v>1</v>
      </c>
      <c r="R15" s="30"/>
      <c r="S15" s="36">
        <v>2.1624500665778901</v>
      </c>
      <c r="T15" s="29">
        <v>1743</v>
      </c>
      <c r="U15" s="37">
        <v>555</v>
      </c>
      <c r="V15" s="38" t="s">
        <v>243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34</v>
      </c>
      <c r="AB15" s="41">
        <f t="shared" si="11"/>
        <v>-0.69</v>
      </c>
      <c r="AC15" s="42">
        <v>0.10847222222222221</v>
      </c>
      <c r="AD15" s="40">
        <f t="shared" si="12"/>
        <v>-1.0478416666666666</v>
      </c>
      <c r="AE15" s="40">
        <v>-4.9000000000000004</v>
      </c>
      <c r="AF15" s="40">
        <v>-3.3842072727272701</v>
      </c>
      <c r="AG15" s="40">
        <v>0</v>
      </c>
    </row>
    <row r="16" spans="1:33" ht="15.75" customHeight="1" x14ac:dyDescent="0.2">
      <c r="A16" s="29" t="s">
        <v>65</v>
      </c>
      <c r="B16" s="29"/>
      <c r="C16" s="16">
        <f t="shared" si="4"/>
        <v>18</v>
      </c>
      <c r="D16" s="30">
        <v>1</v>
      </c>
      <c r="E16" s="30">
        <v>1</v>
      </c>
      <c r="F16" s="33">
        <v>18</v>
      </c>
      <c r="G16" s="31">
        <v>0</v>
      </c>
      <c r="H16" s="32">
        <f t="shared" si="1"/>
        <v>0</v>
      </c>
      <c r="I16" s="32">
        <f t="shared" si="2"/>
        <v>0.38145005892255901</v>
      </c>
      <c r="J16" s="33">
        <f t="shared" si="5"/>
        <v>6.866101060606062</v>
      </c>
      <c r="K16" s="33">
        <f t="shared" si="3"/>
        <v>6.866101060606062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0.14285714285714285</v>
      </c>
      <c r="P16" s="35">
        <f t="shared" si="24"/>
        <v>0.14285714285714285</v>
      </c>
      <c r="Q16" s="30">
        <f t="shared" si="8"/>
        <v>0</v>
      </c>
      <c r="R16" s="30"/>
      <c r="S16" s="36">
        <v>2.17901234567901</v>
      </c>
      <c r="T16" s="29">
        <v>1743</v>
      </c>
      <c r="U16" s="37">
        <v>555</v>
      </c>
      <c r="V16" s="38" t="s">
        <v>243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34</v>
      </c>
      <c r="AB16" s="41">
        <f t="shared" si="11"/>
        <v>-0.69</v>
      </c>
      <c r="AC16" s="42">
        <v>0.10847222222222221</v>
      </c>
      <c r="AD16" s="40">
        <f t="shared" si="12"/>
        <v>-0.14969166666666664</v>
      </c>
      <c r="AE16" s="40">
        <v>-4.9000000000000004</v>
      </c>
      <c r="AF16" s="40">
        <v>-3.3842072727272701</v>
      </c>
      <c r="AG16" s="40">
        <v>0</v>
      </c>
    </row>
    <row r="17" spans="1:33" ht="15.75" customHeight="1" x14ac:dyDescent="0.2">
      <c r="A17" s="29" t="s">
        <v>66</v>
      </c>
      <c r="B17" s="29"/>
      <c r="C17" s="16">
        <f t="shared" si="4"/>
        <v>18</v>
      </c>
      <c r="D17" s="30">
        <v>1</v>
      </c>
      <c r="E17" s="30">
        <v>0</v>
      </c>
      <c r="F17" s="33">
        <v>18</v>
      </c>
      <c r="G17" s="31">
        <v>0</v>
      </c>
      <c r="H17" s="32">
        <f t="shared" si="1"/>
        <v>0</v>
      </c>
      <c r="I17" s="32">
        <f t="shared" si="2"/>
        <v>0.38145005892255901</v>
      </c>
      <c r="J17" s="33">
        <f t="shared" si="5"/>
        <v>6.866101060606062</v>
      </c>
      <c r="K17" s="33">
        <f t="shared" si="3"/>
        <v>6.866101060606062</v>
      </c>
      <c r="L17" s="30">
        <v>4</v>
      </c>
      <c r="M17" s="34">
        <f t="shared" si="6"/>
        <v>0.25</v>
      </c>
      <c r="N17" s="30">
        <v>1</v>
      </c>
      <c r="O17" s="35">
        <f t="shared" ref="O17:P17" si="25">D17/7</f>
        <v>0.14285714285714285</v>
      </c>
      <c r="P17" s="35">
        <f t="shared" si="25"/>
        <v>0</v>
      </c>
      <c r="Q17" s="30">
        <f t="shared" si="8"/>
        <v>7</v>
      </c>
      <c r="R17" s="30"/>
      <c r="S17" s="36">
        <v>2.2332155477031801</v>
      </c>
      <c r="T17" s="29">
        <v>1743</v>
      </c>
      <c r="U17" s="37">
        <v>555</v>
      </c>
      <c r="V17" s="38" t="s">
        <v>244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34</v>
      </c>
      <c r="AB17" s="41">
        <f t="shared" si="11"/>
        <v>-0.69</v>
      </c>
      <c r="AC17" s="42">
        <v>0.10847222222222221</v>
      </c>
      <c r="AD17" s="40">
        <f t="shared" si="12"/>
        <v>-0.14969166666666664</v>
      </c>
      <c r="AE17" s="40">
        <v>-4.9000000000000004</v>
      </c>
      <c r="AF17" s="40">
        <v>-3.3842072727272701</v>
      </c>
      <c r="AG17" s="40">
        <v>0</v>
      </c>
    </row>
    <row r="18" spans="1:33" ht="15.75" customHeight="1" x14ac:dyDescent="0.2">
      <c r="A18" s="29" t="s">
        <v>67</v>
      </c>
      <c r="B18" s="29"/>
      <c r="C18" s="16">
        <f t="shared" si="4"/>
        <v>18</v>
      </c>
      <c r="D18" s="30">
        <v>2</v>
      </c>
      <c r="E18" s="30">
        <v>0</v>
      </c>
      <c r="F18" s="33">
        <v>36</v>
      </c>
      <c r="G18" s="31">
        <v>0</v>
      </c>
      <c r="H18" s="32">
        <f t="shared" si="1"/>
        <v>0</v>
      </c>
      <c r="I18" s="32">
        <f t="shared" si="2"/>
        <v>0.38145005892255901</v>
      </c>
      <c r="J18" s="33">
        <f t="shared" si="5"/>
        <v>13.732202121212124</v>
      </c>
      <c r="K18" s="33">
        <f t="shared" si="3"/>
        <v>6.866101060606062</v>
      </c>
      <c r="L18" s="30">
        <v>9</v>
      </c>
      <c r="M18" s="34">
        <f t="shared" si="6"/>
        <v>0.22222222222222221</v>
      </c>
      <c r="N18" s="30">
        <v>0</v>
      </c>
      <c r="O18" s="35">
        <f t="shared" ref="O18:P18" si="26">D18/7</f>
        <v>0.2857142857142857</v>
      </c>
      <c r="P18" s="35">
        <f t="shared" si="26"/>
        <v>0</v>
      </c>
      <c r="Q18" s="30">
        <f t="shared" si="8"/>
        <v>0</v>
      </c>
      <c r="R18" s="30"/>
      <c r="S18" s="36" t="e">
        <v>#N/A</v>
      </c>
      <c r="T18" s="29">
        <v>1299</v>
      </c>
      <c r="U18" s="37">
        <v>555</v>
      </c>
      <c r="V18" s="38" t="s">
        <v>245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34</v>
      </c>
      <c r="AB18" s="41">
        <f t="shared" si="11"/>
        <v>-0.69</v>
      </c>
      <c r="AC18" s="42">
        <v>0.10847222222222221</v>
      </c>
      <c r="AD18" s="40">
        <f t="shared" si="12"/>
        <v>-0.29938333333333328</v>
      </c>
      <c r="AE18" s="40">
        <v>-4.9000000000000004</v>
      </c>
      <c r="AF18" s="40">
        <v>-3.3842072727272701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1188</v>
      </c>
      <c r="U19" s="37">
        <v>444</v>
      </c>
      <c r="V19" s="38" t="s">
        <v>246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-3.3842072727272723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1188</v>
      </c>
      <c r="U20" s="37">
        <v>444</v>
      </c>
      <c r="V20" s="38" t="s">
        <v>246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-3.3842072727272723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18</v>
      </c>
      <c r="D21" s="30">
        <v>16</v>
      </c>
      <c r="E21" s="30">
        <v>3</v>
      </c>
      <c r="F21" s="33">
        <v>288</v>
      </c>
      <c r="G21" s="31">
        <v>-0.55000000000000004</v>
      </c>
      <c r="H21" s="32">
        <f t="shared" si="1"/>
        <v>1.9097222222222224E-3</v>
      </c>
      <c r="I21" s="32">
        <f t="shared" si="2"/>
        <v>0.37954033670033666</v>
      </c>
      <c r="J21" s="33">
        <f t="shared" si="5"/>
        <v>109.30761696969695</v>
      </c>
      <c r="K21" s="33">
        <f t="shared" si="3"/>
        <v>6.8317260606060595</v>
      </c>
      <c r="L21" s="30">
        <v>10</v>
      </c>
      <c r="M21" s="34">
        <f t="shared" si="6"/>
        <v>1.6</v>
      </c>
      <c r="N21" s="30">
        <v>529</v>
      </c>
      <c r="O21" s="35">
        <f t="shared" ref="O21:P21" si="29">D21/7</f>
        <v>2.2857142857142856</v>
      </c>
      <c r="P21" s="35">
        <f t="shared" si="29"/>
        <v>0.42857142857142855</v>
      </c>
      <c r="Q21" s="30">
        <f t="shared" si="8"/>
        <v>194</v>
      </c>
      <c r="R21" s="30"/>
      <c r="S21" s="36">
        <v>0.94697903822441398</v>
      </c>
      <c r="T21" s="29">
        <v>819</v>
      </c>
      <c r="U21" s="37">
        <v>75</v>
      </c>
      <c r="V21" s="38" t="s">
        <v>247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0.10847222222222221</v>
      </c>
      <c r="AD21" s="40">
        <f t="shared" si="12"/>
        <v>-2.3950666666666662</v>
      </c>
      <c r="AE21" s="40">
        <v>-4.9000000000000004</v>
      </c>
      <c r="AF21" s="40">
        <v>-3.3842072727272723</v>
      </c>
      <c r="AG21" s="40">
        <v>0</v>
      </c>
    </row>
    <row r="22" spans="1:33" ht="15.75" customHeight="1" x14ac:dyDescent="0.2">
      <c r="A22" s="29" t="s">
        <v>37</v>
      </c>
      <c r="B22" s="29" t="s">
        <v>248</v>
      </c>
      <c r="C22" s="16">
        <f t="shared" si="4"/>
        <v>18.516666666666662</v>
      </c>
      <c r="D22" s="30">
        <v>75</v>
      </c>
      <c r="E22" s="30">
        <v>0</v>
      </c>
      <c r="F22" s="31">
        <v>1388.7499999999995</v>
      </c>
      <c r="G22" s="31">
        <v>-1.8200000000000005</v>
      </c>
      <c r="H22" s="32">
        <f t="shared" si="1"/>
        <v>1.3105310531053114E-3</v>
      </c>
      <c r="I22" s="32">
        <f t="shared" si="2"/>
        <v>0.39321337861058825</v>
      </c>
      <c r="J22" s="33">
        <f t="shared" si="5"/>
        <v>546.07507954545429</v>
      </c>
      <c r="K22" s="33">
        <f t="shared" si="3"/>
        <v>7.2810010606060569</v>
      </c>
      <c r="L22" s="30">
        <v>123</v>
      </c>
      <c r="M22" s="34">
        <f t="shared" si="6"/>
        <v>0.6097560975609756</v>
      </c>
      <c r="N22" s="30">
        <v>406</v>
      </c>
      <c r="O22" s="35">
        <f t="shared" ref="O22:P22" si="30">D22/7</f>
        <v>10.714285714285714</v>
      </c>
      <c r="P22" s="35">
        <f t="shared" si="30"/>
        <v>0</v>
      </c>
      <c r="Q22" s="30">
        <f t="shared" si="8"/>
        <v>37</v>
      </c>
      <c r="R22" s="30"/>
      <c r="S22" s="36">
        <v>1.49685534591194</v>
      </c>
      <c r="T22" s="29">
        <v>819</v>
      </c>
      <c r="U22" s="37">
        <v>75</v>
      </c>
      <c r="V22" s="38" t="s">
        <v>249</v>
      </c>
      <c r="W22" s="29">
        <v>5</v>
      </c>
      <c r="X22" s="39">
        <f t="shared" si="9"/>
        <v>6.6666666666666666E-2</v>
      </c>
      <c r="Y22" s="40">
        <f t="shared" si="10"/>
        <v>0.3640000000000001</v>
      </c>
      <c r="Z22" s="29">
        <v>0</v>
      </c>
      <c r="AA22" s="29" t="s">
        <v>34</v>
      </c>
      <c r="AB22" s="41">
        <f t="shared" si="11"/>
        <v>-0.69</v>
      </c>
      <c r="AC22" s="42">
        <v>0.10847222222222221</v>
      </c>
      <c r="AD22" s="40">
        <f t="shared" si="12"/>
        <v>-11.226874999999998</v>
      </c>
      <c r="AE22" s="40">
        <v>-4.9000000000000004</v>
      </c>
      <c r="AF22" s="40">
        <v>-3.3842072727272723</v>
      </c>
      <c r="AG22" s="40">
        <v>0</v>
      </c>
    </row>
    <row r="23" spans="1:33" ht="15.75" customHeight="1" x14ac:dyDescent="0.2">
      <c r="A23" s="29" t="s">
        <v>38</v>
      </c>
      <c r="B23" s="29" t="s">
        <v>250</v>
      </c>
      <c r="C23" s="16">
        <f t="shared" si="4"/>
        <v>21.032555555555568</v>
      </c>
      <c r="D23" s="30">
        <v>90</v>
      </c>
      <c r="E23" s="30">
        <v>0</v>
      </c>
      <c r="F23" s="33">
        <v>1892.930000000001</v>
      </c>
      <c r="G23" s="31">
        <v>-3.3100000000000009</v>
      </c>
      <c r="H23" s="32">
        <f t="shared" si="1"/>
        <v>1.748611940219659E-3</v>
      </c>
      <c r="I23" s="32">
        <f t="shared" si="2"/>
        <v>0.44725879744868846</v>
      </c>
      <c r="J23" s="33">
        <f t="shared" si="5"/>
        <v>846.62959545454623</v>
      </c>
      <c r="K23" s="33">
        <f t="shared" si="3"/>
        <v>9.4069955050505136</v>
      </c>
      <c r="L23" s="30">
        <v>130</v>
      </c>
      <c r="M23" s="34">
        <f t="shared" si="6"/>
        <v>0.69230769230769229</v>
      </c>
      <c r="N23" s="30">
        <v>286</v>
      </c>
      <c r="O23" s="35">
        <f t="shared" ref="O23:P23" si="31">D23/7</f>
        <v>12.857142857142858</v>
      </c>
      <c r="P23" s="35">
        <f t="shared" si="31"/>
        <v>0</v>
      </c>
      <c r="Q23" s="30">
        <f t="shared" si="8"/>
        <v>22</v>
      </c>
      <c r="R23" s="30"/>
      <c r="S23" s="36">
        <v>2.8629441624365399</v>
      </c>
      <c r="T23" s="29">
        <v>819</v>
      </c>
      <c r="U23" s="37">
        <v>75</v>
      </c>
      <c r="V23" s="38" t="s">
        <v>251</v>
      </c>
      <c r="W23" s="29">
        <v>1</v>
      </c>
      <c r="X23" s="39">
        <f t="shared" si="9"/>
        <v>1.1111111111111112E-2</v>
      </c>
      <c r="Y23" s="40">
        <f t="shared" si="10"/>
        <v>1.6550000000000005</v>
      </c>
      <c r="Z23" s="29">
        <v>1</v>
      </c>
      <c r="AA23" s="29" t="s">
        <v>34</v>
      </c>
      <c r="AB23" s="41">
        <f t="shared" si="11"/>
        <v>-0.69</v>
      </c>
      <c r="AC23" s="42">
        <v>0.10847222222222221</v>
      </c>
      <c r="AD23" s="40">
        <f t="shared" si="12"/>
        <v>-13.472249999999997</v>
      </c>
      <c r="AE23" s="40">
        <v>-4.9000000000000004</v>
      </c>
      <c r="AF23" s="40">
        <v>-3.3842072727272723</v>
      </c>
      <c r="AG23" s="40">
        <v>0</v>
      </c>
    </row>
    <row r="24" spans="1:33" ht="15.75" customHeight="1" x14ac:dyDescent="0.2">
      <c r="A24" s="29" t="s">
        <v>40</v>
      </c>
      <c r="B24" s="29" t="s">
        <v>77</v>
      </c>
      <c r="C24" s="16">
        <f t="shared" si="4"/>
        <v>21.650821917808205</v>
      </c>
      <c r="D24" s="30">
        <v>73</v>
      </c>
      <c r="E24" s="30">
        <v>0</v>
      </c>
      <c r="F24" s="33">
        <v>1580.5099999999989</v>
      </c>
      <c r="G24" s="33">
        <v>-4.4300000000000006</v>
      </c>
      <c r="H24" s="32">
        <f t="shared" si="1"/>
        <v>2.802892737154465E-3</v>
      </c>
      <c r="I24" s="32">
        <f t="shared" si="2"/>
        <v>0.45765536277799057</v>
      </c>
      <c r="J24" s="33">
        <f t="shared" si="5"/>
        <v>723.32887742424134</v>
      </c>
      <c r="K24" s="33">
        <f t="shared" si="3"/>
        <v>9.9086147592361833</v>
      </c>
      <c r="L24" s="30">
        <v>136</v>
      </c>
      <c r="M24" s="34">
        <f t="shared" si="6"/>
        <v>0.53676470588235292</v>
      </c>
      <c r="N24" s="30">
        <v>191</v>
      </c>
      <c r="O24" s="35">
        <f t="shared" ref="O24:P24" si="32">D24/7</f>
        <v>10.428571428571429</v>
      </c>
      <c r="P24" s="35">
        <f t="shared" si="32"/>
        <v>0</v>
      </c>
      <c r="Q24" s="30">
        <f t="shared" si="8"/>
        <v>18</v>
      </c>
      <c r="R24" s="30"/>
      <c r="S24" s="36">
        <v>3.8739255014326601</v>
      </c>
      <c r="T24" s="29">
        <v>819</v>
      </c>
      <c r="U24" s="37">
        <v>75</v>
      </c>
      <c r="V24" s="38" t="s">
        <v>247</v>
      </c>
      <c r="W24" s="29">
        <v>5</v>
      </c>
      <c r="X24" s="39">
        <f t="shared" si="9"/>
        <v>6.8493150684931503E-2</v>
      </c>
      <c r="Y24" s="40">
        <f t="shared" si="10"/>
        <v>0.88600000000000012</v>
      </c>
      <c r="Z24" s="29">
        <v>0</v>
      </c>
      <c r="AA24" s="29" t="s">
        <v>34</v>
      </c>
      <c r="AB24" s="41">
        <f t="shared" si="11"/>
        <v>-0.69</v>
      </c>
      <c r="AC24" s="42">
        <v>0.10847222222222221</v>
      </c>
      <c r="AD24" s="40">
        <f t="shared" si="12"/>
        <v>-10.927491666666665</v>
      </c>
      <c r="AE24" s="40">
        <v>-4.9000000000000004</v>
      </c>
      <c r="AF24" s="40">
        <v>-3.3842072727272723</v>
      </c>
      <c r="AG24" s="40">
        <v>0</v>
      </c>
    </row>
    <row r="25" spans="1:33" ht="15.75" customHeight="1" x14ac:dyDescent="0.2">
      <c r="A25" s="29" t="s">
        <v>42</v>
      </c>
      <c r="B25" s="15" t="s">
        <v>252</v>
      </c>
      <c r="C25" s="16">
        <f t="shared" si="4"/>
        <v>24.396999999999998</v>
      </c>
      <c r="D25" s="30">
        <v>100</v>
      </c>
      <c r="E25" s="30">
        <v>0</v>
      </c>
      <c r="F25" s="33">
        <v>2439.6999999999998</v>
      </c>
      <c r="G25" s="33">
        <v>-4.8800000000000008</v>
      </c>
      <c r="H25" s="32">
        <f t="shared" si="1"/>
        <v>2.0002459318768707E-3</v>
      </c>
      <c r="I25" s="32">
        <f t="shared" si="2"/>
        <v>0.47882710886584418</v>
      </c>
      <c r="J25" s="33">
        <f t="shared" si="5"/>
        <v>1168.1944974999999</v>
      </c>
      <c r="K25" s="33">
        <f t="shared" si="3"/>
        <v>11.681944974999999</v>
      </c>
      <c r="L25" s="30">
        <v>218</v>
      </c>
      <c r="M25" s="34">
        <f t="shared" si="6"/>
        <v>0.45871559633027525</v>
      </c>
      <c r="N25" s="30">
        <v>85</v>
      </c>
      <c r="O25" s="35">
        <f t="shared" ref="O25:P25" si="33">D25/7</f>
        <v>14.285714285714286</v>
      </c>
      <c r="P25" s="35">
        <f t="shared" si="33"/>
        <v>0</v>
      </c>
      <c r="Q25" s="30">
        <f t="shared" si="8"/>
        <v>5</v>
      </c>
      <c r="R25" s="30"/>
      <c r="S25" s="36">
        <v>2.2269129287598939</v>
      </c>
      <c r="T25" s="29">
        <v>744</v>
      </c>
      <c r="U25" s="37">
        <v>75</v>
      </c>
      <c r="V25" s="38" t="s">
        <v>253</v>
      </c>
      <c r="W25" s="15">
        <v>2</v>
      </c>
      <c r="X25" s="39">
        <f t="shared" si="9"/>
        <v>0.02</v>
      </c>
      <c r="Y25" s="40">
        <f t="shared" si="10"/>
        <v>2.4400000000000004</v>
      </c>
      <c r="Z25" s="15">
        <v>0</v>
      </c>
      <c r="AA25" s="29" t="s">
        <v>34</v>
      </c>
      <c r="AB25" s="41">
        <f t="shared" si="11"/>
        <v>-0.69</v>
      </c>
      <c r="AC25" s="42">
        <v>0.14978624999999998</v>
      </c>
      <c r="AD25" s="40">
        <f t="shared" si="12"/>
        <v>-20.670502499999994</v>
      </c>
      <c r="AE25" s="40">
        <v>-5.42</v>
      </c>
      <c r="AF25" s="40">
        <v>-3.38</v>
      </c>
      <c r="AG25" s="40">
        <v>0</v>
      </c>
    </row>
    <row r="26" spans="1:33" ht="15.75" customHeight="1" x14ac:dyDescent="0.2">
      <c r="A26" s="15" t="s">
        <v>43</v>
      </c>
      <c r="B26" s="15" t="s">
        <v>254</v>
      </c>
      <c r="C26" s="16">
        <f t="shared" si="4"/>
        <v>26.601475409836066</v>
      </c>
      <c r="D26" s="17">
        <v>61</v>
      </c>
      <c r="E26" s="17">
        <v>0</v>
      </c>
      <c r="F26" s="18">
        <v>1622.69</v>
      </c>
      <c r="G26" s="18">
        <v>-3.5</v>
      </c>
      <c r="H26" s="32">
        <f t="shared" si="1"/>
        <v>2.1569122876211721E-3</v>
      </c>
      <c r="I26" s="32">
        <f t="shared" si="2"/>
        <v>0.52677396781802832</v>
      </c>
      <c r="J26" s="33">
        <f t="shared" si="5"/>
        <v>854.7908498386364</v>
      </c>
      <c r="K26" s="33">
        <f t="shared" si="3"/>
        <v>14.012964751453056</v>
      </c>
      <c r="L26" s="17">
        <v>136</v>
      </c>
      <c r="M26" s="34">
        <f t="shared" si="6"/>
        <v>0.4485294117647059</v>
      </c>
      <c r="N26" s="17">
        <v>28</v>
      </c>
      <c r="O26" s="35">
        <f t="shared" ref="O26:P26" si="34">D26/7</f>
        <v>8.7142857142857135</v>
      </c>
      <c r="P26" s="35">
        <f t="shared" si="34"/>
        <v>0</v>
      </c>
      <c r="Q26" s="30">
        <f t="shared" si="8"/>
        <v>3</v>
      </c>
      <c r="R26" s="30"/>
      <c r="S26" s="22">
        <v>3.0806174957118349</v>
      </c>
      <c r="T26" s="29">
        <v>669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0.14978624999999998</v>
      </c>
      <c r="AD26" s="40">
        <f t="shared" si="12"/>
        <v>-12.609006524999998</v>
      </c>
      <c r="AE26" s="26">
        <v>-4.95</v>
      </c>
      <c r="AF26" s="26">
        <v>-3.3842072727272701</v>
      </c>
      <c r="AG26" s="26">
        <v>0</v>
      </c>
    </row>
    <row r="27" spans="1:33" ht="15.75" customHeight="1" x14ac:dyDescent="0.2">
      <c r="A27" s="15" t="s">
        <v>44</v>
      </c>
      <c r="B27" s="15" t="s">
        <v>255</v>
      </c>
      <c r="C27" s="16">
        <f t="shared" si="4"/>
        <v>26.620571428571431</v>
      </c>
      <c r="D27" s="17">
        <v>35</v>
      </c>
      <c r="E27" s="17">
        <v>0</v>
      </c>
      <c r="F27" s="18">
        <v>931.72</v>
      </c>
      <c r="G27" s="18">
        <v>-3.45</v>
      </c>
      <c r="H27" s="32">
        <f t="shared" si="1"/>
        <v>3.7028291761473406E-3</v>
      </c>
      <c r="I27" s="32">
        <f t="shared" si="2"/>
        <v>0.52545836686938718</v>
      </c>
      <c r="J27" s="33">
        <f t="shared" si="5"/>
        <v>489.58006957954547</v>
      </c>
      <c r="K27" s="33">
        <f t="shared" si="3"/>
        <v>13.988001987987014</v>
      </c>
      <c r="L27" s="17">
        <v>116</v>
      </c>
      <c r="M27" s="34">
        <f t="shared" si="6"/>
        <v>0.30172413793103448</v>
      </c>
      <c r="N27" s="17">
        <v>64</v>
      </c>
      <c r="O27" s="35">
        <f t="shared" ref="O27:P27" si="35">D27/7</f>
        <v>5</v>
      </c>
      <c r="P27" s="35">
        <f t="shared" si="35"/>
        <v>0</v>
      </c>
      <c r="Q27" s="30">
        <f t="shared" si="8"/>
        <v>12</v>
      </c>
      <c r="R27" s="30"/>
      <c r="S27" s="22">
        <v>5.5757575757575761</v>
      </c>
      <c r="T27" s="29">
        <v>669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0.14978624999999998</v>
      </c>
      <c r="AD27" s="40">
        <f t="shared" si="12"/>
        <v>-7.2346758749999989</v>
      </c>
      <c r="AE27" s="26">
        <v>-4.95</v>
      </c>
      <c r="AF27" s="26">
        <v>-3.3842072727272701</v>
      </c>
      <c r="AG27" s="26">
        <v>0</v>
      </c>
    </row>
    <row r="28" spans="1:33" ht="15.75" customHeight="1" x14ac:dyDescent="0.2">
      <c r="A28" s="15" t="s">
        <v>45</v>
      </c>
      <c r="B28" s="15" t="s">
        <v>71</v>
      </c>
      <c r="C28" s="16">
        <f t="shared" si="4"/>
        <v>23.23138888888889</v>
      </c>
      <c r="D28" s="17">
        <v>36</v>
      </c>
      <c r="E28" s="17">
        <v>0</v>
      </c>
      <c r="F28" s="18">
        <v>836.33</v>
      </c>
      <c r="G28" s="18">
        <v>-3.180000000000001</v>
      </c>
      <c r="H28" s="32">
        <f t="shared" si="1"/>
        <v>3.8023268327095775E-3</v>
      </c>
      <c r="I28" s="32">
        <f t="shared" si="2"/>
        <v>0.47855231461482689</v>
      </c>
      <c r="J28" s="33">
        <f t="shared" si="5"/>
        <v>400.22765728181821</v>
      </c>
      <c r="K28" s="33">
        <f t="shared" si="3"/>
        <v>11.117434924494951</v>
      </c>
      <c r="L28" s="17">
        <v>117</v>
      </c>
      <c r="M28" s="34">
        <f t="shared" si="6"/>
        <v>0.30769230769230771</v>
      </c>
      <c r="N28" s="17">
        <v>22</v>
      </c>
      <c r="O28" s="35">
        <f t="shared" ref="O28:P28" si="36">D28/7</f>
        <v>5.1428571428571432</v>
      </c>
      <c r="P28" s="35">
        <f t="shared" si="36"/>
        <v>0</v>
      </c>
      <c r="Q28" s="30">
        <f t="shared" si="8"/>
        <v>4</v>
      </c>
      <c r="R28" s="30"/>
      <c r="S28" s="22">
        <v>6.8612099644128124</v>
      </c>
      <c r="T28" s="15" t="s">
        <v>33</v>
      </c>
      <c r="U28" s="23">
        <v>240</v>
      </c>
      <c r="V28" s="1" t="s">
        <v>256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0.14978624999999998</v>
      </c>
      <c r="AD28" s="40">
        <f t="shared" si="12"/>
        <v>-7.4413808999999986</v>
      </c>
      <c r="AE28" s="26">
        <v>-4.95</v>
      </c>
      <c r="AF28" s="26">
        <v>-3.3842072727272701</v>
      </c>
      <c r="AG28" s="26">
        <v>0</v>
      </c>
    </row>
    <row r="29" spans="1:33" ht="15.75" customHeight="1" x14ac:dyDescent="0.2">
      <c r="A29" s="15" t="s">
        <v>48</v>
      </c>
      <c r="B29" s="15"/>
      <c r="C29" s="16">
        <f t="shared" si="4"/>
        <v>23</v>
      </c>
      <c r="D29" s="17">
        <v>4</v>
      </c>
      <c r="E29" s="17">
        <v>0</v>
      </c>
      <c r="F29" s="18">
        <v>92</v>
      </c>
      <c r="G29" s="18">
        <v>-0.16</v>
      </c>
      <c r="H29" s="32">
        <f t="shared" si="1"/>
        <v>1.7391304347826088E-3</v>
      </c>
      <c r="I29" s="32">
        <f t="shared" si="2"/>
        <v>0.4525232292292492</v>
      </c>
      <c r="J29" s="33">
        <f t="shared" si="5"/>
        <v>41.632137089090925</v>
      </c>
      <c r="K29" s="33">
        <f t="shared" si="3"/>
        <v>10.408034272272731</v>
      </c>
      <c r="L29" s="17">
        <v>29</v>
      </c>
      <c r="M29" s="34">
        <f t="shared" si="6"/>
        <v>0.13793103448275862</v>
      </c>
      <c r="N29" s="17">
        <v>0</v>
      </c>
      <c r="O29" s="35">
        <f t="shared" ref="O29:P29" si="37">D29/7</f>
        <v>0.5714285714285714</v>
      </c>
      <c r="P29" s="35">
        <f t="shared" si="37"/>
        <v>0</v>
      </c>
      <c r="Q29" s="30">
        <f t="shared" si="8"/>
        <v>0</v>
      </c>
      <c r="R29" s="30"/>
      <c r="S29" s="22">
        <v>0</v>
      </c>
      <c r="T29" s="15">
        <v>1008</v>
      </c>
      <c r="U29" s="23">
        <v>240</v>
      </c>
      <c r="V29" s="1" t="s">
        <v>257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0.14978624999999998</v>
      </c>
      <c r="AD29" s="40">
        <f t="shared" si="12"/>
        <v>-0.82682009999999984</v>
      </c>
      <c r="AE29" s="26">
        <v>-4.95</v>
      </c>
      <c r="AF29" s="26">
        <v>-3.9452607027272699</v>
      </c>
      <c r="AG29" s="26">
        <v>0</v>
      </c>
    </row>
    <row r="30" spans="1:33" ht="15.75" customHeight="1" x14ac:dyDescent="0.2">
      <c r="A30" s="15" t="s">
        <v>49</v>
      </c>
      <c r="B30" s="15" t="s">
        <v>73</v>
      </c>
      <c r="C30" s="16">
        <f t="shared" si="4"/>
        <v>23</v>
      </c>
      <c r="D30" s="17">
        <v>13</v>
      </c>
      <c r="E30" s="17">
        <v>0</v>
      </c>
      <c r="F30" s="18">
        <v>299</v>
      </c>
      <c r="G30" s="18">
        <v>-2.66</v>
      </c>
      <c r="H30" s="32">
        <f t="shared" si="1"/>
        <v>8.8963210702341141E-3</v>
      </c>
      <c r="I30" s="32">
        <f t="shared" si="2"/>
        <v>0.45478207402487453</v>
      </c>
      <c r="J30" s="33">
        <f t="shared" si="5"/>
        <v>135.97984013343748</v>
      </c>
      <c r="K30" s="33">
        <f t="shared" si="3"/>
        <v>10.459987702572114</v>
      </c>
      <c r="L30" s="17">
        <v>44</v>
      </c>
      <c r="M30" s="34">
        <f t="shared" si="6"/>
        <v>0.29545454545454547</v>
      </c>
      <c r="N30" s="17">
        <v>2</v>
      </c>
      <c r="O30" s="35">
        <f t="shared" ref="O30:P30" si="38">D30/7</f>
        <v>1.8571428571428572</v>
      </c>
      <c r="P30" s="35">
        <f t="shared" si="38"/>
        <v>0</v>
      </c>
      <c r="Q30" s="30">
        <f t="shared" si="8"/>
        <v>1</v>
      </c>
      <c r="R30" s="30"/>
      <c r="S30" s="22">
        <v>2.9451851851851849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0.14978624999999998</v>
      </c>
      <c r="AD30" s="40">
        <f t="shared" si="12"/>
        <v>-2.6871653249999996</v>
      </c>
      <c r="AE30" s="26">
        <v>-4.95</v>
      </c>
      <c r="AF30" s="26">
        <v>-3.7286918878124999</v>
      </c>
      <c r="AG30" s="26">
        <v>0</v>
      </c>
    </row>
    <row r="31" spans="1:33" ht="15.75" customHeight="1" x14ac:dyDescent="0.2">
      <c r="A31" s="15" t="s">
        <v>50</v>
      </c>
      <c r="B31" s="15" t="s">
        <v>73</v>
      </c>
      <c r="C31" s="16">
        <f t="shared" si="4"/>
        <v>23</v>
      </c>
      <c r="D31" s="17">
        <v>1</v>
      </c>
      <c r="E31" s="17">
        <v>0</v>
      </c>
      <c r="F31" s="18">
        <v>23</v>
      </c>
      <c r="G31" s="43">
        <v>-1.32</v>
      </c>
      <c r="H31" s="32">
        <f t="shared" si="1"/>
        <v>5.7391304347826091E-2</v>
      </c>
      <c r="I31" s="32">
        <f t="shared" si="2"/>
        <v>0.40628709074728259</v>
      </c>
      <c r="J31" s="33">
        <f t="shared" si="5"/>
        <v>9.3446030871874992</v>
      </c>
      <c r="K31" s="33">
        <f t="shared" si="3"/>
        <v>9.3446030871874992</v>
      </c>
      <c r="L31" s="17">
        <v>0</v>
      </c>
      <c r="M31" s="34" t="str">
        <f t="shared" si="6"/>
        <v>-</v>
      </c>
      <c r="N31" s="17">
        <v>1</v>
      </c>
      <c r="O31" s="35">
        <f t="shared" ref="O31:P32" si="39">D31/7</f>
        <v>0.14285714285714285</v>
      </c>
      <c r="P31" s="35">
        <f t="shared" si="39"/>
        <v>0</v>
      </c>
      <c r="Q31" s="30">
        <f t="shared" si="8"/>
        <v>7</v>
      </c>
      <c r="R31" s="30"/>
      <c r="S31" s="22">
        <v>3.8106060606060601</v>
      </c>
      <c r="T31" s="15">
        <v>444</v>
      </c>
      <c r="U31" s="23">
        <v>240</v>
      </c>
      <c r="V31" s="1" t="s">
        <v>373</v>
      </c>
      <c r="W31" s="15">
        <v>1</v>
      </c>
      <c r="X31" s="39">
        <f t="shared" si="9"/>
        <v>1</v>
      </c>
      <c r="Y31" s="40">
        <f t="shared" si="10"/>
        <v>1.32</v>
      </c>
      <c r="Z31" s="15">
        <v>0</v>
      </c>
      <c r="AA31" s="15" t="s">
        <v>34</v>
      </c>
      <c r="AB31" s="41">
        <f t="shared" si="11"/>
        <v>-0.69</v>
      </c>
      <c r="AC31" s="28">
        <v>0.14978624999999998</v>
      </c>
      <c r="AD31" s="40">
        <f t="shared" si="12"/>
        <v>-0.20670502499999996</v>
      </c>
      <c r="AE31" s="44">
        <v>-4.95</v>
      </c>
      <c r="AF31" s="44">
        <v>-3.7286918878125004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0.14978624999999998</v>
      </c>
      <c r="AD32" s="40">
        <f t="shared" si="12"/>
        <v>0</v>
      </c>
      <c r="AE32" s="56">
        <v>-4.95</v>
      </c>
      <c r="AF32" s="56">
        <v>-3.7286918878124999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 oz Hard Plastic Dessert  Shot Glass + Mini Spoon(20)
Poly Bagged w/ Color Insert")</f>
        <v>5 oz Hard Plastic Dessert  Shot Glass + Mini Spoon(20)
Poly Bagged w/ Color Insert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Info!B1:BJ5000""),2,FALSE),"""")"),"B01LYE5P68")</f>
        <v>B01LYE5P68</v>
      </c>
      <c r="B2" s="3" t="s">
        <v>258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6.6161757882352932</v>
      </c>
      <c r="D3" s="5">
        <f>SUM(D4:D99707)</f>
        <v>79</v>
      </c>
      <c r="E3" s="5"/>
      <c r="F3" s="6">
        <f t="shared" ref="F3:G3" si="0">SUM(F4:F99707)</f>
        <v>868.21000000000026</v>
      </c>
      <c r="G3" s="6">
        <f t="shared" si="0"/>
        <v>0</v>
      </c>
      <c r="H3" s="7">
        <f t="shared" ref="H3:H32" si="1">G3/F3*-1</f>
        <v>0</v>
      </c>
      <c r="I3" s="8">
        <f t="shared" ref="I3:I32" si="2">J3/F3</f>
        <v>0.36335358994274003</v>
      </c>
      <c r="J3" s="6">
        <f>SUM(J4:J99707)</f>
        <v>315.46722032418643</v>
      </c>
      <c r="K3" s="6">
        <f t="shared" ref="K3:K32" si="3">J3/D3</f>
        <v>3.9932559534707144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Sheet!a1:g5000""),2,FALSE),"""")"),"8 - March
10 - April
10 - May
10 - June
10 - July
8 - Aug
8 - Sept
11 - Oct
11 - Nov
11 - Dec
4 - Jan
4 - Feb")</f>
        <v>8 - March
10 - April
10 - May
10 - June
10 - July
8 - Aug
8 - Sept
11 - Oct
11 - Nov
11 - Dec
4 - Jan
4 -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-7.2459251303592112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Info!B2:BZ7000""),37,FALSE)),"""")*-1"),-2.14374942)</f>
        <v>-2.1437494199999998</v>
      </c>
      <c r="AG3" s="6">
        <f>SUM(AG4:AG99707)</f>
        <v>0</v>
      </c>
    </row>
    <row r="4" spans="1:33" ht="15.75" customHeight="1" x14ac:dyDescent="0.2">
      <c r="A4" s="15" t="s">
        <v>52</v>
      </c>
      <c r="B4" s="15" t="s">
        <v>91</v>
      </c>
      <c r="C4" s="16">
        <f t="shared" ref="C4:C32" si="4">IFERROR(F4/D4," - ")</f>
        <v>10.99</v>
      </c>
      <c r="D4" s="17">
        <v>3</v>
      </c>
      <c r="E4" s="17">
        <v>0</v>
      </c>
      <c r="F4" s="18">
        <v>32.97</v>
      </c>
      <c r="G4" s="18">
        <v>0</v>
      </c>
      <c r="H4" s="19">
        <f t="shared" si="1"/>
        <v>0</v>
      </c>
      <c r="I4" s="19">
        <f t="shared" si="2"/>
        <v>0.36987503938297728</v>
      </c>
      <c r="J4" s="18">
        <f t="shared" ref="J4:J32" si="5">F4*0.85+G4+AF4*D4+D4*AE4+AG4+AD4</f>
        <v>12.19478004845676</v>
      </c>
      <c r="K4" s="18">
        <f t="shared" si="3"/>
        <v>4.0649266828189203</v>
      </c>
      <c r="L4" s="17">
        <v>16</v>
      </c>
      <c r="M4" s="20">
        <f t="shared" ref="M4:M32" si="6">IFERROR(D4/L4,"-")</f>
        <v>0.1875</v>
      </c>
      <c r="N4" s="17">
        <v>0</v>
      </c>
      <c r="O4" s="21">
        <f t="shared" ref="O4:P4" si="7">D4/7</f>
        <v>0.42857142857142855</v>
      </c>
      <c r="P4" s="21">
        <f t="shared" si="7"/>
        <v>0</v>
      </c>
      <c r="Q4" s="17">
        <f t="shared" ref="Q4:Q32" si="8">ROUNDDOWN(N4/(O4+P4),0)</f>
        <v>0</v>
      </c>
      <c r="R4" s="17"/>
      <c r="S4" s="22">
        <v>2.9238578680203</v>
      </c>
      <c r="T4" s="15">
        <v>1488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6.65353418308227E-2</v>
      </c>
      <c r="AD4" s="26">
        <f t="shared" ref="AD4:AD32" si="12">IFERROR(AB4*AC4*D4*2,0)</f>
        <v>-0.275456315179606</v>
      </c>
      <c r="AE4" s="26">
        <v>-3.48</v>
      </c>
      <c r="AF4" s="26">
        <v>-1.7047545454545452</v>
      </c>
      <c r="AG4" s="26">
        <v>0</v>
      </c>
    </row>
    <row r="5" spans="1:33" ht="15.75" customHeight="1" x14ac:dyDescent="0.2">
      <c r="A5" s="29" t="s">
        <v>53</v>
      </c>
      <c r="B5" s="29"/>
      <c r="C5" s="16">
        <f t="shared" si="4"/>
        <v>10.99</v>
      </c>
      <c r="D5" s="30">
        <v>1</v>
      </c>
      <c r="E5" s="30">
        <v>0</v>
      </c>
      <c r="F5" s="31">
        <v>10.99</v>
      </c>
      <c r="G5" s="31">
        <v>0</v>
      </c>
      <c r="H5" s="32">
        <f t="shared" si="1"/>
        <v>0</v>
      </c>
      <c r="I5" s="32">
        <f t="shared" si="2"/>
        <v>0.36987503938297722</v>
      </c>
      <c r="J5" s="33">
        <f t="shared" si="5"/>
        <v>4.0649266828189194</v>
      </c>
      <c r="K5" s="33">
        <f t="shared" si="3"/>
        <v>4.0649266828189194</v>
      </c>
      <c r="L5" s="30">
        <v>5</v>
      </c>
      <c r="M5" s="34">
        <f t="shared" si="6"/>
        <v>0.2</v>
      </c>
      <c r="N5" s="30">
        <v>1</v>
      </c>
      <c r="O5" s="35">
        <f t="shared" ref="O5:P5" si="13">D5/7</f>
        <v>0.14285714285714285</v>
      </c>
      <c r="P5" s="35">
        <f t="shared" si="13"/>
        <v>0</v>
      </c>
      <c r="Q5" s="30">
        <f t="shared" si="8"/>
        <v>7</v>
      </c>
      <c r="R5" s="30"/>
      <c r="S5" s="36">
        <v>3.2359550561797699</v>
      </c>
      <c r="T5" s="29">
        <v>672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34</v>
      </c>
      <c r="AB5" s="41">
        <f t="shared" si="11"/>
        <v>-0.69</v>
      </c>
      <c r="AC5" s="42">
        <v>6.65353418308227E-2</v>
      </c>
      <c r="AD5" s="40">
        <f t="shared" si="12"/>
        <v>-9.1818771726535325E-2</v>
      </c>
      <c r="AE5" s="40">
        <v>-3.48</v>
      </c>
      <c r="AF5" s="40">
        <v>-1.7047545454545452</v>
      </c>
      <c r="AG5" s="40">
        <v>0</v>
      </c>
    </row>
    <row r="6" spans="1:33" ht="15.75" customHeight="1" x14ac:dyDescent="0.2">
      <c r="A6" s="29" t="s">
        <v>54</v>
      </c>
      <c r="B6" s="29"/>
      <c r="C6" s="16">
        <f t="shared" si="4"/>
        <v>10.99</v>
      </c>
      <c r="D6" s="30">
        <v>1</v>
      </c>
      <c r="E6" s="30">
        <v>0</v>
      </c>
      <c r="F6" s="31">
        <v>10.99</v>
      </c>
      <c r="G6" s="31">
        <v>0</v>
      </c>
      <c r="H6" s="32">
        <f t="shared" si="1"/>
        <v>0</v>
      </c>
      <c r="I6" s="32">
        <f t="shared" si="2"/>
        <v>0.36987503938297722</v>
      </c>
      <c r="J6" s="33">
        <f t="shared" si="5"/>
        <v>4.0649266828189194</v>
      </c>
      <c r="K6" s="33">
        <f t="shared" si="3"/>
        <v>4.0649266828189194</v>
      </c>
      <c r="L6" s="30">
        <v>19</v>
      </c>
      <c r="M6" s="34">
        <f t="shared" si="6"/>
        <v>5.2631578947368418E-2</v>
      </c>
      <c r="N6" s="30">
        <v>0</v>
      </c>
      <c r="O6" s="35">
        <f t="shared" ref="O6:P6" si="14">D6/7</f>
        <v>0.14285714285714285</v>
      </c>
      <c r="P6" s="35">
        <f t="shared" si="14"/>
        <v>0</v>
      </c>
      <c r="Q6" s="30">
        <f t="shared" si="8"/>
        <v>0</v>
      </c>
      <c r="R6" s="30"/>
      <c r="S6" s="36">
        <v>5.5619047619047599</v>
      </c>
      <c r="T6" s="29">
        <v>1362</v>
      </c>
      <c r="U6" s="37">
        <v>210</v>
      </c>
      <c r="V6" s="38" t="s">
        <v>259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6.65353418308227E-2</v>
      </c>
      <c r="AD6" s="40">
        <f t="shared" si="12"/>
        <v>-9.1818771726535325E-2</v>
      </c>
      <c r="AE6" s="40">
        <v>-3.48</v>
      </c>
      <c r="AF6" s="40">
        <v>-1.7047545454545452</v>
      </c>
      <c r="AG6" s="40">
        <v>0</v>
      </c>
    </row>
    <row r="7" spans="1:33" ht="15.75" customHeight="1" x14ac:dyDescent="0.2">
      <c r="A7" s="29" t="s">
        <v>56</v>
      </c>
      <c r="B7" s="29"/>
      <c r="C7" s="16">
        <f t="shared" si="4"/>
        <v>10.99</v>
      </c>
      <c r="D7" s="30">
        <v>1</v>
      </c>
      <c r="E7" s="30">
        <v>0</v>
      </c>
      <c r="F7" s="31">
        <v>10.99</v>
      </c>
      <c r="G7" s="31">
        <v>0</v>
      </c>
      <c r="H7" s="32">
        <f t="shared" si="1"/>
        <v>0</v>
      </c>
      <c r="I7" s="32">
        <f t="shared" si="2"/>
        <v>0.36987503938297722</v>
      </c>
      <c r="J7" s="33">
        <f t="shared" si="5"/>
        <v>4.0649266828189194</v>
      </c>
      <c r="K7" s="33">
        <f t="shared" si="3"/>
        <v>4.0649266828189194</v>
      </c>
      <c r="L7" s="30">
        <v>1</v>
      </c>
      <c r="M7" s="34">
        <f t="shared" si="6"/>
        <v>1</v>
      </c>
      <c r="N7" s="30">
        <v>1</v>
      </c>
      <c r="O7" s="35">
        <f t="shared" ref="O7:P7" si="15">D7/7</f>
        <v>0.14285714285714285</v>
      </c>
      <c r="P7" s="35">
        <f t="shared" si="15"/>
        <v>0</v>
      </c>
      <c r="Q7" s="30">
        <f t="shared" si="8"/>
        <v>7</v>
      </c>
      <c r="R7" s="30"/>
      <c r="S7" s="36">
        <v>24.1666666666666</v>
      </c>
      <c r="T7" s="29">
        <v>1362</v>
      </c>
      <c r="U7" s="37">
        <v>210</v>
      </c>
      <c r="V7" s="38" t="s">
        <v>259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6.65353418308227E-2</v>
      </c>
      <c r="AD7" s="40">
        <f t="shared" si="12"/>
        <v>-9.1818771726535325E-2</v>
      </c>
      <c r="AE7" s="40">
        <v>-3.48</v>
      </c>
      <c r="AF7" s="40">
        <v>-1.7047545454545452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672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-1.7</v>
      </c>
      <c r="AG8" s="40">
        <v>0</v>
      </c>
    </row>
    <row r="9" spans="1:33" ht="15.75" customHeight="1" x14ac:dyDescent="0.2">
      <c r="A9" s="29" t="s">
        <v>58</v>
      </c>
      <c r="B9" s="29"/>
      <c r="C9" s="16">
        <f t="shared" si="4"/>
        <v>10.99</v>
      </c>
      <c r="D9" s="30">
        <v>1</v>
      </c>
      <c r="E9" s="30">
        <v>0</v>
      </c>
      <c r="F9" s="31">
        <v>10.99</v>
      </c>
      <c r="G9" s="31">
        <v>0</v>
      </c>
      <c r="H9" s="32">
        <f t="shared" si="1"/>
        <v>0</v>
      </c>
      <c r="I9" s="32">
        <f t="shared" si="2"/>
        <v>0.36523254611630485</v>
      </c>
      <c r="J9" s="33">
        <f t="shared" si="5"/>
        <v>4.0139056818181906</v>
      </c>
      <c r="K9" s="33">
        <f t="shared" si="3"/>
        <v>4.0139056818181906</v>
      </c>
      <c r="L9" s="30">
        <v>4</v>
      </c>
      <c r="M9" s="34">
        <f t="shared" si="6"/>
        <v>0.25</v>
      </c>
      <c r="N9" s="30">
        <v>0</v>
      </c>
      <c r="O9" s="35">
        <f t="shared" ref="O9:P9" si="17">D9/7</f>
        <v>0.14285714285714285</v>
      </c>
      <c r="P9" s="35">
        <f t="shared" si="17"/>
        <v>0</v>
      </c>
      <c r="Q9" s="30">
        <f t="shared" si="8"/>
        <v>0</v>
      </c>
      <c r="R9" s="30"/>
      <c r="S9" s="36">
        <v>3.2625698324022299</v>
      </c>
      <c r="T9" s="29">
        <v>1152</v>
      </c>
      <c r="U9" s="37">
        <v>480</v>
      </c>
      <c r="V9" s="38" t="s">
        <v>260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34</v>
      </c>
      <c r="AB9" s="41">
        <f t="shared" si="11"/>
        <v>-0.69</v>
      </c>
      <c r="AC9" s="42">
        <v>6.6458333333333328E-2</v>
      </c>
      <c r="AD9" s="40">
        <f t="shared" si="12"/>
        <v>-9.1712499999999988E-2</v>
      </c>
      <c r="AE9" s="40">
        <v>-3.48</v>
      </c>
      <c r="AF9" s="40">
        <v>-1.7558818181818101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1152</v>
      </c>
      <c r="U10" s="37">
        <v>480</v>
      </c>
      <c r="V10" s="38" t="s">
        <v>260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-1.7558818181818101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1152</v>
      </c>
      <c r="U11" s="37" t="s">
        <v>33</v>
      </c>
      <c r="V11" s="38" t="s">
        <v>261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-1.7558818181818101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672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-1.7558818181818101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672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-1.7827909090909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1272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-1.7827909090909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1482</v>
      </c>
      <c r="U15" s="37">
        <v>210</v>
      </c>
      <c r="V15" s="38" t="s">
        <v>262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-1.7827909090909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1482</v>
      </c>
      <c r="U16" s="37">
        <v>210</v>
      </c>
      <c r="V16" s="38" t="s">
        <v>262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-1.7827909090909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1482</v>
      </c>
      <c r="U17" s="37">
        <v>210</v>
      </c>
      <c r="V17" s="38" t="s">
        <v>263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-1.7827909090909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1410</v>
      </c>
      <c r="U18" s="37">
        <v>210</v>
      </c>
      <c r="V18" s="38" t="s">
        <v>264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-1.7827909090909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1272</v>
      </c>
      <c r="U19" s="37">
        <v>72</v>
      </c>
      <c r="V19" s="38" t="s">
        <v>265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-1.7827909090909089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1272</v>
      </c>
      <c r="U20" s="37">
        <v>72</v>
      </c>
      <c r="V20" s="38" t="s">
        <v>265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-1.7827909090909089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10.989999999999997</v>
      </c>
      <c r="D21" s="30">
        <v>11</v>
      </c>
      <c r="E21" s="30">
        <v>0</v>
      </c>
      <c r="F21" s="33">
        <v>120.88999999999997</v>
      </c>
      <c r="G21" s="31">
        <v>0</v>
      </c>
      <c r="H21" s="32">
        <f t="shared" si="1"/>
        <v>0</v>
      </c>
      <c r="I21" s="32">
        <f t="shared" si="2"/>
        <v>0.36278403920919838</v>
      </c>
      <c r="J21" s="33">
        <f t="shared" si="5"/>
        <v>43.85696249999998</v>
      </c>
      <c r="K21" s="33">
        <f t="shared" si="3"/>
        <v>3.9869965909090892</v>
      </c>
      <c r="L21" s="30">
        <v>6</v>
      </c>
      <c r="M21" s="34">
        <f t="shared" si="6"/>
        <v>1.8333333333333333</v>
      </c>
      <c r="N21" s="30">
        <v>79</v>
      </c>
      <c r="O21" s="35">
        <f t="shared" ref="O21:P21" si="29">D21/7</f>
        <v>1.5714285714285714</v>
      </c>
      <c r="P21" s="35">
        <f t="shared" si="29"/>
        <v>0</v>
      </c>
      <c r="Q21" s="30">
        <f t="shared" si="8"/>
        <v>50</v>
      </c>
      <c r="R21" s="30"/>
      <c r="S21" s="36">
        <v>0.14285714285714199</v>
      </c>
      <c r="T21" s="29">
        <v>1200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6.6458333333333328E-2</v>
      </c>
      <c r="AD21" s="40">
        <f t="shared" si="12"/>
        <v>-1.0088374999999998</v>
      </c>
      <c r="AE21" s="40">
        <v>-3.48</v>
      </c>
      <c r="AF21" s="40">
        <v>-1.7827909090909089</v>
      </c>
      <c r="AG21" s="40">
        <v>0</v>
      </c>
    </row>
    <row r="22" spans="1:33" ht="15.75" customHeight="1" x14ac:dyDescent="0.2">
      <c r="A22" s="29" t="s">
        <v>37</v>
      </c>
      <c r="B22" s="29" t="s">
        <v>77</v>
      </c>
      <c r="C22" s="16">
        <f t="shared" si="4"/>
        <v>10.990000000000004</v>
      </c>
      <c r="D22" s="30">
        <v>33</v>
      </c>
      <c r="E22" s="30">
        <v>0</v>
      </c>
      <c r="F22" s="31">
        <v>362.67000000000013</v>
      </c>
      <c r="G22" s="31">
        <v>0</v>
      </c>
      <c r="H22" s="32">
        <f t="shared" si="1"/>
        <v>0</v>
      </c>
      <c r="I22" s="32">
        <f t="shared" si="2"/>
        <v>0.36278403920919861</v>
      </c>
      <c r="J22" s="33">
        <f t="shared" si="5"/>
        <v>131.57088750000011</v>
      </c>
      <c r="K22" s="33">
        <f t="shared" si="3"/>
        <v>3.9869965909090941</v>
      </c>
      <c r="L22" s="30">
        <v>108</v>
      </c>
      <c r="M22" s="34">
        <f t="shared" si="6"/>
        <v>0.30555555555555558</v>
      </c>
      <c r="N22" s="30">
        <v>44</v>
      </c>
      <c r="O22" s="35">
        <f t="shared" ref="O22:P22" si="30">D22/7</f>
        <v>4.7142857142857144</v>
      </c>
      <c r="P22" s="35">
        <f t="shared" si="30"/>
        <v>0</v>
      </c>
      <c r="Q22" s="30">
        <f t="shared" si="8"/>
        <v>9</v>
      </c>
      <c r="R22" s="30"/>
      <c r="S22" s="36">
        <v>2.64150943396226</v>
      </c>
      <c r="T22" s="29">
        <v>1200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34</v>
      </c>
      <c r="AB22" s="41">
        <f t="shared" si="11"/>
        <v>-0.69</v>
      </c>
      <c r="AC22" s="42">
        <v>6.6458333333333328E-2</v>
      </c>
      <c r="AD22" s="40">
        <f t="shared" si="12"/>
        <v>-3.0265124999999995</v>
      </c>
      <c r="AE22" s="40">
        <v>-3.48</v>
      </c>
      <c r="AF22" s="40">
        <v>-1.7827909090909089</v>
      </c>
      <c r="AG22" s="40">
        <v>0</v>
      </c>
    </row>
    <row r="23" spans="1:33" ht="15.75" customHeight="1" x14ac:dyDescent="0.2">
      <c r="A23" s="29" t="s">
        <v>38</v>
      </c>
      <c r="B23" s="29" t="s">
        <v>91</v>
      </c>
      <c r="C23" s="16">
        <f t="shared" si="4"/>
        <v>10.99</v>
      </c>
      <c r="D23" s="30">
        <v>21</v>
      </c>
      <c r="E23" s="30">
        <v>0</v>
      </c>
      <c r="F23" s="33">
        <v>230.79000000000002</v>
      </c>
      <c r="G23" s="31">
        <v>0</v>
      </c>
      <c r="H23" s="32">
        <f t="shared" si="1"/>
        <v>0</v>
      </c>
      <c r="I23" s="32">
        <f t="shared" si="2"/>
        <v>0.36278403920919844</v>
      </c>
      <c r="J23" s="33">
        <f t="shared" si="5"/>
        <v>83.726928409090917</v>
      </c>
      <c r="K23" s="33">
        <f t="shared" si="3"/>
        <v>3.9869965909090914</v>
      </c>
      <c r="L23" s="30">
        <v>160</v>
      </c>
      <c r="M23" s="34">
        <f t="shared" si="6"/>
        <v>0.13125000000000001</v>
      </c>
      <c r="N23" s="30">
        <v>6</v>
      </c>
      <c r="O23" s="35">
        <f t="shared" ref="O23:P23" si="31">D23/7</f>
        <v>3</v>
      </c>
      <c r="P23" s="35">
        <f t="shared" si="31"/>
        <v>0</v>
      </c>
      <c r="Q23" s="30">
        <f t="shared" si="8"/>
        <v>2</v>
      </c>
      <c r="R23" s="30"/>
      <c r="S23" s="36">
        <v>8.6153846153846096</v>
      </c>
      <c r="T23" s="29">
        <v>1416</v>
      </c>
      <c r="U23" s="37" t="s">
        <v>33</v>
      </c>
      <c r="V23" s="38" t="s">
        <v>266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34</v>
      </c>
      <c r="AB23" s="41">
        <f t="shared" si="11"/>
        <v>-0.69</v>
      </c>
      <c r="AC23" s="42">
        <v>6.6458333333333328E-2</v>
      </c>
      <c r="AD23" s="40">
        <f t="shared" si="12"/>
        <v>-1.9259624999999998</v>
      </c>
      <c r="AE23" s="40">
        <v>-3.48</v>
      </c>
      <c r="AF23" s="40">
        <v>-1.7827909090909089</v>
      </c>
      <c r="AG23" s="40">
        <v>0</v>
      </c>
    </row>
    <row r="24" spans="1:33" ht="15.75" customHeight="1" x14ac:dyDescent="0.2">
      <c r="A24" s="29" t="s">
        <v>40</v>
      </c>
      <c r="B24" s="29" t="s">
        <v>46</v>
      </c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12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>
        <v>11.047619047618999</v>
      </c>
      <c r="T24" s="29">
        <v>1416</v>
      </c>
      <c r="U24" s="37" t="s">
        <v>33</v>
      </c>
      <c r="V24" s="38" t="s">
        <v>266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6.6458333333333328E-2</v>
      </c>
      <c r="AD24" s="40">
        <f t="shared" si="12"/>
        <v>0</v>
      </c>
      <c r="AE24" s="40">
        <v>-3.48</v>
      </c>
      <c r="AF24" s="40">
        <v>-1.7827909090909089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6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2.5306122448979589</v>
      </c>
      <c r="T25" s="29">
        <v>1200</v>
      </c>
      <c r="U25" s="37">
        <v>216</v>
      </c>
      <c r="V25" s="38" t="s">
        <v>267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6.6458333333333328E-2</v>
      </c>
      <c r="AD25" s="40">
        <f t="shared" si="12"/>
        <v>0</v>
      </c>
      <c r="AE25" s="40">
        <v>-3.48</v>
      </c>
      <c r="AF25" s="40">
        <v>-1.78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13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3.1794871794871788</v>
      </c>
      <c r="T26" s="29">
        <v>1200</v>
      </c>
      <c r="U26" s="37">
        <v>216</v>
      </c>
      <c r="V26" s="38" t="s">
        <v>267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6.6458333333333328E-2</v>
      </c>
      <c r="AD26" s="40">
        <f t="shared" si="12"/>
        <v>0</v>
      </c>
      <c r="AE26" s="26">
        <v>-3.48</v>
      </c>
      <c r="AF26" s="26">
        <v>-1.7827909090909</v>
      </c>
      <c r="AG26" s="26">
        <v>0</v>
      </c>
    </row>
    <row r="27" spans="1:33" ht="15.75" customHeight="1" x14ac:dyDescent="0.2">
      <c r="A27" s="15" t="s">
        <v>44</v>
      </c>
      <c r="B27" s="15"/>
      <c r="C27" s="16">
        <f t="shared" si="4"/>
        <v>10.99</v>
      </c>
      <c r="D27" s="17">
        <v>7</v>
      </c>
      <c r="E27" s="17">
        <v>0</v>
      </c>
      <c r="F27" s="18">
        <v>76.930000000000007</v>
      </c>
      <c r="G27" s="18">
        <v>0</v>
      </c>
      <c r="H27" s="32">
        <f t="shared" si="1"/>
        <v>0</v>
      </c>
      <c r="I27" s="32">
        <f t="shared" si="2"/>
        <v>0.36278403920919933</v>
      </c>
      <c r="J27" s="33">
        <f t="shared" si="5"/>
        <v>27.908976136363705</v>
      </c>
      <c r="K27" s="33">
        <f t="shared" si="3"/>
        <v>3.9869965909091007</v>
      </c>
      <c r="L27" s="17">
        <v>13</v>
      </c>
      <c r="M27" s="34">
        <f t="shared" si="6"/>
        <v>0.53846153846153844</v>
      </c>
      <c r="N27" s="17">
        <v>0</v>
      </c>
      <c r="O27" s="35">
        <f t="shared" ref="O27:P27" si="35">D27/7</f>
        <v>1</v>
      </c>
      <c r="P27" s="35">
        <f t="shared" si="35"/>
        <v>0</v>
      </c>
      <c r="Q27" s="30">
        <f t="shared" si="8"/>
        <v>0</v>
      </c>
      <c r="R27" s="30"/>
      <c r="S27" s="22">
        <v>7.666666666666667</v>
      </c>
      <c r="T27" s="29">
        <v>1200</v>
      </c>
      <c r="U27" s="37">
        <v>216</v>
      </c>
      <c r="V27" s="38" t="s">
        <v>268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6.6458333333333328E-2</v>
      </c>
      <c r="AD27" s="40">
        <f t="shared" si="12"/>
        <v>-0.64198749999999993</v>
      </c>
      <c r="AE27" s="26">
        <v>-3.48</v>
      </c>
      <c r="AF27" s="26">
        <v>-1.7827909090909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11.5</v>
      </c>
      <c r="T28" s="15" t="s">
        <v>33</v>
      </c>
      <c r="U28" s="23">
        <v>456</v>
      </c>
      <c r="V28" s="1" t="s">
        <v>269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6.6458333333333328E-2</v>
      </c>
      <c r="AD28" s="40">
        <f t="shared" si="12"/>
        <v>0</v>
      </c>
      <c r="AE28" s="26">
        <v>-3.48</v>
      </c>
      <c r="AF28" s="26">
        <v>-1.7827909090909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600</v>
      </c>
      <c r="U29" s="23">
        <v>456</v>
      </c>
      <c r="V29" s="1" t="s">
        <v>270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6.6458333333333328E-2</v>
      </c>
      <c r="AD29" s="40">
        <f t="shared" si="12"/>
        <v>0</v>
      </c>
      <c r="AE29" s="26">
        <v>-3.48</v>
      </c>
      <c r="AF29" s="26">
        <v>-2.2713729715909001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6.6458333333333328E-2</v>
      </c>
      <c r="AD30" s="40">
        <f t="shared" si="12"/>
        <v>0</v>
      </c>
      <c r="AE30" s="26">
        <v>-3.48</v>
      </c>
      <c r="AF30" s="26">
        <v>-2.1437494199999998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744</v>
      </c>
      <c r="U31" s="23">
        <v>456</v>
      </c>
      <c r="V31" s="1" t="s">
        <v>375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6.6458333333333328E-2</v>
      </c>
      <c r="AD31" s="40">
        <f t="shared" si="12"/>
        <v>0</v>
      </c>
      <c r="AE31" s="44">
        <v>-3.48</v>
      </c>
      <c r="AF31" s="44">
        <v>-2.1437494199999998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6.6458333333333328E-2</v>
      </c>
      <c r="AD32" s="40">
        <f t="shared" si="12"/>
        <v>0</v>
      </c>
      <c r="AE32" s="56">
        <v>-3.48</v>
      </c>
      <c r="AF32" s="56">
        <v>-2.1437494199999998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Plastic Dessert Cups with Spoons - Mini 5 oz Hexagon Cups for Chocolate Desserts, Appetizers, Samplers &amp; More")</f>
        <v>100 Plastic Dessert Cups with Spoons - Mini 5 oz Hexagon Cups for Chocolate Desserts, Appetizers, Samplers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Info!B1:BJ5000""),2,FALSE),"""")"),"B07ZWM6M3B")</f>
        <v>B07ZWM6M3B</v>
      </c>
      <c r="B2" s="3" t="s">
        <v>271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14.134240098823529</v>
      </c>
      <c r="D3" s="5">
        <f>SUM(D4:D99707)</f>
        <v>1</v>
      </c>
      <c r="E3" s="5"/>
      <c r="F3" s="6">
        <f t="shared" ref="F3:G3" si="0">SUM(F4:F99707)</f>
        <v>24.55</v>
      </c>
      <c r="G3" s="6">
        <f t="shared" si="0"/>
        <v>-0.08</v>
      </c>
      <c r="H3" s="7">
        <f t="shared" ref="H3:H32" si="1">G3/F3*-1</f>
        <v>3.2586558044806519E-3</v>
      </c>
      <c r="I3" s="8">
        <f t="shared" ref="I3:I32" si="2">J3/F3</f>
        <v>0.34742013845815584</v>
      </c>
      <c r="J3" s="6">
        <f>SUM(J4:J99707)</f>
        <v>8.5291643991477262</v>
      </c>
      <c r="K3" s="6">
        <f t="shared" ref="K3:K32" si="3">J3/D3</f>
        <v>8.5291643991477262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 - Oct
 - Nov
 - Dec
1.5 - Jan
1.5 - Feb")</f>
        <v>1.5 - March
1.5 - April
1.5 - May
1.5 - June
1.5 - July
1.5 - Aug
1.5 - Sept
 - Oct
 - Nov
 - Dec
1.5 - Jan
1.5 -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-0.40182832812499997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Info!B2:BZ7000""),37,FALSE)),"""")*-1"),-6.214104084)</f>
        <v>-6.2141040839999997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-0.08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-0.08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1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>
        <v>1.3333333333333299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0.29117994791666668</v>
      </c>
      <c r="AD4" s="26">
        <f t="shared" ref="AD4:AD32" si="12">IFERROR(AB4*AC4*D4*2,0)</f>
        <v>0</v>
      </c>
      <c r="AE4" s="26">
        <v>-5.8</v>
      </c>
      <c r="AF4" s="26">
        <v>-6.0565072727272735</v>
      </c>
      <c r="AG4" s="26">
        <v>0</v>
      </c>
    </row>
    <row r="5" spans="1:33" ht="15.75" customHeight="1" x14ac:dyDescent="0.2">
      <c r="A5" s="29" t="s">
        <v>53</v>
      </c>
      <c r="B5" s="29"/>
      <c r="C5" s="16">
        <f t="shared" si="4"/>
        <v>24.55</v>
      </c>
      <c r="D5" s="30">
        <v>1</v>
      </c>
      <c r="E5" s="30">
        <v>0</v>
      </c>
      <c r="F5" s="31">
        <v>24.55</v>
      </c>
      <c r="G5" s="31">
        <v>0</v>
      </c>
      <c r="H5" s="32">
        <f t="shared" si="1"/>
        <v>0</v>
      </c>
      <c r="I5" s="32">
        <f t="shared" si="2"/>
        <v>0.35067879426263648</v>
      </c>
      <c r="J5" s="33">
        <f t="shared" si="5"/>
        <v>8.6091643991477262</v>
      </c>
      <c r="K5" s="33">
        <f t="shared" si="3"/>
        <v>8.6091643991477262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0.14285714285714285</v>
      </c>
      <c r="P5" s="35">
        <f t="shared" si="13"/>
        <v>0</v>
      </c>
      <c r="Q5" s="30">
        <f t="shared" si="8"/>
        <v>0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" t="s">
        <v>34</v>
      </c>
      <c r="AB5" s="27">
        <f t="shared" si="11"/>
        <v>-0.69</v>
      </c>
      <c r="AC5" s="28">
        <v>0.29117994791666668</v>
      </c>
      <c r="AD5" s="26">
        <f t="shared" si="12"/>
        <v>-0.40182832812499997</v>
      </c>
      <c r="AE5" s="26">
        <v>-5.8</v>
      </c>
      <c r="AF5" s="40">
        <v>-6.0565072727272735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" t="s">
        <v>34</v>
      </c>
      <c r="AB6" s="27">
        <f t="shared" si="11"/>
        <v>-0.69</v>
      </c>
      <c r="AC6" s="28">
        <v>0.29117994791666668</v>
      </c>
      <c r="AD6" s="26">
        <f t="shared" si="12"/>
        <v>0</v>
      </c>
      <c r="AE6" s="26">
        <v>-5.8</v>
      </c>
      <c r="AF6" s="40">
        <v>-6.0565072727272735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" t="s">
        <v>34</v>
      </c>
      <c r="AB7" s="27">
        <f t="shared" si="11"/>
        <v>-0.69</v>
      </c>
      <c r="AC7" s="28">
        <v>0.29117994791666668</v>
      </c>
      <c r="AD7" s="26">
        <f t="shared" si="12"/>
        <v>0</v>
      </c>
      <c r="AE7" s="26">
        <v>-5.8</v>
      </c>
      <c r="AF7" s="40">
        <v>-6.0565072727272735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" t="s">
        <v>34</v>
      </c>
      <c r="AB8" s="27">
        <f t="shared" si="11"/>
        <v>-0.69</v>
      </c>
      <c r="AC8" s="28">
        <v>0.29117994791666668</v>
      </c>
      <c r="AD8" s="26">
        <f t="shared" si="12"/>
        <v>0</v>
      </c>
      <c r="AE8" s="26">
        <v>-5.8</v>
      </c>
      <c r="AF8" s="40">
        <v>-6.06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" t="s">
        <v>34</v>
      </c>
      <c r="AB9" s="27">
        <f t="shared" si="11"/>
        <v>-0.69</v>
      </c>
      <c r="AC9" s="28">
        <v>0.29117994791666668</v>
      </c>
      <c r="AD9" s="26">
        <f t="shared" si="12"/>
        <v>0</v>
      </c>
      <c r="AE9" s="26">
        <v>-5.8</v>
      </c>
      <c r="AF9" s="40">
        <v>-6.2325509090909099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" t="s">
        <v>34</v>
      </c>
      <c r="AB10" s="27">
        <f t="shared" si="11"/>
        <v>-0.69</v>
      </c>
      <c r="AC10" s="28">
        <v>0.29117994791666668</v>
      </c>
      <c r="AD10" s="26">
        <f t="shared" si="12"/>
        <v>0</v>
      </c>
      <c r="AE10" s="26">
        <v>-5.8</v>
      </c>
      <c r="AF10" s="40">
        <v>-6.2325509090909099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" t="s">
        <v>34</v>
      </c>
      <c r="AB11" s="27">
        <f t="shared" si="11"/>
        <v>-0.69</v>
      </c>
      <c r="AC11" s="28">
        <v>0.29117994791666668</v>
      </c>
      <c r="AD11" s="26">
        <f t="shared" si="12"/>
        <v>0</v>
      </c>
      <c r="AE11" s="26">
        <v>-5.8</v>
      </c>
      <c r="AF11" s="40">
        <v>-6.2325509090909099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" t="s">
        <v>34</v>
      </c>
      <c r="AB12" s="27">
        <f t="shared" si="11"/>
        <v>-0.69</v>
      </c>
      <c r="AC12" s="28">
        <v>0.29117994791666668</v>
      </c>
      <c r="AD12" s="26">
        <f t="shared" si="12"/>
        <v>0</v>
      </c>
      <c r="AE12" s="26">
        <v>-5.8</v>
      </c>
      <c r="AF12" s="40">
        <v>-6.2325509090909099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" t="s">
        <v>34</v>
      </c>
      <c r="AB13" s="27">
        <f t="shared" si="11"/>
        <v>-0.69</v>
      </c>
      <c r="AC13" s="28">
        <v>0.29117994791666668</v>
      </c>
      <c r="AD13" s="26">
        <f t="shared" si="12"/>
        <v>0</v>
      </c>
      <c r="AE13" s="26">
        <v>-5.8</v>
      </c>
      <c r="AF13" s="40">
        <v>-6.3252054545454497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" t="s">
        <v>34</v>
      </c>
      <c r="AB14" s="27">
        <f t="shared" si="11"/>
        <v>-0.69</v>
      </c>
      <c r="AC14" s="28">
        <v>0.29117994791666668</v>
      </c>
      <c r="AD14" s="26">
        <f t="shared" si="12"/>
        <v>0</v>
      </c>
      <c r="AE14" s="26">
        <v>-5.8</v>
      </c>
      <c r="AF14" s="40">
        <v>-6.3252054545454497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" t="s">
        <v>34</v>
      </c>
      <c r="AB15" s="27">
        <f t="shared" si="11"/>
        <v>-0.69</v>
      </c>
      <c r="AC15" s="28">
        <v>0.29117994791666668</v>
      </c>
      <c r="AD15" s="26">
        <f t="shared" si="12"/>
        <v>0</v>
      </c>
      <c r="AE15" s="26">
        <v>-5.8</v>
      </c>
      <c r="AF15" s="40">
        <v>-6.3252054545454497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" t="s">
        <v>34</v>
      </c>
      <c r="AB16" s="27">
        <f t="shared" si="11"/>
        <v>-0.69</v>
      </c>
      <c r="AC16" s="28">
        <v>0.29117994791666668</v>
      </c>
      <c r="AD16" s="26">
        <f t="shared" si="12"/>
        <v>0</v>
      </c>
      <c r="AE16" s="26">
        <v>-5.8</v>
      </c>
      <c r="AF16" s="40">
        <v>-6.3252054545454497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" t="s">
        <v>34</v>
      </c>
      <c r="AB17" s="27">
        <f t="shared" si="11"/>
        <v>-0.69</v>
      </c>
      <c r="AC17" s="28">
        <v>0.29117994791666668</v>
      </c>
      <c r="AD17" s="26">
        <f t="shared" si="12"/>
        <v>0</v>
      </c>
      <c r="AE17" s="26">
        <v>-5.8</v>
      </c>
      <c r="AF17" s="40">
        <v>-6.3252054545454497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" t="s">
        <v>34</v>
      </c>
      <c r="AB18" s="27">
        <f t="shared" si="11"/>
        <v>-0.69</v>
      </c>
      <c r="AC18" s="28">
        <v>0.29117994791666668</v>
      </c>
      <c r="AD18" s="26">
        <f t="shared" si="12"/>
        <v>0</v>
      </c>
      <c r="AE18" s="26">
        <v>-5.8</v>
      </c>
      <c r="AF18" s="40">
        <v>-6.3252054545454497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" t="s">
        <v>34</v>
      </c>
      <c r="AB19" s="27">
        <f t="shared" si="11"/>
        <v>-0.69</v>
      </c>
      <c r="AC19" s="28">
        <v>0.29117994791666668</v>
      </c>
      <c r="AD19" s="26">
        <f t="shared" si="12"/>
        <v>0</v>
      </c>
      <c r="AE19" s="26">
        <v>-5.8</v>
      </c>
      <c r="AF19" s="40">
        <v>-6.3252054545454559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" t="s">
        <v>34</v>
      </c>
      <c r="AB20" s="27">
        <f t="shared" si="11"/>
        <v>-0.69</v>
      </c>
      <c r="AC20" s="28">
        <v>0.29117994791666668</v>
      </c>
      <c r="AD20" s="26">
        <f t="shared" si="12"/>
        <v>0</v>
      </c>
      <c r="AE20" s="26">
        <v>-5.8</v>
      </c>
      <c r="AF20" s="40">
        <v>-6.3252054545454559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" t="s">
        <v>34</v>
      </c>
      <c r="AB21" s="27">
        <f t="shared" si="11"/>
        <v>-0.69</v>
      </c>
      <c r="AC21" s="28">
        <v>0.29117994791666668</v>
      </c>
      <c r="AD21" s="26">
        <f t="shared" si="12"/>
        <v>0</v>
      </c>
      <c r="AE21" s="26">
        <v>-5.8</v>
      </c>
      <c r="AF21" s="40">
        <v>-6.3252054545454559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" t="s">
        <v>34</v>
      </c>
      <c r="AB22" s="27">
        <f t="shared" si="11"/>
        <v>-0.69</v>
      </c>
      <c r="AC22" s="28">
        <v>0.29117994791666668</v>
      </c>
      <c r="AD22" s="26">
        <f t="shared" si="12"/>
        <v>0</v>
      </c>
      <c r="AE22" s="26">
        <v>-5.8</v>
      </c>
      <c r="AF22" s="40">
        <v>-6.3252054545454559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" t="s">
        <v>34</v>
      </c>
      <c r="AB23" s="27">
        <f t="shared" si="11"/>
        <v>-0.69</v>
      </c>
      <c r="AC23" s="28">
        <v>0.29117994791666668</v>
      </c>
      <c r="AD23" s="26">
        <f t="shared" si="12"/>
        <v>0</v>
      </c>
      <c r="AE23" s="26">
        <v>-5.8</v>
      </c>
      <c r="AF23" s="40">
        <v>-6.3252054545454559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34</v>
      </c>
      <c r="AB24" s="27">
        <f t="shared" si="11"/>
        <v>-0.69</v>
      </c>
      <c r="AC24" s="28">
        <v>0.29117994791666668</v>
      </c>
      <c r="AD24" s="26">
        <f t="shared" si="12"/>
        <v>0</v>
      </c>
      <c r="AE24" s="26">
        <v>-5.8</v>
      </c>
      <c r="AF24" s="40">
        <v>-6.3252054545454559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0.29117994791666668</v>
      </c>
      <c r="AD25" s="40">
        <f t="shared" si="12"/>
        <v>0</v>
      </c>
      <c r="AE25" s="40">
        <v>-5.8</v>
      </c>
      <c r="AF25" s="40">
        <v>-6.33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0.29117994791666668</v>
      </c>
      <c r="AD26" s="40">
        <f t="shared" si="12"/>
        <v>0</v>
      </c>
      <c r="AE26" s="26">
        <v>-5.8</v>
      </c>
      <c r="AF26" s="26">
        <v>-6.3252054545454497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0.29117994791666668</v>
      </c>
      <c r="AD27" s="40">
        <f t="shared" si="12"/>
        <v>0</v>
      </c>
      <c r="AE27" s="26">
        <v>-5.8</v>
      </c>
      <c r="AF27" s="26">
        <v>-6.3252054545454497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0.29117994791666668</v>
      </c>
      <c r="AD28" s="40">
        <f t="shared" si="12"/>
        <v>0</v>
      </c>
      <c r="AE28" s="26">
        <v>-5.8</v>
      </c>
      <c r="AF28" s="26">
        <v>-6.3252054545454497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0.29117994791666668</v>
      </c>
      <c r="AD29" s="40">
        <f t="shared" si="12"/>
        <v>0</v>
      </c>
      <c r="AE29" s="26">
        <v>-5.8</v>
      </c>
      <c r="AF29" s="26">
        <v>-6.3252054545454497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0.29117994791666668</v>
      </c>
      <c r="AD30" s="40">
        <f t="shared" si="12"/>
        <v>0</v>
      </c>
      <c r="AE30" s="26">
        <v>-5.8</v>
      </c>
      <c r="AF30" s="26">
        <v>-6.2141040839999997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0.29117994791666668</v>
      </c>
      <c r="AD31" s="40">
        <f t="shared" si="12"/>
        <v>0</v>
      </c>
      <c r="AE31" s="44">
        <v>-5.8</v>
      </c>
      <c r="AF31" s="44">
        <v>-6.2141040840000006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0.29117994791666668</v>
      </c>
      <c r="AD32" s="40">
        <f t="shared" si="12"/>
        <v>0</v>
      </c>
      <c r="AE32" s="56">
        <v>-5.8</v>
      </c>
      <c r="AF32" s="56">
        <v>-6.2141040839999997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Mini Plastic Dessert Cups with Spoons - 5 oz Square Shooters for Chocolate Desserts, Appetizers, Samplers &amp; More")</f>
        <v>100 Mini Plastic Dessert Cups with Spoons - 5 oz Square Shooters for Chocolate Desserts, Appetizers, Samplers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Info!B1:BJ5000""),2,FALSE),"""")"),"B07ZWJMJGT")</f>
        <v>B07ZWJMJGT</v>
      </c>
      <c r="B2" s="3" t="s">
        <v>272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12.590971525735295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 - Oct
 - Nov
 - Dec
1 - Jan
1 - Feb")</f>
        <v>1 - March
1 - April
1 - May
1 - June
1 - July
1 - Aug
1 - Sept
 - Oct
 - Nov
 - Dec
1 - Jan
1 -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Info!B2:BZ7000""),37,FALSE)),"""")*-1"),-5.282325796875)</f>
        <v>-5.2823257968749999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-5.1402613636363634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-5.1402613636363634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-5.1402613636363634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-5.1402613636363634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-5.14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-5.2989545454545404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-5.2989545454545404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-5.2989545454545404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-5.2989545454545404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-5.3824772727272698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-5.3824772727272698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-5.3824772727272698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-5.3824772727272698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-5.3824772727272698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-5.3824772727272698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-5.3824772727272725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-5.3824772727272725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-5.3824772727272725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-5.3824772727272725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-5.3824772727272725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-5.3824772727272725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-5.38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-5.3824772727272698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-5.3824772727272698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0.18453093749999996</v>
      </c>
      <c r="AD28" s="40">
        <f t="shared" si="12"/>
        <v>0</v>
      </c>
      <c r="AE28" s="26">
        <v>-5.42</v>
      </c>
      <c r="AF28" s="26">
        <v>-5.3824772727272698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0.18453093749999996</v>
      </c>
      <c r="AD29" s="40">
        <f t="shared" si="12"/>
        <v>0</v>
      </c>
      <c r="AE29" s="26">
        <v>-5.42</v>
      </c>
      <c r="AF29" s="26">
        <v>-5.3824772727272698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0.18453093749999996</v>
      </c>
      <c r="AD30" s="40">
        <f t="shared" si="12"/>
        <v>0</v>
      </c>
      <c r="AE30" s="26">
        <v>-5.42</v>
      </c>
      <c r="AF30" s="26">
        <v>-5.2823257968749999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0.18453093749999996</v>
      </c>
      <c r="AD31" s="40">
        <f t="shared" si="12"/>
        <v>0</v>
      </c>
      <c r="AE31" s="44">
        <v>-5.42</v>
      </c>
      <c r="AF31" s="44">
        <v>-5.2823257968749999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0.18453093749999996</v>
      </c>
      <c r="AD32" s="40">
        <f t="shared" si="12"/>
        <v>0</v>
      </c>
      <c r="AE32" s="56">
        <v>-5.42</v>
      </c>
      <c r="AF32" s="56">
        <v>-5.2823257968749999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Plastic Dessert Cups with Spoons - Small 6 oz Dessert Bowls for Chocolate Desserts, Appetizers, Samplers &amp; More")</f>
        <v>100 Plastic Dessert Cups with Spoons - Small 6 oz Dessert Bowls for Chocolate Desserts, Appetizers, Samplers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Info!B1:BJ5000""),2,FALSE),"""")"),"B07ZWG4QKQ")</f>
        <v>B07ZWG4QKQ</v>
      </c>
      <c r="B2" s="3" t="s">
        <v>273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17.051153207352943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Info!B2:BZ7000""),37,FALSE)),"""")*-1"),-8.31348022625)</f>
        <v>-8.3134802262500003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-8.0693999999999999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-8.0693999999999999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-8.0693999999999999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-8.0693999999999999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-8.07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-8.3420500000000004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-8.3420500000000004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-8.3420500000000004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-8.3420500000000004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-8.4855499999999999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-8.4855499999999999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-8.4855499999999999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-8.4855499999999999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-8.4855499999999999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-8.4855499999999999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-8.4855499999999999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-8.4855499999999999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-8.4855499999999999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-8.4855499999999999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-8.4855499999999999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-8.4855499999999999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-8.49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-8.4855499999999999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-8.4855499999999999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0.37734776041666673</v>
      </c>
      <c r="AD28" s="40">
        <f t="shared" si="12"/>
        <v>0</v>
      </c>
      <c r="AE28" s="26">
        <v>-6.18</v>
      </c>
      <c r="AF28" s="26">
        <v>-8.4855499999999999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0.37734776041666673</v>
      </c>
      <c r="AD29" s="40">
        <f t="shared" si="12"/>
        <v>0</v>
      </c>
      <c r="AE29" s="26">
        <v>-6.18</v>
      </c>
      <c r="AF29" s="26">
        <v>-8.4855499999999999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0.37734776041666673</v>
      </c>
      <c r="AD30" s="40">
        <f t="shared" si="12"/>
        <v>0</v>
      </c>
      <c r="AE30" s="26">
        <v>-6.18</v>
      </c>
      <c r="AF30" s="26">
        <v>-8.3134802262500003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47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0.37734776041666673</v>
      </c>
      <c r="AD31" s="40">
        <f t="shared" si="12"/>
        <v>0</v>
      </c>
      <c r="AE31" s="44">
        <v>-6.18</v>
      </c>
      <c r="AF31" s="44">
        <v>-8.3134802262500003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0.37734776041666673</v>
      </c>
      <c r="AD32" s="40">
        <f t="shared" si="12"/>
        <v>0</v>
      </c>
      <c r="AE32" s="56">
        <v>-6.18</v>
      </c>
      <c r="AF32" s="56">
        <v>-8.3134802262500003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Mini Plastic Dessert Cups with Spoons - 7 oz Gold Glitter Dessert Shooters for Chocolate Desserts, Appetizers, Samplers, Shot Glasses &amp; More")</f>
        <v>100 Mini Plastic Dessert Cups with Spoons - 7 oz Gold Glitter Dessert Shooters for Chocolate Desserts, Appetizers, Samplers, Shot Glasses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Info!B1:BJ5000""),2,FALSE),"""")"),"B07P5HW9RB")</f>
        <v>B07P5HW9RB</v>
      </c>
      <c r="B2" s="3" t="s">
        <v>274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16.466939773725482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Info!B2:BZ7000""),37,FALSE)),"""")*-1"),-8.19689880766666)</f>
        <v>-8.1968988076666598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72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-8.0217018989898978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72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-8.0217018989898978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72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-8.0217018989898978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72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-8.0217018989898978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72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-8.02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72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-8.2174057373737295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72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-8.2174057373737295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72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-8.2174057373737295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72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-8.2174057373737295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72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-8.3204077575757491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72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-8.3204077575757491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72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-8.3204077575757491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72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-8.3204077575757491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72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-8.3204077575757491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72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-8.3204077575757491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72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-8.3204077575757562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72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-8.3204077575757562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72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-8.3204077575757562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72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-8.3204077575757562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72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-8.3204077575757562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72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-8.3204077575757562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72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-8.32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72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-8.3204077575757491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72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-8.3204077575757491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275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0.21448842592592593</v>
      </c>
      <c r="AD28" s="40">
        <f t="shared" si="12"/>
        <v>0</v>
      </c>
      <c r="AE28" s="26">
        <v>-5.8</v>
      </c>
      <c r="AF28" s="26">
        <v>-8.3204077575757491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275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0.21448842592592593</v>
      </c>
      <c r="AD29" s="40">
        <f t="shared" si="12"/>
        <v>0</v>
      </c>
      <c r="AE29" s="26">
        <v>-5.8</v>
      </c>
      <c r="AF29" s="26">
        <v>-8.3204077575757491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0.21448842592592593</v>
      </c>
      <c r="AD30" s="40">
        <f t="shared" si="12"/>
        <v>0</v>
      </c>
      <c r="AE30" s="26">
        <v>-5.8</v>
      </c>
      <c r="AF30" s="26">
        <v>-8.1968988076666598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72</v>
      </c>
      <c r="U31" s="23" t="s">
        <v>33</v>
      </c>
      <c r="V31" s="1" t="s">
        <v>275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0.21448842592592593</v>
      </c>
      <c r="AD31" s="40">
        <f t="shared" si="12"/>
        <v>0</v>
      </c>
      <c r="AE31" s="44">
        <v>-5.8</v>
      </c>
      <c r="AF31" s="44">
        <v>-8.1968988076666651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0.21448842592592593</v>
      </c>
      <c r="AD32" s="40">
        <f t="shared" si="12"/>
        <v>0</v>
      </c>
      <c r="AE32" s="56">
        <v>-5.8</v>
      </c>
      <c r="AF32" s="56">
        <v>-8.1968988076666598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Mini Plastic Dessert Cups with Spoons - 7 oz Silver Glitter Dessert Shooters for Chocolate Desserts, Appetizers, Samplers, Shot Glasses &amp; More")</f>
        <v>100 Mini Plastic Dessert Cups with Spoons - 7 oz Silver Glitter Dessert Shooters for Chocolate Desserts, Appetizers, Samplers, Shot Glasses &amp; More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Info!B1:BJ5000""),2,FALSE),"""")"),"B07P5JP9J1")</f>
        <v>B07P5JP9J1</v>
      </c>
      <c r="B2" s="3" t="s">
        <v>276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16.913998597254896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Info!B2:BZ7000""),37,FALSE)),"""")*-1"),-8.19689880766666)</f>
        <v>-8.1968988076666598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114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-8.0217018989898978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114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-8.0217018989898978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114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-8.0217018989898978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114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-8.0217018989898978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114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-8.02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114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-8.2174057373737295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114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-8.2174057373737295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114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-8.2174057373737295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114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-8.2174057373737295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114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-8.3204077575757491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114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-8.3204077575757491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114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-8.3204077575757491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114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-8.3204077575757491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114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-8.3204077575757491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114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-8.3204077575757491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114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-8.3204077575757562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114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-8.3204077575757562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114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-8.3204077575757562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114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-8.3204077575757562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114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-8.3204077575757562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114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-8.3204077575757562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114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-8.32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114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-8.3204077575757491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114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-8.3204077575757491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277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0.21667708333333333</v>
      </c>
      <c r="AD28" s="40">
        <f t="shared" si="12"/>
        <v>0</v>
      </c>
      <c r="AE28" s="26">
        <v>-6.18</v>
      </c>
      <c r="AF28" s="26">
        <v>-8.3204077575757491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277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0.21667708333333333</v>
      </c>
      <c r="AD29" s="40">
        <f t="shared" si="12"/>
        <v>0</v>
      </c>
      <c r="AE29" s="26">
        <v>-6.18</v>
      </c>
      <c r="AF29" s="26">
        <v>-8.3204077575757491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0.21667708333333333</v>
      </c>
      <c r="AD30" s="40">
        <f t="shared" si="12"/>
        <v>0</v>
      </c>
      <c r="AE30" s="26">
        <v>-6.18</v>
      </c>
      <c r="AF30" s="26">
        <v>-8.1968988076666598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114</v>
      </c>
      <c r="U31" s="23" t="s">
        <v>33</v>
      </c>
      <c r="V31" s="1" t="s">
        <v>277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0.21667708333333333</v>
      </c>
      <c r="AD31" s="40">
        <f t="shared" si="12"/>
        <v>0</v>
      </c>
      <c r="AE31" s="44">
        <v>-6.18</v>
      </c>
      <c r="AF31" s="44">
        <v>-8.1968988076666651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0.21667708333333333</v>
      </c>
      <c r="AD32" s="40">
        <f t="shared" si="12"/>
        <v>0</v>
      </c>
      <c r="AE32" s="56">
        <v>-6.18</v>
      </c>
      <c r="AF32" s="56">
        <v>-8.1968988076666598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Info!B1:BJ5000""),3,FALSE),"""")"),"50 Plastic Coffee Cups with Handles, 8 oz White - Disposable or Reusable Mug Pack")</f>
        <v>50 Plastic Coffee Cups with Handles, 8 oz White - Disposable or Reusable Mug Pack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Info!B1:BJ5000""),2,FALSE),"""")"),"B07NC2HQNT")</f>
        <v>B07NC2HQNT</v>
      </c>
      <c r="B2" s="3" t="s">
        <v>278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15.976624821691178</v>
      </c>
      <c r="D3" s="5">
        <f>SUM(D4:D99707)</f>
        <v>1</v>
      </c>
      <c r="E3" s="5"/>
      <c r="F3" s="6">
        <f t="shared" ref="F3:G3" si="0">SUM(F4:F99707)</f>
        <v>19.989999999999998</v>
      </c>
      <c r="G3" s="6">
        <f t="shared" si="0"/>
        <v>0</v>
      </c>
      <c r="H3" s="7">
        <f t="shared" ref="H3:H32" si="1">G3/F3*-1</f>
        <v>0</v>
      </c>
      <c r="I3" s="8" t="e">
        <f t="shared" ref="I3:I32" si="2">J3/F3</f>
        <v>#N/A</v>
      </c>
      <c r="J3" s="6" t="e">
        <f>SUM(J4:J99707)</f>
        <v>#N/A</v>
      </c>
      <c r="K3" s="6" t="e">
        <f t="shared" ref="K3:K32" si="3">J3/D3</f>
        <v>#N/A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-0.65541375000000002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Info!B2:BZ7000""),37,FALSE)),"""")*-1"),-6.6401310984375)</f>
        <v>-6.6401310984375002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>
        <f t="shared" ref="C4:C32" si="4">IFERROR(F4/D4," - ")</f>
        <v>19.989999999999998</v>
      </c>
      <c r="D4" s="17">
        <v>1</v>
      </c>
      <c r="E4" s="17">
        <v>0</v>
      </c>
      <c r="F4" s="18">
        <v>19.989999999999998</v>
      </c>
      <c r="G4" s="18">
        <v>0</v>
      </c>
      <c r="H4" s="19">
        <f t="shared" si="1"/>
        <v>0</v>
      </c>
      <c r="I4" s="19">
        <f t="shared" si="2"/>
        <v>0.1565811985538223</v>
      </c>
      <c r="J4" s="18">
        <f t="shared" ref="J4:J32" si="5">F4*0.85+G4+AF4*D4+D4*AE4+AG4+AD4</f>
        <v>3.1300581590909076</v>
      </c>
      <c r="K4" s="18">
        <f t="shared" si="3"/>
        <v>3.1300581590909076</v>
      </c>
      <c r="L4" s="17">
        <v>0</v>
      </c>
      <c r="M4" s="20" t="str">
        <f t="shared" ref="M4:M32" si="6">IFERROR(D4/L4,"-")</f>
        <v>-</v>
      </c>
      <c r="N4" s="17">
        <v>1</v>
      </c>
      <c r="O4" s="21">
        <f t="shared" ref="O4:P4" si="7">D4/7</f>
        <v>0.14285714285714285</v>
      </c>
      <c r="P4" s="21">
        <f t="shared" si="7"/>
        <v>0</v>
      </c>
      <c r="Q4" s="17">
        <f t="shared" ref="Q4:Q32" si="8">ROUNDDOWN(N4/(O4+P4),0)</f>
        <v>7</v>
      </c>
      <c r="R4" s="17"/>
      <c r="S4" s="22">
        <v>0</v>
      </c>
      <c r="T4" s="15" t="s">
        <v>33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0.47493750000000001</v>
      </c>
      <c r="AD4" s="26">
        <f t="shared" ref="AD4:AD32" si="12">IFERROR(AB4*AC4*D4*2,0)</f>
        <v>-0.65541375000000002</v>
      </c>
      <c r="AE4" s="26">
        <v>-6.94</v>
      </c>
      <c r="AF4" s="26">
        <v>-6.2660280909090904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 t="s">
        <v>33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" t="s">
        <v>34</v>
      </c>
      <c r="AB5" s="27">
        <f t="shared" si="11"/>
        <v>-0.69</v>
      </c>
      <c r="AC5" s="28">
        <v>0.47493750000000001</v>
      </c>
      <c r="AD5" s="26">
        <f t="shared" si="12"/>
        <v>0</v>
      </c>
      <c r="AE5" s="26">
        <v>-6.94</v>
      </c>
      <c r="AF5" s="40">
        <v>-6.2660280909090904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 t="s">
        <v>33</v>
      </c>
      <c r="U6" s="37" t="s">
        <v>33</v>
      </c>
      <c r="V6" s="38" t="s">
        <v>33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" t="s">
        <v>34</v>
      </c>
      <c r="AB6" s="27">
        <f t="shared" si="11"/>
        <v>-0.69</v>
      </c>
      <c r="AC6" s="28">
        <v>0.47493750000000001</v>
      </c>
      <c r="AD6" s="26">
        <f t="shared" si="12"/>
        <v>0</v>
      </c>
      <c r="AE6" s="26">
        <v>-6.94</v>
      </c>
      <c r="AF6" s="40">
        <v>-6.2660280909090904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 t="s">
        <v>33</v>
      </c>
      <c r="U7" s="37" t="s">
        <v>33</v>
      </c>
      <c r="V7" s="38" t="s">
        <v>33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" t="s">
        <v>34</v>
      </c>
      <c r="AB7" s="27">
        <f t="shared" si="11"/>
        <v>-0.69</v>
      </c>
      <c r="AC7" s="28">
        <v>0.47493750000000001</v>
      </c>
      <c r="AD7" s="26">
        <f t="shared" si="12"/>
        <v>0</v>
      </c>
      <c r="AE7" s="26">
        <v>-6.94</v>
      </c>
      <c r="AF7" s="40">
        <v>-6.2660280909090904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 t="s">
        <v>33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" t="s">
        <v>34</v>
      </c>
      <c r="AB8" s="27">
        <f t="shared" si="11"/>
        <v>-0.69</v>
      </c>
      <c r="AC8" s="28">
        <v>0.47493750000000001</v>
      </c>
      <c r="AD8" s="26">
        <f t="shared" si="12"/>
        <v>0</v>
      </c>
      <c r="AE8" s="26">
        <v>-6.94</v>
      </c>
      <c r="AF8" s="40">
        <v>-6.27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 t="s">
        <v>33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" t="s">
        <v>34</v>
      </c>
      <c r="AB9" s="27">
        <f t="shared" si="11"/>
        <v>-0.69</v>
      </c>
      <c r="AC9" s="28">
        <v>0.47493750000000001</v>
      </c>
      <c r="AD9" s="26">
        <f t="shared" si="12"/>
        <v>0</v>
      </c>
      <c r="AE9" s="26">
        <v>-6.94</v>
      </c>
      <c r="AF9" s="40">
        <v>-6.6839201363636302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#N/A</v>
      </c>
      <c r="J10" s="33" t="e">
        <f t="shared" si="5"/>
        <v>#N/A</v>
      </c>
      <c r="K10" s="33" t="e">
        <f t="shared" si="3"/>
        <v>#N/A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 t="s">
        <v>33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" t="s">
        <v>34</v>
      </c>
      <c r="AB10" s="27">
        <f t="shared" si="11"/>
        <v>-0.69</v>
      </c>
      <c r="AC10" s="28">
        <v>0.47493750000000001</v>
      </c>
      <c r="AD10" s="26">
        <f t="shared" si="12"/>
        <v>0</v>
      </c>
      <c r="AE10" s="26">
        <v>-6.94</v>
      </c>
      <c r="AF10" s="40" t="e">
        <v>#N/A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#N/A</v>
      </c>
      <c r="J11" s="33" t="e">
        <f t="shared" si="5"/>
        <v>#N/A</v>
      </c>
      <c r="K11" s="33" t="e">
        <f t="shared" si="3"/>
        <v>#N/A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 t="s">
        <v>33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" t="s">
        <v>34</v>
      </c>
      <c r="AB11" s="27">
        <f t="shared" si="11"/>
        <v>-0.69</v>
      </c>
      <c r="AC11" s="28">
        <v>0.47493750000000001</v>
      </c>
      <c r="AD11" s="26">
        <f t="shared" si="12"/>
        <v>0</v>
      </c>
      <c r="AE11" s="26">
        <v>-6.94</v>
      </c>
      <c r="AF11" s="40" t="e">
        <v>#N/A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#N/A</v>
      </c>
      <c r="J12" s="33" t="e">
        <f t="shared" si="5"/>
        <v>#N/A</v>
      </c>
      <c r="K12" s="33" t="e">
        <f t="shared" si="3"/>
        <v>#N/A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 t="s">
        <v>33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" t="s">
        <v>34</v>
      </c>
      <c r="AB12" s="27">
        <f t="shared" si="11"/>
        <v>-0.69</v>
      </c>
      <c r="AC12" s="28">
        <v>0.47493750000000001</v>
      </c>
      <c r="AD12" s="26">
        <f t="shared" si="12"/>
        <v>0</v>
      </c>
      <c r="AE12" s="26">
        <v>-6.94</v>
      </c>
      <c r="AF12" s="40" t="e">
        <v>#N/A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#N/A</v>
      </c>
      <c r="J13" s="33" t="e">
        <f t="shared" si="5"/>
        <v>#N/A</v>
      </c>
      <c r="K13" s="33" t="e">
        <f t="shared" si="3"/>
        <v>#N/A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 t="s">
        <v>33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" t="s">
        <v>34</v>
      </c>
      <c r="AB13" s="27">
        <f t="shared" si="11"/>
        <v>-0.69</v>
      </c>
      <c r="AC13" s="28">
        <v>0.47493750000000001</v>
      </c>
      <c r="AD13" s="26">
        <f t="shared" si="12"/>
        <v>0</v>
      </c>
      <c r="AE13" s="26">
        <v>-6.94</v>
      </c>
      <c r="AF13" s="40" t="e">
        <v>#N/A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#N/A</v>
      </c>
      <c r="J14" s="33" t="e">
        <f t="shared" si="5"/>
        <v>#N/A</v>
      </c>
      <c r="K14" s="33" t="e">
        <f t="shared" si="3"/>
        <v>#N/A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 t="s">
        <v>33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" t="s">
        <v>34</v>
      </c>
      <c r="AB14" s="27">
        <f t="shared" si="11"/>
        <v>-0.69</v>
      </c>
      <c r="AC14" s="28">
        <v>0.47493750000000001</v>
      </c>
      <c r="AD14" s="26">
        <f t="shared" si="12"/>
        <v>0</v>
      </c>
      <c r="AE14" s="26">
        <v>-6.94</v>
      </c>
      <c r="AF14" s="40" t="e">
        <v>#N/A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#N/A</v>
      </c>
      <c r="J15" s="33" t="e">
        <f t="shared" si="5"/>
        <v>#N/A</v>
      </c>
      <c r="K15" s="33" t="e">
        <f t="shared" si="3"/>
        <v>#N/A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 t="s">
        <v>33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" t="s">
        <v>34</v>
      </c>
      <c r="AB15" s="27">
        <f t="shared" si="11"/>
        <v>-0.69</v>
      </c>
      <c r="AC15" s="28">
        <v>0.47493750000000001</v>
      </c>
      <c r="AD15" s="26">
        <f t="shared" si="12"/>
        <v>0</v>
      </c>
      <c r="AE15" s="26">
        <v>-6.94</v>
      </c>
      <c r="AF15" s="40" t="e">
        <v>#N/A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#N/A</v>
      </c>
      <c r="J16" s="33" t="e">
        <f t="shared" si="5"/>
        <v>#N/A</v>
      </c>
      <c r="K16" s="33" t="e">
        <f t="shared" si="3"/>
        <v>#N/A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 t="s">
        <v>33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" t="s">
        <v>34</v>
      </c>
      <c r="AB16" s="27">
        <f t="shared" si="11"/>
        <v>-0.69</v>
      </c>
      <c r="AC16" s="28">
        <v>0.47493750000000001</v>
      </c>
      <c r="AD16" s="26">
        <f t="shared" si="12"/>
        <v>0</v>
      </c>
      <c r="AE16" s="26">
        <v>-6.94</v>
      </c>
      <c r="AF16" s="40" t="e">
        <v>#N/A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#N/A</v>
      </c>
      <c r="J17" s="33" t="e">
        <f t="shared" si="5"/>
        <v>#N/A</v>
      </c>
      <c r="K17" s="33" t="e">
        <f t="shared" si="3"/>
        <v>#N/A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 t="s">
        <v>33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" t="s">
        <v>34</v>
      </c>
      <c r="AB17" s="27">
        <f t="shared" si="11"/>
        <v>-0.69</v>
      </c>
      <c r="AC17" s="28">
        <v>0.47493750000000001</v>
      </c>
      <c r="AD17" s="26">
        <f t="shared" si="12"/>
        <v>0</v>
      </c>
      <c r="AE17" s="26">
        <v>-6.94</v>
      </c>
      <c r="AF17" s="40" t="e">
        <v>#N/A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#N/A</v>
      </c>
      <c r="J18" s="33" t="e">
        <f t="shared" si="5"/>
        <v>#N/A</v>
      </c>
      <c r="K18" s="33" t="e">
        <f t="shared" si="3"/>
        <v>#N/A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 t="s">
        <v>33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" t="s">
        <v>34</v>
      </c>
      <c r="AB18" s="27">
        <f t="shared" si="11"/>
        <v>-0.69</v>
      </c>
      <c r="AC18" s="28">
        <v>0.47493750000000001</v>
      </c>
      <c r="AD18" s="26">
        <f t="shared" si="12"/>
        <v>0</v>
      </c>
      <c r="AE18" s="26">
        <v>-6.94</v>
      </c>
      <c r="AF18" s="40" t="e">
        <v>#N/A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 t="s">
        <v>33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" t="s">
        <v>34</v>
      </c>
      <c r="AB19" s="27">
        <f t="shared" si="11"/>
        <v>-0.69</v>
      </c>
      <c r="AC19" s="28">
        <v>0.47493750000000001</v>
      </c>
      <c r="AD19" s="26">
        <f t="shared" si="12"/>
        <v>0</v>
      </c>
      <c r="AE19" s="26">
        <v>-6.94</v>
      </c>
      <c r="AF19" s="40">
        <v>-6.9038633181818181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 t="s">
        <v>33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" t="s">
        <v>34</v>
      </c>
      <c r="AB20" s="27">
        <f t="shared" si="11"/>
        <v>-0.69</v>
      </c>
      <c r="AC20" s="28">
        <v>0.47493750000000001</v>
      </c>
      <c r="AD20" s="26">
        <f t="shared" si="12"/>
        <v>0</v>
      </c>
      <c r="AE20" s="26">
        <v>-6.94</v>
      </c>
      <c r="AF20" s="40">
        <v>-6.9038633181818181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 t="s">
        <v>33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" t="s">
        <v>34</v>
      </c>
      <c r="AB21" s="27">
        <f t="shared" si="11"/>
        <v>-0.69</v>
      </c>
      <c r="AC21" s="28">
        <v>0.47493750000000001</v>
      </c>
      <c r="AD21" s="26">
        <f t="shared" si="12"/>
        <v>0</v>
      </c>
      <c r="AE21" s="26">
        <v>-6.94</v>
      </c>
      <c r="AF21" s="40">
        <v>-6.9038633181818181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 t="s">
        <v>33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" t="s">
        <v>34</v>
      </c>
      <c r="AB22" s="27">
        <f t="shared" si="11"/>
        <v>-0.69</v>
      </c>
      <c r="AC22" s="28">
        <v>0.47493750000000001</v>
      </c>
      <c r="AD22" s="26">
        <f t="shared" si="12"/>
        <v>0</v>
      </c>
      <c r="AE22" s="26">
        <v>-6.94</v>
      </c>
      <c r="AF22" s="40">
        <v>-6.9038633181818181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 t="s">
        <v>33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" t="s">
        <v>34</v>
      </c>
      <c r="AB23" s="27">
        <f t="shared" si="11"/>
        <v>-0.69</v>
      </c>
      <c r="AC23" s="28">
        <v>0.47493750000000001</v>
      </c>
      <c r="AD23" s="26">
        <f t="shared" si="12"/>
        <v>0</v>
      </c>
      <c r="AE23" s="26">
        <v>-6.94</v>
      </c>
      <c r="AF23" s="40">
        <v>-6.9038633181818181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 t="s">
        <v>33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34</v>
      </c>
      <c r="AB24" s="27">
        <f t="shared" si="11"/>
        <v>-0.69</v>
      </c>
      <c r="AC24" s="28">
        <v>0.47493750000000001</v>
      </c>
      <c r="AD24" s="26">
        <f t="shared" si="12"/>
        <v>0</v>
      </c>
      <c r="AE24" s="26">
        <v>-6.94</v>
      </c>
      <c r="AF24" s="40">
        <v>-6.9038633181818181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 t="s">
        <v>33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0.47493750000000001</v>
      </c>
      <c r="AD25" s="40">
        <f t="shared" si="12"/>
        <v>0</v>
      </c>
      <c r="AE25" s="40">
        <v>-6.94</v>
      </c>
      <c r="AF25" s="40">
        <v>-6.9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 t="s">
        <v>33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0.47493750000000001</v>
      </c>
      <c r="AD26" s="40">
        <f t="shared" si="12"/>
        <v>0</v>
      </c>
      <c r="AE26" s="26">
        <v>-6.94</v>
      </c>
      <c r="AF26" s="26">
        <v>-6.9038633181818101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 t="s">
        <v>33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0.47493750000000001</v>
      </c>
      <c r="AD27" s="40">
        <f t="shared" si="12"/>
        <v>0</v>
      </c>
      <c r="AE27" s="26">
        <v>-6.94</v>
      </c>
      <c r="AF27" s="26">
        <v>-6.9038633181818101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0.47493750000000001</v>
      </c>
      <c r="AD28" s="40">
        <f t="shared" si="12"/>
        <v>0</v>
      </c>
      <c r="AE28" s="26">
        <v>-6.94</v>
      </c>
      <c r="AF28" s="26">
        <v>-6.9038633181818101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0.47493750000000001</v>
      </c>
      <c r="AD29" s="40">
        <f t="shared" si="12"/>
        <v>0</v>
      </c>
      <c r="AE29" s="26">
        <v>-6.94</v>
      </c>
      <c r="AF29" s="26">
        <v>-6.9038633181818101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0.47493750000000001</v>
      </c>
      <c r="AD30" s="40">
        <f t="shared" si="12"/>
        <v>0</v>
      </c>
      <c r="AE30" s="26">
        <v>-6.94</v>
      </c>
      <c r="AF30" s="26">
        <v>-6.6401310984375002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0.47493750000000001</v>
      </c>
      <c r="AD31" s="40">
        <f t="shared" si="12"/>
        <v>0</v>
      </c>
      <c r="AE31" s="44">
        <v>-6.94</v>
      </c>
      <c r="AF31" s="44">
        <v>-6.6401310984374993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0.47493750000000001</v>
      </c>
      <c r="AD32" s="40">
        <f t="shared" si="12"/>
        <v>0</v>
      </c>
      <c r="AE32" s="56">
        <v>-6.94</v>
      </c>
      <c r="AF32" s="56">
        <v>-6.6401310984375002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Premium Clear Plastic Plates for Dinner Party or Wedding - 10 Inch Fancy Disposable Plastics Plates")</f>
        <v>100 Premium Clear Plastic Plates for Dinner Party or Wedding - 10 Inch Fancy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Info!B1:BJ5000""),2,FALSE),"""")"),"B074SYBVJB")</f>
        <v>B074SYBVJB</v>
      </c>
      <c r="B2" s="3" t="s">
        <v>279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05.75" customHeight="1" x14ac:dyDescent="0.2">
      <c r="A3" s="72" t="s">
        <v>30</v>
      </c>
      <c r="B3" s="73"/>
      <c r="C3" s="4">
        <f>((AE32+AF32)/0.85)*-1</f>
        <v>28.538816574264711</v>
      </c>
      <c r="D3" s="5">
        <f>SUM(D4:D99707)</f>
        <v>223</v>
      </c>
      <c r="E3" s="5"/>
      <c r="F3" s="6">
        <f t="shared" ref="F3:G3" si="0">SUM(F4:F99707)</f>
        <v>7834.04</v>
      </c>
      <c r="G3" s="6">
        <f t="shared" si="0"/>
        <v>-0.24</v>
      </c>
      <c r="H3" s="7">
        <f t="shared" ref="H3:H32" si="1">G3/F3*-1</f>
        <v>3.0635534156067624E-5</v>
      </c>
      <c r="I3" s="8">
        <f t="shared" ref="I3:I32" si="2">J3/F3</f>
        <v>0.12481083640944113</v>
      </c>
      <c r="J3" s="6">
        <f>SUM(J4:J99707)</f>
        <v>977.77308486501818</v>
      </c>
      <c r="K3" s="6">
        <f t="shared" ref="K3:K32" si="3">J3/D3</f>
        <v>4.3846326675561356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2 - Nov
2 - Dec
2 - Jan
2 - Feb")</f>
        <v>2 - March
2 - April
2 - May
2 - June
2 - July
2 - Aug
2 - Sept
2 - Oct
2 - Nov
2 -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1</v>
      </c>
      <c r="X3" s="7">
        <f>W3/D3</f>
        <v>4.4843049327354259E-3</v>
      </c>
      <c r="Y3" s="6"/>
      <c r="Z3" s="5"/>
      <c r="AA3" s="5"/>
      <c r="AB3" s="5"/>
      <c r="AC3" s="5"/>
      <c r="AD3" s="6">
        <f>SUM(AD4:AD99707)</f>
        <v>-140.38875388180762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Info!B2:BZ7000""),37,FALSE)),"""")*-1"),-15.417994088125)</f>
        <v>-15.417994088125001</v>
      </c>
      <c r="AG3" s="6">
        <f>SUM(AG4:AG99707)</f>
        <v>-4</v>
      </c>
    </row>
    <row r="4" spans="1:33" ht="15.75" customHeight="1" x14ac:dyDescent="0.2">
      <c r="A4" s="15" t="s">
        <v>52</v>
      </c>
      <c r="B4" s="15"/>
      <c r="C4" s="16">
        <f t="shared" ref="C4:C32" si="4">IFERROR(F4/D4," - ")</f>
        <v>32.049999999999997</v>
      </c>
      <c r="D4" s="17">
        <v>4</v>
      </c>
      <c r="E4" s="17">
        <v>0</v>
      </c>
      <c r="F4" s="18">
        <v>128.19999999999999</v>
      </c>
      <c r="G4" s="18">
        <v>0</v>
      </c>
      <c r="H4" s="19">
        <f t="shared" si="1"/>
        <v>0</v>
      </c>
      <c r="I4" s="19">
        <f t="shared" si="2"/>
        <v>4.5869722788911424E-2</v>
      </c>
      <c r="J4" s="18">
        <f t="shared" ref="J4:J32" si="5">F4*0.85+G4+AF4*D4+D4*AE4+AG4+AD4</f>
        <v>5.8804984615384441</v>
      </c>
      <c r="K4" s="18">
        <f t="shared" si="3"/>
        <v>1.470124615384611</v>
      </c>
      <c r="L4" s="17">
        <v>20</v>
      </c>
      <c r="M4" s="20">
        <f t="shared" ref="M4:M32" si="6">IFERROR(D4/L4,"-")</f>
        <v>0.2</v>
      </c>
      <c r="N4" s="17">
        <v>25</v>
      </c>
      <c r="O4" s="21">
        <f t="shared" ref="O4:P4" si="7">D4/7</f>
        <v>0.5714285714285714</v>
      </c>
      <c r="P4" s="21">
        <f t="shared" si="7"/>
        <v>0</v>
      </c>
      <c r="Q4" s="17">
        <f t="shared" ref="Q4:Q32" si="8">ROUNDDOWN(N4/(O4+P4),0)</f>
        <v>43</v>
      </c>
      <c r="R4" s="17"/>
      <c r="S4" s="22">
        <v>1.6367614879649801</v>
      </c>
      <c r="T4" s="15">
        <v>600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0.45616666666666661</v>
      </c>
      <c r="AD4" s="26">
        <f t="shared" ref="AD4:AD32" si="12">IFERROR(AB4*AC4*D4*2,0)</f>
        <v>-2.5180399999999996</v>
      </c>
      <c r="AE4" s="26">
        <v>-8.84</v>
      </c>
      <c r="AF4" s="26">
        <v>-15.302865384615385</v>
      </c>
      <c r="AG4" s="26">
        <v>-4</v>
      </c>
    </row>
    <row r="5" spans="1:33" ht="15.75" customHeight="1" x14ac:dyDescent="0.2">
      <c r="A5" s="29" t="s">
        <v>53</v>
      </c>
      <c r="B5" s="29" t="s">
        <v>280</v>
      </c>
      <c r="C5" s="16">
        <f t="shared" si="4"/>
        <v>31.882727272727269</v>
      </c>
      <c r="D5" s="30">
        <v>11</v>
      </c>
      <c r="E5" s="30">
        <v>0</v>
      </c>
      <c r="F5" s="31">
        <v>350.71</v>
      </c>
      <c r="G5" s="31">
        <v>0</v>
      </c>
      <c r="H5" s="32">
        <f t="shared" si="1"/>
        <v>0</v>
      </c>
      <c r="I5" s="32">
        <f t="shared" si="2"/>
        <v>7.2992919755419369E-2</v>
      </c>
      <c r="J5" s="33">
        <f t="shared" si="5"/>
        <v>25.599346887423124</v>
      </c>
      <c r="K5" s="33">
        <f t="shared" si="3"/>
        <v>2.3272133534021022</v>
      </c>
      <c r="L5" s="30">
        <v>51</v>
      </c>
      <c r="M5" s="34">
        <f t="shared" si="6"/>
        <v>0.21568627450980393</v>
      </c>
      <c r="N5" s="30">
        <v>19</v>
      </c>
      <c r="O5" s="35">
        <f t="shared" ref="O5:P5" si="13">D5/7</f>
        <v>1.5714285714285714</v>
      </c>
      <c r="P5" s="35">
        <f t="shared" si="13"/>
        <v>0</v>
      </c>
      <c r="Q5" s="30">
        <f t="shared" si="8"/>
        <v>12</v>
      </c>
      <c r="R5" s="30"/>
      <c r="S5" s="36">
        <v>1.5670103092783501</v>
      </c>
      <c r="T5" s="29">
        <v>600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34</v>
      </c>
      <c r="AB5" s="41">
        <f t="shared" si="11"/>
        <v>-0.69</v>
      </c>
      <c r="AC5" s="42">
        <v>0.45669524913093851</v>
      </c>
      <c r="AD5" s="40">
        <f t="shared" si="12"/>
        <v>-6.9326338818076456</v>
      </c>
      <c r="AE5" s="40">
        <v>-8.84</v>
      </c>
      <c r="AF5" s="40">
        <v>-15.302865384615385</v>
      </c>
      <c r="AG5" s="40">
        <v>0</v>
      </c>
    </row>
    <row r="6" spans="1:33" ht="15.75" customHeight="1" x14ac:dyDescent="0.2">
      <c r="A6" s="29" t="s">
        <v>54</v>
      </c>
      <c r="B6" s="29" t="s">
        <v>128</v>
      </c>
      <c r="C6" s="16">
        <f t="shared" si="4"/>
        <v>31.936666666666667</v>
      </c>
      <c r="D6" s="30">
        <v>3</v>
      </c>
      <c r="E6" s="30">
        <v>0</v>
      </c>
      <c r="F6" s="31">
        <v>95.81</v>
      </c>
      <c r="G6" s="31">
        <v>0</v>
      </c>
      <c r="H6" s="32">
        <f t="shared" si="1"/>
        <v>0</v>
      </c>
      <c r="I6" s="32">
        <f t="shared" si="2"/>
        <v>7.432808523279251E-2</v>
      </c>
      <c r="J6" s="33">
        <f t="shared" si="5"/>
        <v>7.1213738461538512</v>
      </c>
      <c r="K6" s="33">
        <f t="shared" si="3"/>
        <v>2.3737912820512839</v>
      </c>
      <c r="L6" s="30">
        <v>58</v>
      </c>
      <c r="M6" s="34">
        <f t="shared" si="6"/>
        <v>5.1724137931034482E-2</v>
      </c>
      <c r="N6" s="30">
        <v>4</v>
      </c>
      <c r="O6" s="35">
        <f t="shared" ref="O6:P6" si="14">D6/7</f>
        <v>0.42857142857142855</v>
      </c>
      <c r="P6" s="35">
        <f t="shared" si="14"/>
        <v>0</v>
      </c>
      <c r="Q6" s="30">
        <f t="shared" si="8"/>
        <v>9</v>
      </c>
      <c r="R6" s="30"/>
      <c r="S6" s="36">
        <v>1.7897897897897801</v>
      </c>
      <c r="T6" s="29">
        <v>600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0.45616666666666661</v>
      </c>
      <c r="AD6" s="40">
        <f t="shared" si="12"/>
        <v>-1.8885299999999998</v>
      </c>
      <c r="AE6" s="40">
        <v>-8.84</v>
      </c>
      <c r="AF6" s="40">
        <v>-15.302865384615385</v>
      </c>
      <c r="AG6" s="40">
        <v>0</v>
      </c>
    </row>
    <row r="7" spans="1:33" ht="15.75" customHeight="1" x14ac:dyDescent="0.2">
      <c r="A7" s="29" t="s">
        <v>56</v>
      </c>
      <c r="B7" s="29"/>
      <c r="C7" s="16">
        <f t="shared" si="4"/>
        <v>34.282499999999999</v>
      </c>
      <c r="D7" s="30">
        <v>4</v>
      </c>
      <c r="E7" s="30">
        <v>0</v>
      </c>
      <c r="F7" s="31">
        <v>137.13</v>
      </c>
      <c r="G7" s="31">
        <v>0</v>
      </c>
      <c r="H7" s="32">
        <f t="shared" si="1"/>
        <v>0</v>
      </c>
      <c r="I7" s="32">
        <f t="shared" si="2"/>
        <v>0.12740464130050647</v>
      </c>
      <c r="J7" s="33">
        <f t="shared" si="5"/>
        <v>17.47099846153845</v>
      </c>
      <c r="K7" s="33">
        <f t="shared" si="3"/>
        <v>4.3677496153846125</v>
      </c>
      <c r="L7" s="30">
        <v>41</v>
      </c>
      <c r="M7" s="34">
        <f t="shared" si="6"/>
        <v>9.7560975609756101E-2</v>
      </c>
      <c r="N7" s="30">
        <v>3</v>
      </c>
      <c r="O7" s="35">
        <f t="shared" ref="O7:P7" si="15">D7/7</f>
        <v>0.5714285714285714</v>
      </c>
      <c r="P7" s="35">
        <f t="shared" si="15"/>
        <v>0</v>
      </c>
      <c r="Q7" s="30">
        <f t="shared" si="8"/>
        <v>5</v>
      </c>
      <c r="R7" s="30"/>
      <c r="S7" s="36">
        <v>2.0073260073260002</v>
      </c>
      <c r="T7" s="29">
        <v>600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0.45616666666666661</v>
      </c>
      <c r="AD7" s="40">
        <f t="shared" si="12"/>
        <v>-2.5180399999999996</v>
      </c>
      <c r="AE7" s="40">
        <v>-8.84</v>
      </c>
      <c r="AF7" s="40">
        <v>-15.302865384615385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2.1147540983606499</v>
      </c>
      <c r="T8" s="29">
        <v>600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-15.3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>
        <v>2.0837209302325501</v>
      </c>
      <c r="T9" s="29">
        <v>600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-15.8056346153846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1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0.14285714285714285</v>
      </c>
      <c r="Q10" s="30">
        <f t="shared" si="8"/>
        <v>0</v>
      </c>
      <c r="R10" s="30"/>
      <c r="S10" s="36" t="e">
        <v>#N/A</v>
      </c>
      <c r="T10" s="29">
        <v>600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-15.8056346153846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600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-15.8056346153846</v>
      </c>
      <c r="AG11" s="40">
        <v>0</v>
      </c>
    </row>
    <row r="12" spans="1:33" ht="15.75" customHeight="1" x14ac:dyDescent="0.2">
      <c r="A12" s="29" t="s">
        <v>61</v>
      </c>
      <c r="B12" s="29"/>
      <c r="C12" s="16">
        <f t="shared" si="4"/>
        <v>34.53</v>
      </c>
      <c r="D12" s="30">
        <v>1</v>
      </c>
      <c r="E12" s="30">
        <v>0</v>
      </c>
      <c r="F12" s="31">
        <v>34.53</v>
      </c>
      <c r="G12" s="31">
        <v>0</v>
      </c>
      <c r="H12" s="32">
        <f t="shared" si="1"/>
        <v>0</v>
      </c>
      <c r="I12" s="32">
        <f t="shared" si="2"/>
        <v>0.11802361380293661</v>
      </c>
      <c r="J12" s="33">
        <f t="shared" si="5"/>
        <v>4.0753553846154009</v>
      </c>
      <c r="K12" s="33">
        <f t="shared" si="3"/>
        <v>4.0753553846154009</v>
      </c>
      <c r="L12" s="30">
        <v>6</v>
      </c>
      <c r="M12" s="34">
        <f t="shared" si="6"/>
        <v>0.16666666666666666</v>
      </c>
      <c r="N12" s="30">
        <v>0</v>
      </c>
      <c r="O12" s="35">
        <f t="shared" ref="O12:P12" si="20">D12/7</f>
        <v>0.14285714285714285</v>
      </c>
      <c r="P12" s="35">
        <f t="shared" si="20"/>
        <v>0</v>
      </c>
      <c r="Q12" s="30">
        <f t="shared" si="8"/>
        <v>0</v>
      </c>
      <c r="R12" s="30"/>
      <c r="S12" s="36" t="e">
        <v>#N/A</v>
      </c>
      <c r="T12" s="29">
        <v>600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34</v>
      </c>
      <c r="AB12" s="41">
        <f t="shared" si="11"/>
        <v>-0.69</v>
      </c>
      <c r="AC12" s="42">
        <v>0.45616666666666661</v>
      </c>
      <c r="AD12" s="40">
        <f t="shared" si="12"/>
        <v>-0.6295099999999999</v>
      </c>
      <c r="AE12" s="40">
        <v>-8.84</v>
      </c>
      <c r="AF12" s="40">
        <v>-15.8056346153846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600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-16.070250000000001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600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-16.070250000000001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800</v>
      </c>
      <c r="U15" s="37">
        <v>200</v>
      </c>
      <c r="V15" s="38" t="s">
        <v>281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-16.070250000000001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800</v>
      </c>
      <c r="U16" s="37">
        <v>200</v>
      </c>
      <c r="V16" s="38" t="s">
        <v>281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-16.070250000000001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800</v>
      </c>
      <c r="U17" s="37">
        <v>200</v>
      </c>
      <c r="V17" s="38" t="s">
        <v>282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-16.070250000000001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600</v>
      </c>
      <c r="U18" s="37">
        <v>200</v>
      </c>
      <c r="V18" s="38" t="s">
        <v>283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-16.070250000000001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600</v>
      </c>
      <c r="U19" s="37">
        <v>200</v>
      </c>
      <c r="V19" s="38" t="s">
        <v>284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-16.070250000000001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600</v>
      </c>
      <c r="U20" s="37">
        <v>200</v>
      </c>
      <c r="V20" s="38" t="s">
        <v>284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-16.070250000000001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33.023999999999994</v>
      </c>
      <c r="D21" s="30">
        <v>15</v>
      </c>
      <c r="E21" s="30">
        <v>0</v>
      </c>
      <c r="F21" s="33">
        <v>495.35999999999996</v>
      </c>
      <c r="G21" s="31">
        <v>-0.08</v>
      </c>
      <c r="H21" s="32">
        <f t="shared" si="1"/>
        <v>1.6149870801033592E-4</v>
      </c>
      <c r="I21" s="32">
        <f t="shared" si="2"/>
        <v>7.6468830749353831E-2</v>
      </c>
      <c r="J21" s="33">
        <f t="shared" si="5"/>
        <v>37.879599999999911</v>
      </c>
      <c r="K21" s="33">
        <f t="shared" si="3"/>
        <v>2.5253066666666606</v>
      </c>
      <c r="L21" s="30">
        <v>7</v>
      </c>
      <c r="M21" s="34">
        <f t="shared" si="6"/>
        <v>2.1428571428571428</v>
      </c>
      <c r="N21" s="30">
        <v>192</v>
      </c>
      <c r="O21" s="35">
        <f t="shared" ref="O21:P21" si="29">D21/7</f>
        <v>2.1428571428571428</v>
      </c>
      <c r="P21" s="35">
        <f t="shared" si="29"/>
        <v>0</v>
      </c>
      <c r="Q21" s="30">
        <f t="shared" si="8"/>
        <v>89</v>
      </c>
      <c r="R21" s="30"/>
      <c r="S21" s="36">
        <v>7.4766355140186896E-2</v>
      </c>
      <c r="T21" s="29">
        <v>400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0.45616666666666661</v>
      </c>
      <c r="AD21" s="40">
        <f t="shared" si="12"/>
        <v>-9.4426499999999987</v>
      </c>
      <c r="AE21" s="40">
        <v>-8.84</v>
      </c>
      <c r="AF21" s="40">
        <v>-16.070250000000001</v>
      </c>
      <c r="AG21" s="40">
        <v>0</v>
      </c>
    </row>
    <row r="22" spans="1:33" ht="15.75" customHeight="1" x14ac:dyDescent="0.2">
      <c r="A22" s="29" t="s">
        <v>37</v>
      </c>
      <c r="B22" s="29" t="s">
        <v>285</v>
      </c>
      <c r="C22" s="16">
        <f t="shared" si="4"/>
        <v>33.09703703703704</v>
      </c>
      <c r="D22" s="30">
        <v>54</v>
      </c>
      <c r="E22" s="30">
        <v>0</v>
      </c>
      <c r="F22" s="31">
        <v>1787.2400000000002</v>
      </c>
      <c r="G22" s="31">
        <v>0</v>
      </c>
      <c r="H22" s="32">
        <f t="shared" si="1"/>
        <v>0</v>
      </c>
      <c r="I22" s="32">
        <f t="shared" si="2"/>
        <v>7.8336966495826013E-2</v>
      </c>
      <c r="J22" s="33">
        <f t="shared" si="5"/>
        <v>140.00696000000011</v>
      </c>
      <c r="K22" s="33">
        <f t="shared" si="3"/>
        <v>2.5927214814814836</v>
      </c>
      <c r="L22" s="30">
        <v>68</v>
      </c>
      <c r="M22" s="34">
        <f t="shared" si="6"/>
        <v>0.79411764705882348</v>
      </c>
      <c r="N22" s="30">
        <v>139</v>
      </c>
      <c r="O22" s="35">
        <f t="shared" ref="O22:P22" si="30">D22/7</f>
        <v>7.7142857142857144</v>
      </c>
      <c r="P22" s="35">
        <f t="shared" si="30"/>
        <v>0</v>
      </c>
      <c r="Q22" s="30">
        <f t="shared" si="8"/>
        <v>18</v>
      </c>
      <c r="R22" s="30"/>
      <c r="S22" s="36">
        <v>1.04046242774566</v>
      </c>
      <c r="T22" s="29">
        <v>400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34</v>
      </c>
      <c r="AB22" s="41">
        <f t="shared" si="11"/>
        <v>-0.69</v>
      </c>
      <c r="AC22" s="42">
        <v>0.45616666666666661</v>
      </c>
      <c r="AD22" s="40">
        <f t="shared" si="12"/>
        <v>-33.993539999999996</v>
      </c>
      <c r="AE22" s="40">
        <v>-8.84</v>
      </c>
      <c r="AF22" s="40">
        <v>-16.070250000000001</v>
      </c>
      <c r="AG22" s="40">
        <v>0</v>
      </c>
    </row>
    <row r="23" spans="1:33" ht="15.75" customHeight="1" x14ac:dyDescent="0.2">
      <c r="A23" s="29" t="s">
        <v>38</v>
      </c>
      <c r="B23" s="29" t="s">
        <v>286</v>
      </c>
      <c r="C23" s="16">
        <f t="shared" si="4"/>
        <v>34.376296296296289</v>
      </c>
      <c r="D23" s="30">
        <v>54</v>
      </c>
      <c r="E23" s="30">
        <v>3</v>
      </c>
      <c r="F23" s="33">
        <v>1856.3199999999997</v>
      </c>
      <c r="G23" s="31">
        <v>-0.08</v>
      </c>
      <c r="H23" s="32">
        <f t="shared" si="1"/>
        <v>4.3096017927943468E-5</v>
      </c>
      <c r="I23" s="32">
        <f t="shared" si="2"/>
        <v>0.10701008446819492</v>
      </c>
      <c r="J23" s="33">
        <f t="shared" si="5"/>
        <v>198.64495999999957</v>
      </c>
      <c r="K23" s="33">
        <f t="shared" si="3"/>
        <v>3.6786103703703623</v>
      </c>
      <c r="L23" s="30">
        <v>101</v>
      </c>
      <c r="M23" s="34">
        <f t="shared" si="6"/>
        <v>0.53465346534653468</v>
      </c>
      <c r="N23" s="30">
        <v>85</v>
      </c>
      <c r="O23" s="35">
        <f t="shared" ref="O23:P23" si="31">D23/7</f>
        <v>7.7142857142857144</v>
      </c>
      <c r="P23" s="35">
        <f t="shared" si="31"/>
        <v>0.42857142857142855</v>
      </c>
      <c r="Q23" s="30">
        <f t="shared" si="8"/>
        <v>10</v>
      </c>
      <c r="R23" s="30"/>
      <c r="S23" s="36">
        <v>4.0842105263157897</v>
      </c>
      <c r="T23" s="29">
        <v>600</v>
      </c>
      <c r="U23" s="37" t="s">
        <v>33</v>
      </c>
      <c r="V23" s="38" t="s">
        <v>287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34</v>
      </c>
      <c r="AB23" s="41">
        <f t="shared" si="11"/>
        <v>-0.69</v>
      </c>
      <c r="AC23" s="42">
        <v>0.45616666666666661</v>
      </c>
      <c r="AD23" s="40">
        <f t="shared" si="12"/>
        <v>-33.993539999999996</v>
      </c>
      <c r="AE23" s="40">
        <v>-8.84</v>
      </c>
      <c r="AF23" s="40">
        <v>-16.070250000000001</v>
      </c>
      <c r="AG23" s="40">
        <v>0</v>
      </c>
    </row>
    <row r="24" spans="1:33" ht="15.75" customHeight="1" x14ac:dyDescent="0.2">
      <c r="A24" s="29" t="s">
        <v>40</v>
      </c>
      <c r="B24" s="29" t="s">
        <v>91</v>
      </c>
      <c r="C24" s="16">
        <f t="shared" si="4"/>
        <v>38.213134328358201</v>
      </c>
      <c r="D24" s="30">
        <v>67</v>
      </c>
      <c r="E24" s="30">
        <v>0</v>
      </c>
      <c r="F24" s="33">
        <v>2560.2799999999993</v>
      </c>
      <c r="G24" s="33">
        <v>-0.08</v>
      </c>
      <c r="H24" s="32">
        <f t="shared" si="1"/>
        <v>3.1246582405049459E-5</v>
      </c>
      <c r="I24" s="32">
        <f t="shared" si="2"/>
        <v>0.18161844798225177</v>
      </c>
      <c r="J24" s="33">
        <f t="shared" si="5"/>
        <v>464.99407999999943</v>
      </c>
      <c r="K24" s="33">
        <f t="shared" si="3"/>
        <v>6.9402101492537227</v>
      </c>
      <c r="L24" s="30">
        <v>109</v>
      </c>
      <c r="M24" s="34">
        <f t="shared" si="6"/>
        <v>0.61467889908256879</v>
      </c>
      <c r="N24" s="30">
        <v>10</v>
      </c>
      <c r="O24" s="35">
        <f t="shared" ref="O24:P24" si="32">D24/7</f>
        <v>9.5714285714285712</v>
      </c>
      <c r="P24" s="35">
        <f t="shared" si="32"/>
        <v>0</v>
      </c>
      <c r="Q24" s="30">
        <f t="shared" si="8"/>
        <v>1</v>
      </c>
      <c r="R24" s="30"/>
      <c r="S24" s="36">
        <v>14.127659574468</v>
      </c>
      <c r="T24" s="29">
        <v>600</v>
      </c>
      <c r="U24" s="37" t="s">
        <v>33</v>
      </c>
      <c r="V24" s="38" t="s">
        <v>287</v>
      </c>
      <c r="W24" s="29">
        <v>1</v>
      </c>
      <c r="X24" s="39">
        <f t="shared" si="9"/>
        <v>1.4925373134328358E-2</v>
      </c>
      <c r="Y24" s="40">
        <f t="shared" si="10"/>
        <v>0.08</v>
      </c>
      <c r="Z24" s="29">
        <v>0</v>
      </c>
      <c r="AA24" s="29" t="s">
        <v>34</v>
      </c>
      <c r="AB24" s="41">
        <f t="shared" si="11"/>
        <v>-0.69</v>
      </c>
      <c r="AC24" s="42">
        <v>0.45616666666666661</v>
      </c>
      <c r="AD24" s="40">
        <f t="shared" si="12"/>
        <v>-42.177169999999997</v>
      </c>
      <c r="AE24" s="40">
        <v>-8.84</v>
      </c>
      <c r="AF24" s="40">
        <v>-16.070250000000001</v>
      </c>
      <c r="AG24" s="40">
        <v>0</v>
      </c>
    </row>
    <row r="25" spans="1:33" ht="15.75" customHeight="1" x14ac:dyDescent="0.2">
      <c r="A25" s="29" t="s">
        <v>42</v>
      </c>
      <c r="B25" s="15"/>
      <c r="C25" s="16">
        <f t="shared" si="4"/>
        <v>39.147500000000001</v>
      </c>
      <c r="D25" s="30">
        <v>8</v>
      </c>
      <c r="E25" s="30">
        <v>0</v>
      </c>
      <c r="F25" s="33">
        <v>313.18</v>
      </c>
      <c r="G25" s="33">
        <v>0</v>
      </c>
      <c r="H25" s="32">
        <f t="shared" si="1"/>
        <v>0</v>
      </c>
      <c r="I25" s="32">
        <f t="shared" si="2"/>
        <v>0.19760814866849727</v>
      </c>
      <c r="J25" s="33">
        <f t="shared" si="5"/>
        <v>61.886919999999975</v>
      </c>
      <c r="K25" s="33">
        <f t="shared" si="3"/>
        <v>7.7358649999999969</v>
      </c>
      <c r="L25" s="30">
        <v>31</v>
      </c>
      <c r="M25" s="34">
        <f t="shared" si="6"/>
        <v>0.25806451612903225</v>
      </c>
      <c r="N25" s="30">
        <v>0</v>
      </c>
      <c r="O25" s="35">
        <f t="shared" ref="O25:P25" si="33">D25/7</f>
        <v>1.1428571428571428</v>
      </c>
      <c r="P25" s="35">
        <f t="shared" si="33"/>
        <v>0</v>
      </c>
      <c r="Q25" s="30">
        <f t="shared" si="8"/>
        <v>0</v>
      </c>
      <c r="R25" s="30"/>
      <c r="S25" s="36">
        <v>0</v>
      </c>
      <c r="T25" s="29">
        <v>400</v>
      </c>
      <c r="U25" s="37">
        <v>200</v>
      </c>
      <c r="V25" s="38" t="s">
        <v>288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0.45616666666666661</v>
      </c>
      <c r="AD25" s="40">
        <f t="shared" si="12"/>
        <v>-5.0360799999999992</v>
      </c>
      <c r="AE25" s="40">
        <v>-8.84</v>
      </c>
      <c r="AF25" s="40">
        <v>-16.07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400</v>
      </c>
      <c r="U26" s="37">
        <v>200</v>
      </c>
      <c r="V26" s="38" t="s">
        <v>288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0.45616666666666661</v>
      </c>
      <c r="AD26" s="40">
        <f t="shared" si="12"/>
        <v>0</v>
      </c>
      <c r="AE26" s="26">
        <v>-8.84</v>
      </c>
      <c r="AF26" s="26">
        <v>-16.070250000000001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400</v>
      </c>
      <c r="U27" s="37">
        <v>200</v>
      </c>
      <c r="V27" s="38" t="s">
        <v>289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0.45616666666666661</v>
      </c>
      <c r="AD27" s="40">
        <f t="shared" si="12"/>
        <v>0</v>
      </c>
      <c r="AE27" s="26">
        <v>-8.84</v>
      </c>
      <c r="AF27" s="26">
        <v>-16.070250000000001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290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0.45616666666666661</v>
      </c>
      <c r="AD28" s="40">
        <f t="shared" si="12"/>
        <v>0</v>
      </c>
      <c r="AE28" s="26">
        <v>-8.84</v>
      </c>
      <c r="AF28" s="26">
        <v>-16.070250000000001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200</v>
      </c>
      <c r="U29" s="23" t="s">
        <v>33</v>
      </c>
      <c r="V29" s="1" t="s">
        <v>290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0.45616666666666661</v>
      </c>
      <c r="AD29" s="40">
        <f t="shared" si="12"/>
        <v>0</v>
      </c>
      <c r="AE29" s="26">
        <v>-8.84</v>
      </c>
      <c r="AF29" s="26">
        <v>-16.070250000000001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1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0.45616666666666661</v>
      </c>
      <c r="AD30" s="40">
        <f t="shared" si="12"/>
        <v>0</v>
      </c>
      <c r="AE30" s="26">
        <v>-8.84</v>
      </c>
      <c r="AF30" s="26">
        <v>-15.417994088125001</v>
      </c>
      <c r="AG30" s="26">
        <v>0</v>
      </c>
    </row>
    <row r="31" spans="1:33" ht="15.75" customHeight="1" x14ac:dyDescent="0.2">
      <c r="A31" s="15" t="s">
        <v>50</v>
      </c>
      <c r="B31" s="15"/>
      <c r="C31" s="16">
        <f t="shared" si="4"/>
        <v>37.64</v>
      </c>
      <c r="D31" s="17">
        <v>2</v>
      </c>
      <c r="E31" s="17">
        <v>0</v>
      </c>
      <c r="F31" s="18">
        <v>75.28</v>
      </c>
      <c r="G31" s="43">
        <v>0</v>
      </c>
      <c r="H31" s="32">
        <f t="shared" si="1"/>
        <v>0</v>
      </c>
      <c r="I31" s="32">
        <f t="shared" si="2"/>
        <v>0.1888016979775505</v>
      </c>
      <c r="J31" s="33">
        <f t="shared" si="5"/>
        <v>14.212991823750002</v>
      </c>
      <c r="K31" s="33">
        <f t="shared" si="3"/>
        <v>7.1064959118750011</v>
      </c>
      <c r="L31" s="17">
        <v>17</v>
      </c>
      <c r="M31" s="34">
        <f t="shared" si="6"/>
        <v>0.11764705882352941</v>
      </c>
      <c r="N31" s="17">
        <v>0</v>
      </c>
      <c r="O31" s="35">
        <f t="shared" ref="O31:P32" si="39">D31/7</f>
        <v>0.2857142857142857</v>
      </c>
      <c r="P31" s="35">
        <f t="shared" si="39"/>
        <v>0</v>
      </c>
      <c r="Q31" s="30">
        <f t="shared" si="8"/>
        <v>0</v>
      </c>
      <c r="R31" s="30"/>
      <c r="S31" s="22" t="e">
        <v>#N/A</v>
      </c>
      <c r="T31" s="15">
        <v>400</v>
      </c>
      <c r="U31" s="23" t="s">
        <v>33</v>
      </c>
      <c r="V31" s="1" t="s">
        <v>290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0.45616666666666661</v>
      </c>
      <c r="AD31" s="40">
        <f t="shared" si="12"/>
        <v>-1.2590199999999998</v>
      </c>
      <c r="AE31" s="44">
        <v>-8.84</v>
      </c>
      <c r="AF31" s="44">
        <v>-15.417994088125001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0.45616666666666661</v>
      </c>
      <c r="AD32" s="40">
        <f t="shared" si="12"/>
        <v>0</v>
      </c>
      <c r="AE32" s="56">
        <v>-8.84</v>
      </c>
      <c r="AF32" s="56">
        <v>-15.417994088125001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Square Disposable Plates Set for Appetizer or Dessert - 6 Inch White Compostable, Biodegradable &amp; Microwavable Sugarcane Tree Free Plates")</f>
        <v>100 Square Disposable Plates Set for Appetizer or Dessert - 6 Inch White Compostable, Biodegradable &amp; Microwavable Sugarcane Tree Free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Info!B1:BJ5000""),2,FALSE),"""")"),"B081P6BHNB")</f>
        <v>B081P6BHNB</v>
      </c>
      <c r="B2" s="3" t="s">
        <v>291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19.25" customHeight="1" x14ac:dyDescent="0.2">
      <c r="A3" s="72" t="s">
        <v>30</v>
      </c>
      <c r="B3" s="73"/>
      <c r="C3" s="4">
        <f>((AE32+AF32)/0.85)*-1</f>
        <v>11.181086710588236</v>
      </c>
      <c r="D3" s="5">
        <f>SUM(D4:D99707)</f>
        <v>3</v>
      </c>
      <c r="E3" s="5"/>
      <c r="F3" s="6">
        <f t="shared" ref="F3:G3" si="0">SUM(F4:F99707)</f>
        <v>45</v>
      </c>
      <c r="G3" s="6">
        <f t="shared" si="0"/>
        <v>-0.16</v>
      </c>
      <c r="H3" s="7">
        <f>G3/F3*-1</f>
        <v>3.5555555555555557E-3</v>
      </c>
      <c r="I3" s="8">
        <f>J3/F3</f>
        <v>0.19374472222222233</v>
      </c>
      <c r="J3" s="6">
        <f>SUM(J4:J99707)</f>
        <v>8.7185125000000046</v>
      </c>
      <c r="K3" s="6">
        <f>J3/D3</f>
        <v>2.9061708333333347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Sheet!a1:g5000""),2,FALSE),"""")"),"0 - March
0 - April
0 - May
0 - June
0 - July
0 - Aug
0 - Sept
0 - Oct
0 - Nov
0 - Dec
0 - Jan
0 - Feb")</f>
        <v>0 - March
0 - April
0 - May
0 - June
0 - July
0 - Aug
0 - Sept
0 -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1</v>
      </c>
      <c r="X3" s="7">
        <f>W3/D3</f>
        <v>0.33333333333333331</v>
      </c>
      <c r="Y3" s="6"/>
      <c r="Z3" s="5"/>
      <c r="AA3" s="5"/>
      <c r="AB3" s="5"/>
      <c r="AC3" s="5"/>
      <c r="AD3" s="6">
        <f>SUM(AD4:AD99707)</f>
        <v>-0.45223749999999996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Info!B2:BZ7000""),37,FALSE)),"""")*-1"),-4.083923704)</f>
        <v>-4.083923704</v>
      </c>
      <c r="AG3" s="6">
        <f>SUM(AG4:AG99707)</f>
        <v>0</v>
      </c>
    </row>
    <row r="4" spans="1:33" ht="15.75" hidden="1" customHeight="1" x14ac:dyDescent="0.2">
      <c r="A4" s="15"/>
      <c r="B4" s="15"/>
      <c r="C4" s="48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/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/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/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/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customHeight="1" x14ac:dyDescent="0.2">
      <c r="A21" s="29" t="s">
        <v>36</v>
      </c>
      <c r="B21" s="29"/>
      <c r="C21" s="16">
        <f t="shared" ref="C21:C32" si="1">IFERROR(F21/D21," - ")</f>
        <v>15</v>
      </c>
      <c r="D21" s="30">
        <v>1</v>
      </c>
      <c r="E21" s="30">
        <v>0</v>
      </c>
      <c r="F21" s="33">
        <v>15</v>
      </c>
      <c r="G21" s="31">
        <v>0</v>
      </c>
      <c r="H21" s="32">
        <f t="shared" ref="H21:H32" si="2">G21/F21*-1</f>
        <v>0</v>
      </c>
      <c r="I21" s="32">
        <f t="shared" ref="I21:I32" si="3">J21/F21</f>
        <v>0.19730027777777784</v>
      </c>
      <c r="J21" s="33">
        <f t="shared" ref="J21:J32" si="4">F21*0.85+G21+AF21*D21+D21*AE21+AG21+AD21</f>
        <v>2.9595041666666675</v>
      </c>
      <c r="K21" s="33">
        <f t="shared" ref="K21:K32" si="5">J21/D21</f>
        <v>2.9595041666666675</v>
      </c>
      <c r="L21" s="30">
        <v>4</v>
      </c>
      <c r="M21" s="34">
        <f t="shared" ref="M21:M32" si="6">IFERROR(D21/L21,"-")</f>
        <v>0.25</v>
      </c>
      <c r="N21" s="30">
        <v>9</v>
      </c>
      <c r="O21" s="35">
        <f t="shared" ref="O21:P21" si="7">D21/7</f>
        <v>0.14285714285714285</v>
      </c>
      <c r="P21" s="35">
        <f t="shared" si="7"/>
        <v>0</v>
      </c>
      <c r="Q21" s="30">
        <f t="shared" ref="Q21:Q32" si="8">ROUNDDOWN(N21/(O21+P21),0)</f>
        <v>63</v>
      </c>
      <c r="R21" s="30"/>
      <c r="S21" s="36">
        <v>0.44444444444444398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ref="X21:X32" si="9">IFERROR(W21/D21,0)</f>
        <v>0</v>
      </c>
      <c r="Y21" s="40">
        <f t="shared" ref="Y21:Y32" si="10">IFERROR(G21/(W21+Z21)*-1,0)</f>
        <v>0</v>
      </c>
      <c r="Z21" s="29">
        <v>0</v>
      </c>
      <c r="AA21" s="29" t="s">
        <v>34</v>
      </c>
      <c r="AB21" s="41">
        <f t="shared" ref="AB21:AB32" si="11">IF(OR(AA21="UsLargeStandardSize",AA21="UsSmallStandardSize"),-0.69,-0.48)</f>
        <v>-0.69</v>
      </c>
      <c r="AC21" s="42">
        <v>0.10923611111111112</v>
      </c>
      <c r="AD21" s="40">
        <f t="shared" ref="AD21:AD32" si="12">IFERROR(AB21*AC21*D21*2,0)</f>
        <v>-0.15074583333333333</v>
      </c>
      <c r="AE21" s="40">
        <v>-5.42</v>
      </c>
      <c r="AF21" s="40">
        <v>-4.2197499999999994</v>
      </c>
      <c r="AG21" s="40">
        <v>0</v>
      </c>
    </row>
    <row r="22" spans="1:33" ht="15.75" customHeight="1" x14ac:dyDescent="0.2">
      <c r="A22" s="29" t="s">
        <v>37</v>
      </c>
      <c r="B22" s="29"/>
      <c r="C22" s="16">
        <f t="shared" si="1"/>
        <v>15</v>
      </c>
      <c r="D22" s="30">
        <v>2</v>
      </c>
      <c r="E22" s="30">
        <v>0</v>
      </c>
      <c r="F22" s="31">
        <v>30</v>
      </c>
      <c r="G22" s="31">
        <v>-0.08</v>
      </c>
      <c r="H22" s="32">
        <f t="shared" si="2"/>
        <v>2.6666666666666666E-3</v>
      </c>
      <c r="I22" s="32">
        <f t="shared" si="3"/>
        <v>0.19463361111111122</v>
      </c>
      <c r="J22" s="33">
        <f t="shared" si="4"/>
        <v>5.8390083333333367</v>
      </c>
      <c r="K22" s="33">
        <f t="shared" si="5"/>
        <v>2.9195041666666683</v>
      </c>
      <c r="L22" s="30">
        <v>7</v>
      </c>
      <c r="M22" s="34">
        <f t="shared" si="6"/>
        <v>0.2857142857142857</v>
      </c>
      <c r="N22" s="30">
        <v>6</v>
      </c>
      <c r="O22" s="35">
        <f t="shared" ref="O22:P22" si="13">D22/7</f>
        <v>0.2857142857142857</v>
      </c>
      <c r="P22" s="35">
        <f t="shared" si="13"/>
        <v>0</v>
      </c>
      <c r="Q22" s="30">
        <f t="shared" si="8"/>
        <v>21</v>
      </c>
      <c r="R22" s="30"/>
      <c r="S22" s="36">
        <v>1</v>
      </c>
      <c r="T22" s="29">
        <v>0</v>
      </c>
      <c r="U22" s="37" t="s">
        <v>33</v>
      </c>
      <c r="V22" s="38" t="s">
        <v>33</v>
      </c>
      <c r="W22" s="29">
        <v>1</v>
      </c>
      <c r="X22" s="39">
        <f t="shared" si="9"/>
        <v>0.5</v>
      </c>
      <c r="Y22" s="40">
        <f t="shared" si="10"/>
        <v>0.08</v>
      </c>
      <c r="Z22" s="29">
        <v>0</v>
      </c>
      <c r="AA22" s="29" t="s">
        <v>34</v>
      </c>
      <c r="AB22" s="41">
        <f t="shared" si="11"/>
        <v>-0.69</v>
      </c>
      <c r="AC22" s="42">
        <v>0.10923611111111112</v>
      </c>
      <c r="AD22" s="40">
        <f t="shared" si="12"/>
        <v>-0.30149166666666666</v>
      </c>
      <c r="AE22" s="40">
        <v>-5.42</v>
      </c>
      <c r="AF22" s="40">
        <v>-4.2197499999999994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1"/>
        <v xml:space="preserve"> - </v>
      </c>
      <c r="D23" s="30">
        <v>0</v>
      </c>
      <c r="E23" s="30">
        <v>0</v>
      </c>
      <c r="F23" s="33">
        <v>0</v>
      </c>
      <c r="G23" s="31">
        <v>-0.08</v>
      </c>
      <c r="H23" s="32" t="e">
        <f t="shared" si="2"/>
        <v>#DIV/0!</v>
      </c>
      <c r="I23" s="32" t="e">
        <f t="shared" si="3"/>
        <v>#DIV/0!</v>
      </c>
      <c r="J23" s="33">
        <f t="shared" si="4"/>
        <v>-0.08</v>
      </c>
      <c r="K23" s="33" t="e">
        <f t="shared" si="5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14">D23/7</f>
        <v>0</v>
      </c>
      <c r="P23" s="35">
        <f t="shared" si="14"/>
        <v>0</v>
      </c>
      <c r="Q23" s="30" t="e">
        <f t="shared" si="8"/>
        <v>#DIV/0!</v>
      </c>
      <c r="R23" s="30"/>
      <c r="S23" s="36">
        <v>2.6666666666666599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34</v>
      </c>
      <c r="AB23" s="41">
        <f t="shared" si="11"/>
        <v>-0.69</v>
      </c>
      <c r="AC23" s="42" t="e">
        <v>#N/A</v>
      </c>
      <c r="AD23" s="40">
        <f t="shared" si="12"/>
        <v>0</v>
      </c>
      <c r="AE23" s="40">
        <v>-5.42</v>
      </c>
      <c r="AF23" s="40">
        <v>-4.2197499999999994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1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2"/>
        <v>#DIV/0!</v>
      </c>
      <c r="I24" s="32" t="e">
        <f t="shared" si="3"/>
        <v>#DIV/0!</v>
      </c>
      <c r="J24" s="33">
        <f t="shared" si="4"/>
        <v>0</v>
      </c>
      <c r="K24" s="33" t="e">
        <f t="shared" si="5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15">D24/7</f>
        <v>0</v>
      </c>
      <c r="P24" s="35">
        <f t="shared" si="15"/>
        <v>0</v>
      </c>
      <c r="Q24" s="30" t="e">
        <f t="shared" si="8"/>
        <v>#DIV/0!</v>
      </c>
      <c r="R24" s="30"/>
      <c r="S24" s="36">
        <v>6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 t="e">
        <v>#N/A</v>
      </c>
      <c r="AD24" s="40">
        <f t="shared" si="12"/>
        <v>0</v>
      </c>
      <c r="AE24" s="40">
        <v>-5.42</v>
      </c>
      <c r="AF24" s="40">
        <v>-4.2197499999999994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1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2"/>
        <v>#DIV/0!</v>
      </c>
      <c r="I25" s="32" t="e">
        <f t="shared" si="3"/>
        <v>#DIV/0!</v>
      </c>
      <c r="J25" s="33">
        <f t="shared" si="4"/>
        <v>0</v>
      </c>
      <c r="K25" s="33" t="e">
        <f t="shared" si="5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16">D25/7</f>
        <v>0</v>
      </c>
      <c r="P25" s="35">
        <f t="shared" si="16"/>
        <v>0</v>
      </c>
      <c r="Q25" s="30" t="e">
        <f t="shared" si="8"/>
        <v>#DIV/0!</v>
      </c>
      <c r="R25" s="30"/>
      <c r="S25" s="36">
        <v>1.2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 t="e">
        <v>#N/A</v>
      </c>
      <c r="AD25" s="40">
        <f t="shared" si="12"/>
        <v>0</v>
      </c>
      <c r="AE25" s="40">
        <v>-5.42</v>
      </c>
      <c r="AF25" s="40">
        <v>-4.22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1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2"/>
        <v>#DIV/0!</v>
      </c>
      <c r="I26" s="32" t="e">
        <f t="shared" si="3"/>
        <v>#DIV/0!</v>
      </c>
      <c r="J26" s="33">
        <f t="shared" si="4"/>
        <v>0</v>
      </c>
      <c r="K26" s="33" t="e">
        <f t="shared" si="5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17">D26/7</f>
        <v>0</v>
      </c>
      <c r="P26" s="35">
        <f t="shared" si="17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 t="e">
        <v>#N/A</v>
      </c>
      <c r="AD26" s="40">
        <f t="shared" si="12"/>
        <v>0</v>
      </c>
      <c r="AE26" s="26">
        <v>-5.42</v>
      </c>
      <c r="AF26" s="26">
        <v>-4.2197499999999897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1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2"/>
        <v>#DIV/0!</v>
      </c>
      <c r="I27" s="32" t="e">
        <f t="shared" si="3"/>
        <v>#DIV/0!</v>
      </c>
      <c r="J27" s="33">
        <f t="shared" si="4"/>
        <v>0</v>
      </c>
      <c r="K27" s="33" t="e">
        <f t="shared" si="5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18">D27/7</f>
        <v>0</v>
      </c>
      <c r="P27" s="35">
        <f t="shared" si="18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 t="e">
        <v>#N/A</v>
      </c>
      <c r="AD27" s="40">
        <f t="shared" si="12"/>
        <v>0</v>
      </c>
      <c r="AE27" s="26">
        <v>-5.42</v>
      </c>
      <c r="AF27" s="26">
        <v>-4.2197499999999897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1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2"/>
        <v>#DIV/0!</v>
      </c>
      <c r="I28" s="32" t="e">
        <f t="shared" si="3"/>
        <v>#DIV/0!</v>
      </c>
      <c r="J28" s="33">
        <f t="shared" si="4"/>
        <v>0</v>
      </c>
      <c r="K28" s="33" t="e">
        <f t="shared" si="5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19">D28/7</f>
        <v>0</v>
      </c>
      <c r="P28" s="35">
        <f t="shared" si="19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 t="e">
        <v>#N/A</v>
      </c>
      <c r="AD28" s="40">
        <f t="shared" si="12"/>
        <v>0</v>
      </c>
      <c r="AE28" s="26">
        <v>-5.42</v>
      </c>
      <c r="AF28" s="26">
        <v>-4.2197499999999897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1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20">D29/7</f>
        <v>0</v>
      </c>
      <c r="P29" s="35">
        <f t="shared" si="20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 t="e">
        <v>#N/A</v>
      </c>
      <c r="AD29" s="40">
        <f t="shared" si="12"/>
        <v>0</v>
      </c>
      <c r="AE29" s="26">
        <v>-5.42</v>
      </c>
      <c r="AF29" s="26">
        <v>-4.2197499999999897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21">D30/7</f>
        <v>0</v>
      </c>
      <c r="P30" s="35">
        <f t="shared" si="21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 t="e">
        <v>#N/A</v>
      </c>
      <c r="AD30" s="40">
        <f t="shared" si="12"/>
        <v>0</v>
      </c>
      <c r="AE30" s="26">
        <v>-5.42</v>
      </c>
      <c r="AF30" s="26">
        <v>-4.083923704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22">D31/7</f>
        <v>0</v>
      </c>
      <c r="P31" s="35">
        <f t="shared" si="22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47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 t="e">
        <v>#N/A</v>
      </c>
      <c r="AD31" s="40">
        <f t="shared" si="12"/>
        <v>0</v>
      </c>
      <c r="AE31" s="44">
        <v>-5.42</v>
      </c>
      <c r="AF31" s="44">
        <v>-4.0839237039999992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1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22"/>
        <v>0</v>
      </c>
      <c r="P32" s="35">
        <f t="shared" si="22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 t="e">
        <v>#N/A</v>
      </c>
      <c r="AD32" s="40">
        <f t="shared" si="12"/>
        <v>0</v>
      </c>
      <c r="AE32" s="56">
        <v>-5.42</v>
      </c>
      <c r="AF32" s="56">
        <v>-4.083923704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S223" s="22"/>
    </row>
    <row r="224" spans="1:33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Info!B1:BJ5000""),3,FALSE),"""")"),"50 Premium Clear Plastic Plates for Dinner Party or Wedding - 10 Inch Fancy Disposable Plastics Plates")</f>
        <v>50 Premium Clear Plastic Plates for Dinner Party or Wedding - 10 Inch Fancy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Info!B1:BJ5000""),2,FALSE),"""")"),"B074SWMFY8")</f>
        <v>B074SWMFY8</v>
      </c>
      <c r="B2" s="3" t="s">
        <v>292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18.953401453446684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Info!B2:BZ7000""),37,FALSE)),"""")*-1"),-9.17039123542968)</f>
        <v>-9.1703912354296797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-9.1828333333333347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-9.1828333333333347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-9.1828333333333347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-9.1828333333333347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-9.18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-9.4361666666666597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-9.4361666666666597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-9.4361666666666597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-9.4361666666666597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-9.5694999999999997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-9.5694999999999997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-9.5694999999999997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-9.5694999999999997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-9.5694999999999997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-9.5694999999999997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-9.5695000000000014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-9.5695000000000014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-9.5695000000000014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-9.5695000000000014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-9.5695000000000014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-9.5695000000000014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-9.57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-9.5694999999999997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-9.5694999999999997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0.221382</v>
      </c>
      <c r="AD28" s="40">
        <f t="shared" si="12"/>
        <v>0</v>
      </c>
      <c r="AE28" s="26">
        <v>-6.94</v>
      </c>
      <c r="AF28" s="26">
        <v>-9.5694999999999997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0.221382</v>
      </c>
      <c r="AD29" s="40">
        <f t="shared" si="12"/>
        <v>0</v>
      </c>
      <c r="AE29" s="26">
        <v>-6.94</v>
      </c>
      <c r="AF29" s="26">
        <v>-9.5694999999999997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0.221382</v>
      </c>
      <c r="AD30" s="40">
        <f t="shared" si="12"/>
        <v>0</v>
      </c>
      <c r="AE30" s="26">
        <v>-6.94</v>
      </c>
      <c r="AF30" s="26">
        <v>-9.1703912354296797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0.221382</v>
      </c>
      <c r="AD31" s="40">
        <f t="shared" si="12"/>
        <v>0</v>
      </c>
      <c r="AE31" s="44">
        <v>-6.94</v>
      </c>
      <c r="AF31" s="44">
        <v>-9.1703912354296868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0.221382</v>
      </c>
      <c r="AD32" s="40">
        <f t="shared" si="12"/>
        <v>0</v>
      </c>
      <c r="AE32" s="56">
        <v>-6.94</v>
      </c>
      <c r="AF32" s="56">
        <v>-9.1703912354296797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Square Disposable Dinner Plates Set - 10 Inch White Compostable, Biodegradable &amp; Microwavable Sugarcane Tree Free Plates")</f>
        <v>100 Square Disposable Dinner Plates Set - 10 Inch White Compostable, Biodegradable &amp; Microwavable Sugarcane Tree Free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Info!B1:BJ5000""),2,FALSE),"""")"),"B081P2VTLB")</f>
        <v>B081P2VTLB</v>
      </c>
      <c r="B2" s="3" t="s">
        <v>293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19.039284582352941</v>
      </c>
      <c r="D3" s="5">
        <f>SUM(D4:D99707)</f>
        <v>7</v>
      </c>
      <c r="E3" s="5"/>
      <c r="F3" s="6">
        <f t="shared" ref="F3:G3" si="0">SUM(F4:F99707)</f>
        <v>153.92999999999998</v>
      </c>
      <c r="G3" s="6">
        <f t="shared" si="0"/>
        <v>-0.29000000000000004</v>
      </c>
      <c r="H3" s="7">
        <f>G3/F3*-1</f>
        <v>1.8839732345871504E-3</v>
      </c>
      <c r="I3" s="8">
        <f>J3/F3</f>
        <v>8.1204939745338919E-2</v>
      </c>
      <c r="J3" s="6">
        <f>SUM(J4:J99707)</f>
        <v>12.499876375000017</v>
      </c>
      <c r="K3" s="6">
        <f>J3/D3</f>
        <v>1.7856966250000024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Sheet!a1:g5000""),2,FALSE),"""")"),"0 - March
0 - April
0 - May
0 - June
0 - July
0 - Aug
0 - Sept
0 - Oct
0 - Nov
0 - Dec
0 - Jan
0 - Feb")</f>
        <v>0 - March
0 - April
0 - May
0 - June
0 - July
0 - Aug
0 - Sept
0 - Oct
0 - Nov
0 - Dec
0 - Jan
0 -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-2.3737236250000002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Info!B2:BZ7000""),37,FALSE)),"""")*-1"),-9.303391895)</f>
        <v>-9.3033918950000007</v>
      </c>
      <c r="AG3" s="6">
        <f>SUM(AG4:AG99707)</f>
        <v>0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/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/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/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/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/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customHeight="1" x14ac:dyDescent="0.2">
      <c r="A22" s="29" t="s">
        <v>37</v>
      </c>
      <c r="B22" s="29" t="s">
        <v>77</v>
      </c>
      <c r="C22" s="16">
        <f t="shared" ref="C22:C32" si="1">IFERROR(F22/D22," - ")</f>
        <v>25.99</v>
      </c>
      <c r="D22" s="30">
        <v>1</v>
      </c>
      <c r="E22" s="30">
        <v>0</v>
      </c>
      <c r="F22" s="31">
        <v>25.99</v>
      </c>
      <c r="G22" s="31">
        <v>0</v>
      </c>
      <c r="H22" s="32">
        <f t="shared" ref="H22:H32" si="2">G22/F22*-1</f>
        <v>0</v>
      </c>
      <c r="I22" s="32">
        <f t="shared" ref="I22:I32" si="3">J22/F22</f>
        <v>0.19948364595357171</v>
      </c>
      <c r="J22" s="33">
        <f t="shared" ref="J22:J32" si="4">F22*0.85+G22+AF22*D22+D22*AE22+AG22+AD22</f>
        <v>5.1845799583333285</v>
      </c>
      <c r="K22" s="33">
        <f t="shared" ref="K22:K32" si="5">J22/D22</f>
        <v>5.1845799583333285</v>
      </c>
      <c r="L22" s="30">
        <v>6</v>
      </c>
      <c r="M22" s="34">
        <f t="shared" ref="M22:M32" si="6">IFERROR(D22/L22,"-")</f>
        <v>0.16666666666666666</v>
      </c>
      <c r="N22" s="30">
        <v>11</v>
      </c>
      <c r="O22" s="35">
        <f t="shared" ref="O22:P22" si="7">D22/7</f>
        <v>0.14285714285714285</v>
      </c>
      <c r="P22" s="35">
        <f t="shared" si="7"/>
        <v>0</v>
      </c>
      <c r="Q22" s="30">
        <f t="shared" ref="Q22:Q32" si="8">ROUNDDOWN(N22/(O22+P22),0)</f>
        <v>77</v>
      </c>
      <c r="R22" s="30"/>
      <c r="S22" s="36">
        <v>0.28571428571428498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ref="X22:X32" si="9">IFERROR(W22/D22,0)</f>
        <v>0</v>
      </c>
      <c r="Y22" s="40">
        <f t="shared" ref="Y22:Y32" si="10">IFERROR(G22/(W22+Z22)*-1,0)</f>
        <v>0</v>
      </c>
      <c r="Z22" s="29">
        <v>0</v>
      </c>
      <c r="AA22" s="29" t="s">
        <v>34</v>
      </c>
      <c r="AB22" s="41">
        <f t="shared" ref="AB22:AB32" si="11">IF(OR(AA22="UsLargeStandardSize",AA22="UsSmallStandardSize"),-0.69,-0.48)</f>
        <v>-0.69</v>
      </c>
      <c r="AC22" s="42">
        <v>0.24572708333333335</v>
      </c>
      <c r="AD22" s="40">
        <f t="shared" ref="AD22:AD32" si="12">IFERROR(AB22*AC22*D22*2,0)</f>
        <v>-0.33910337499999998</v>
      </c>
      <c r="AE22" s="40">
        <v>-6.94</v>
      </c>
      <c r="AF22" s="40">
        <v>-9.6278166666666678</v>
      </c>
      <c r="AG22" s="40">
        <v>0</v>
      </c>
    </row>
    <row r="23" spans="1:33" ht="15.75" customHeight="1" x14ac:dyDescent="0.2">
      <c r="A23" s="29" t="s">
        <v>38</v>
      </c>
      <c r="B23" s="29" t="s">
        <v>294</v>
      </c>
      <c r="C23" s="16" t="str">
        <f t="shared" si="1"/>
        <v xml:space="preserve"> - </v>
      </c>
      <c r="D23" s="30">
        <v>0</v>
      </c>
      <c r="E23" s="30">
        <v>0</v>
      </c>
      <c r="F23" s="33">
        <v>0</v>
      </c>
      <c r="G23" s="31">
        <v>-0.06</v>
      </c>
      <c r="H23" s="32" t="e">
        <f t="shared" si="2"/>
        <v>#DIV/0!</v>
      </c>
      <c r="I23" s="32" t="e">
        <f t="shared" si="3"/>
        <v>#DIV/0!</v>
      </c>
      <c r="J23" s="33">
        <f t="shared" si="4"/>
        <v>-0.06</v>
      </c>
      <c r="K23" s="33" t="e">
        <f t="shared" si="5"/>
        <v>#DIV/0!</v>
      </c>
      <c r="L23" s="30">
        <v>0</v>
      </c>
      <c r="M23" s="34" t="str">
        <f t="shared" si="6"/>
        <v>-</v>
      </c>
      <c r="N23" s="30">
        <v>9</v>
      </c>
      <c r="O23" s="35">
        <f t="shared" ref="O23:P23" si="13">D23/7</f>
        <v>0</v>
      </c>
      <c r="P23" s="35">
        <f t="shared" si="13"/>
        <v>0</v>
      </c>
      <c r="Q23" s="30" t="e">
        <f t="shared" si="8"/>
        <v>#DIV/0!</v>
      </c>
      <c r="R23" s="30"/>
      <c r="S23" s="36">
        <v>0.30769230769230699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34</v>
      </c>
      <c r="AB23" s="41">
        <f t="shared" si="11"/>
        <v>-0.69</v>
      </c>
      <c r="AC23" s="42">
        <v>0.24572708333333335</v>
      </c>
      <c r="AD23" s="40">
        <f t="shared" si="12"/>
        <v>0</v>
      </c>
      <c r="AE23" s="40">
        <v>-6.94</v>
      </c>
      <c r="AF23" s="40">
        <v>-9.6278166666666678</v>
      </c>
      <c r="AG23" s="40">
        <v>0</v>
      </c>
    </row>
    <row r="24" spans="1:33" ht="15.75" customHeight="1" x14ac:dyDescent="0.2">
      <c r="A24" s="29" t="s">
        <v>40</v>
      </c>
      <c r="B24" s="29" t="s">
        <v>295</v>
      </c>
      <c r="C24" s="16" t="str">
        <f t="shared" si="1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2"/>
        <v>#DIV/0!</v>
      </c>
      <c r="I24" s="32" t="e">
        <f t="shared" si="3"/>
        <v>#DIV/0!</v>
      </c>
      <c r="J24" s="33">
        <f t="shared" si="4"/>
        <v>0</v>
      </c>
      <c r="K24" s="33" t="e">
        <f t="shared" si="5"/>
        <v>#DIV/0!</v>
      </c>
      <c r="L24" s="30">
        <v>0</v>
      </c>
      <c r="M24" s="34" t="str">
        <f t="shared" si="6"/>
        <v>-</v>
      </c>
      <c r="N24" s="30">
        <v>9</v>
      </c>
      <c r="O24" s="35">
        <f t="shared" ref="O24:P24" si="14">D24/7</f>
        <v>0</v>
      </c>
      <c r="P24" s="35">
        <f t="shared" si="14"/>
        <v>0</v>
      </c>
      <c r="Q24" s="30" t="e">
        <f t="shared" si="8"/>
        <v>#DIV/0!</v>
      </c>
      <c r="R24" s="30"/>
      <c r="S24" s="36">
        <v>0.28571428571428498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0.24572708333333335</v>
      </c>
      <c r="AD24" s="40">
        <f t="shared" si="12"/>
        <v>0</v>
      </c>
      <c r="AE24" s="40">
        <v>-6.94</v>
      </c>
      <c r="AF24" s="40">
        <v>-9.6278166666666678</v>
      </c>
      <c r="AG24" s="40">
        <v>0</v>
      </c>
    </row>
    <row r="25" spans="1:33" ht="15.75" customHeight="1" x14ac:dyDescent="0.2">
      <c r="A25" s="29" t="s">
        <v>42</v>
      </c>
      <c r="B25" s="15" t="s">
        <v>296</v>
      </c>
      <c r="C25" s="16">
        <f t="shared" si="1"/>
        <v>21.99</v>
      </c>
      <c r="D25" s="30">
        <v>1</v>
      </c>
      <c r="E25" s="30">
        <v>0</v>
      </c>
      <c r="F25" s="33">
        <v>21.99</v>
      </c>
      <c r="G25" s="33">
        <v>-0.23</v>
      </c>
      <c r="H25" s="32">
        <f t="shared" si="2"/>
        <v>1.0459299681673489E-2</v>
      </c>
      <c r="I25" s="32">
        <f t="shared" si="3"/>
        <v>7.0595571850841116E-2</v>
      </c>
      <c r="J25" s="33">
        <f t="shared" si="4"/>
        <v>1.5523966249999961</v>
      </c>
      <c r="K25" s="33">
        <f t="shared" si="5"/>
        <v>1.5523966249999961</v>
      </c>
      <c r="L25" s="30">
        <v>13</v>
      </c>
      <c r="M25" s="34">
        <f t="shared" si="6"/>
        <v>7.6923076923076927E-2</v>
      </c>
      <c r="N25" s="30">
        <v>7</v>
      </c>
      <c r="O25" s="35">
        <f t="shared" ref="O25:P25" si="15">D25/7</f>
        <v>0.14285714285714285</v>
      </c>
      <c r="P25" s="35">
        <f t="shared" si="15"/>
        <v>0</v>
      </c>
      <c r="Q25" s="30">
        <f t="shared" si="8"/>
        <v>49</v>
      </c>
      <c r="R25" s="30"/>
      <c r="S25" s="36">
        <v>0.17391304347826089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0.24572708333333335</v>
      </c>
      <c r="AD25" s="40">
        <f t="shared" si="12"/>
        <v>-0.33910337499999998</v>
      </c>
      <c r="AE25" s="40">
        <v>-6.94</v>
      </c>
      <c r="AF25" s="40">
        <v>-9.6300000000000008</v>
      </c>
      <c r="AG25" s="40">
        <v>0</v>
      </c>
    </row>
    <row r="26" spans="1:33" ht="15.75" customHeight="1" x14ac:dyDescent="0.2">
      <c r="A26" s="15" t="s">
        <v>43</v>
      </c>
      <c r="B26" s="15" t="s">
        <v>297</v>
      </c>
      <c r="C26" s="16">
        <f t="shared" si="1"/>
        <v>21.49</v>
      </c>
      <c r="D26" s="17">
        <v>2</v>
      </c>
      <c r="E26" s="17">
        <v>0</v>
      </c>
      <c r="F26" s="18">
        <v>42.98</v>
      </c>
      <c r="G26" s="18">
        <v>0</v>
      </c>
      <c r="H26" s="32">
        <f t="shared" si="2"/>
        <v>0</v>
      </c>
      <c r="I26" s="32">
        <f t="shared" si="3"/>
        <v>6.6057699317512167E-2</v>
      </c>
      <c r="J26" s="33">
        <f t="shared" si="4"/>
        <v>2.8391599166666728</v>
      </c>
      <c r="K26" s="33">
        <f t="shared" si="5"/>
        <v>1.4195799583333364</v>
      </c>
      <c r="L26" s="17">
        <v>13</v>
      </c>
      <c r="M26" s="34">
        <f t="shared" si="6"/>
        <v>0.15384615384615385</v>
      </c>
      <c r="N26" s="17">
        <v>5</v>
      </c>
      <c r="O26" s="35">
        <f t="shared" ref="O26:P26" si="16">D26/7</f>
        <v>0.2857142857142857</v>
      </c>
      <c r="P26" s="35">
        <f t="shared" si="16"/>
        <v>0</v>
      </c>
      <c r="Q26" s="30">
        <f t="shared" si="8"/>
        <v>17</v>
      </c>
      <c r="R26" s="30"/>
      <c r="S26" s="22">
        <v>0.5714285714285714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0.24572708333333335</v>
      </c>
      <c r="AD26" s="40">
        <f t="shared" si="12"/>
        <v>-0.67820674999999997</v>
      </c>
      <c r="AE26" s="26">
        <v>-6.88</v>
      </c>
      <c r="AF26" s="26">
        <v>-9.6278166666666607</v>
      </c>
      <c r="AG26" s="26">
        <v>0</v>
      </c>
    </row>
    <row r="27" spans="1:33" ht="15.75" customHeight="1" x14ac:dyDescent="0.2">
      <c r="A27" s="15" t="s">
        <v>44</v>
      </c>
      <c r="B27" s="15"/>
      <c r="C27" s="16">
        <f t="shared" si="1"/>
        <v>20.99</v>
      </c>
      <c r="D27" s="17">
        <v>1</v>
      </c>
      <c r="E27" s="17">
        <v>0</v>
      </c>
      <c r="F27" s="18">
        <v>20.99</v>
      </c>
      <c r="G27" s="18">
        <v>0</v>
      </c>
      <c r="H27" s="32">
        <f t="shared" si="2"/>
        <v>0</v>
      </c>
      <c r="I27" s="32">
        <f t="shared" si="3"/>
        <v>4.7383513974908975E-2</v>
      </c>
      <c r="J27" s="33">
        <f t="shared" si="4"/>
        <v>0.99457995833333934</v>
      </c>
      <c r="K27" s="33">
        <f t="shared" si="5"/>
        <v>0.99457995833333934</v>
      </c>
      <c r="L27" s="17">
        <v>19</v>
      </c>
      <c r="M27" s="34">
        <f t="shared" si="6"/>
        <v>5.2631578947368418E-2</v>
      </c>
      <c r="N27" s="17">
        <v>3</v>
      </c>
      <c r="O27" s="35">
        <f t="shared" ref="O27:P27" si="17">D27/7</f>
        <v>0.14285714285714285</v>
      </c>
      <c r="P27" s="35">
        <f t="shared" si="17"/>
        <v>0</v>
      </c>
      <c r="Q27" s="30">
        <f t="shared" si="8"/>
        <v>21</v>
      </c>
      <c r="R27" s="30"/>
      <c r="S27" s="22">
        <v>1.333333333333333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0.24572708333333335</v>
      </c>
      <c r="AD27" s="40">
        <f t="shared" si="12"/>
        <v>-0.33910337499999998</v>
      </c>
      <c r="AE27" s="26">
        <v>-6.88</v>
      </c>
      <c r="AF27" s="26">
        <v>-9.6278166666666607</v>
      </c>
      <c r="AG27" s="26">
        <v>0</v>
      </c>
    </row>
    <row r="28" spans="1:33" ht="15.75" customHeight="1" x14ac:dyDescent="0.2">
      <c r="A28" s="15" t="s">
        <v>45</v>
      </c>
      <c r="B28" s="15"/>
      <c r="C28" s="16">
        <f t="shared" si="1"/>
        <v>20.99</v>
      </c>
      <c r="D28" s="17">
        <v>2</v>
      </c>
      <c r="E28" s="17">
        <v>0</v>
      </c>
      <c r="F28" s="18">
        <v>41.98</v>
      </c>
      <c r="G28" s="18">
        <v>0</v>
      </c>
      <c r="H28" s="32">
        <f t="shared" si="2"/>
        <v>0</v>
      </c>
      <c r="I28" s="32">
        <f t="shared" si="3"/>
        <v>4.7383513974908975E-2</v>
      </c>
      <c r="J28" s="33">
        <f t="shared" si="4"/>
        <v>1.9891599166666787</v>
      </c>
      <c r="K28" s="33">
        <f t="shared" si="5"/>
        <v>0.99457995833333934</v>
      </c>
      <c r="L28" s="17">
        <v>15</v>
      </c>
      <c r="M28" s="34">
        <f t="shared" si="6"/>
        <v>0.13333333333333333</v>
      </c>
      <c r="N28" s="17">
        <v>1</v>
      </c>
      <c r="O28" s="35">
        <f t="shared" ref="O28:P28" si="18">D28/7</f>
        <v>0.2857142857142857</v>
      </c>
      <c r="P28" s="35">
        <f t="shared" si="18"/>
        <v>0</v>
      </c>
      <c r="Q28" s="30">
        <f t="shared" si="8"/>
        <v>3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0.24572708333333335</v>
      </c>
      <c r="AD28" s="40">
        <f t="shared" si="12"/>
        <v>-0.67820674999999997</v>
      </c>
      <c r="AE28" s="26">
        <v>-6.88</v>
      </c>
      <c r="AF28" s="26">
        <v>-9.6278166666666607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1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17">
        <v>0</v>
      </c>
      <c r="M29" s="34" t="str">
        <f t="shared" si="6"/>
        <v>-</v>
      </c>
      <c r="N29" s="17">
        <v>1</v>
      </c>
      <c r="O29" s="35">
        <f t="shared" ref="O29:P29" si="19">D29/7</f>
        <v>0</v>
      </c>
      <c r="P29" s="35">
        <f t="shared" si="19"/>
        <v>0</v>
      </c>
      <c r="Q29" s="30" t="e">
        <f t="shared" si="8"/>
        <v>#DIV/0!</v>
      </c>
      <c r="R29" s="30"/>
      <c r="S29" s="22">
        <v>1.555555555555556</v>
      </c>
      <c r="T29" s="15" t="s">
        <v>33</v>
      </c>
      <c r="U29" s="23" t="s">
        <v>33</v>
      </c>
      <c r="V29" s="1" t="s">
        <v>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0.24572708333333335</v>
      </c>
      <c r="AD29" s="40">
        <f t="shared" si="12"/>
        <v>0</v>
      </c>
      <c r="AE29" s="26">
        <v>-6.88</v>
      </c>
      <c r="AF29" s="26">
        <v>-9.6278166666666607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1</v>
      </c>
      <c r="O30" s="35">
        <f t="shared" ref="O30:P30" si="20">D30/7</f>
        <v>0</v>
      </c>
      <c r="P30" s="35">
        <f t="shared" si="20"/>
        <v>0</v>
      </c>
      <c r="Q30" s="30" t="e">
        <f t="shared" si="8"/>
        <v>#DIV/0!</v>
      </c>
      <c r="R30" s="30"/>
      <c r="S30" s="22">
        <v>1.166666666666667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0.24572708333333335</v>
      </c>
      <c r="AD30" s="40">
        <f t="shared" si="12"/>
        <v>0</v>
      </c>
      <c r="AE30" s="26">
        <v>-6.88</v>
      </c>
      <c r="AF30" s="26">
        <v>-9.3033918950000007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21">D31/7</f>
        <v>0</v>
      </c>
      <c r="P31" s="35">
        <f t="shared" si="21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47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0.24572708333333335</v>
      </c>
      <c r="AD31" s="40">
        <f t="shared" si="12"/>
        <v>0</v>
      </c>
      <c r="AE31" s="44">
        <v>-6.88</v>
      </c>
      <c r="AF31" s="44">
        <v>-9.3033918950000007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1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21"/>
        <v>0</v>
      </c>
      <c r="P32" s="35">
        <f t="shared" si="21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0.24572708333333335</v>
      </c>
      <c r="AD32" s="40">
        <f t="shared" si="12"/>
        <v>0</v>
      </c>
      <c r="AE32" s="56">
        <v>-6.88</v>
      </c>
      <c r="AF32" s="56">
        <v>-9.3033918950000007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22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</row>
    <row r="224" spans="1:33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Premium Clear Plastic Plates for Dinner Party or Wedding - 6 Inch Fancy Disposable Plastics Plates")</f>
        <v>100 Premium Clear Plastic Plates for Dinner Party or Wedding - 6 Inch Fancy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Info!B1:BJ5000""),2,FALSE),"""")"),"B01LX3AESG")</f>
        <v>B01LX3AESG</v>
      </c>
      <c r="B2" s="3" t="s">
        <v>298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82.25" customHeight="1" x14ac:dyDescent="0.2">
      <c r="A3" s="72" t="s">
        <v>30</v>
      </c>
      <c r="B3" s="73"/>
      <c r="C3" s="4">
        <f>((AE32+AF32)/0.85)*-1</f>
        <v>14.63873588382353</v>
      </c>
      <c r="D3" s="5">
        <f>SUM(D4:D99707)</f>
        <v>412</v>
      </c>
      <c r="E3" s="5"/>
      <c r="F3" s="6">
        <f t="shared" ref="F3:G3" si="0">SUM(F4:F99707)</f>
        <v>8260.89</v>
      </c>
      <c r="G3" s="6">
        <f t="shared" si="0"/>
        <v>-0.94000000000000006</v>
      </c>
      <c r="H3" s="7">
        <f t="shared" ref="H3:H32" si="1">G3/F3*-1</f>
        <v>1.1378919220568246E-4</v>
      </c>
      <c r="I3" s="8">
        <f t="shared" ref="I3:I32" si="2">J3/F3</f>
        <v>0.21372232686142176</v>
      </c>
      <c r="J3" s="6">
        <f>SUM(J4:J99707)</f>
        <v>1765.5366327462502</v>
      </c>
      <c r="K3" s="6">
        <f t="shared" ref="K3:K32" si="3">J3/D3</f>
        <v>4.2852830891899281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4 - May
3 - June
3 - July
3 - Aug
3 - Sept
3 - Oct
3 - Nov
3 - Dec
3 - Jan
5 - Feb")</f>
        <v>3 - March
3 - April
4 - May
3 - June
3 - July
3 - Aug
3 - Sept
3 - Oct
3 - Nov
3 - Dec
3 - Jan
5 -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-86.379840749999957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Info!B2:BZ7000""),37,FALSE)),"""")*-1"),-6.46292550125)</f>
        <v>-6.46292550125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 t="s">
        <v>33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-6.3849038461538461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 t="s">
        <v>33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-6.3849038461538461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1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2400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-6.3849038461538461</v>
      </c>
      <c r="AG6" s="40">
        <v>0</v>
      </c>
    </row>
    <row r="7" spans="1:33" ht="15.75" customHeight="1" x14ac:dyDescent="0.2">
      <c r="A7" s="29" t="s">
        <v>56</v>
      </c>
      <c r="B7" s="29"/>
      <c r="C7" s="16">
        <f t="shared" si="4"/>
        <v>19.989999999999998</v>
      </c>
      <c r="D7" s="30">
        <v>1</v>
      </c>
      <c r="E7" s="30">
        <v>0</v>
      </c>
      <c r="F7" s="31">
        <v>19.989999999999998</v>
      </c>
      <c r="G7" s="31">
        <v>0</v>
      </c>
      <c r="H7" s="32">
        <f t="shared" si="1"/>
        <v>0</v>
      </c>
      <c r="I7" s="32">
        <f t="shared" si="2"/>
        <v>0.22816188863662593</v>
      </c>
      <c r="J7" s="33">
        <f t="shared" si="5"/>
        <v>4.5609561538461518</v>
      </c>
      <c r="K7" s="33">
        <f t="shared" si="3"/>
        <v>4.5609561538461518</v>
      </c>
      <c r="L7" s="30">
        <v>11</v>
      </c>
      <c r="M7" s="34">
        <f t="shared" si="6"/>
        <v>9.0909090909090912E-2</v>
      </c>
      <c r="N7" s="30">
        <v>1</v>
      </c>
      <c r="O7" s="35">
        <f t="shared" ref="O7:P7" si="15">D7/7</f>
        <v>0.14285714285714285</v>
      </c>
      <c r="P7" s="35">
        <f t="shared" si="15"/>
        <v>0</v>
      </c>
      <c r="Q7" s="30">
        <f t="shared" si="8"/>
        <v>7</v>
      </c>
      <c r="R7" s="30"/>
      <c r="S7" s="36">
        <v>1.71428571428571</v>
      </c>
      <c r="T7" s="29">
        <v>2400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0.17799999999999999</v>
      </c>
      <c r="AD7" s="40">
        <f t="shared" si="12"/>
        <v>-0.24563999999999997</v>
      </c>
      <c r="AE7" s="40">
        <v>-5.8</v>
      </c>
      <c r="AF7" s="40">
        <v>-6.3849038461538461</v>
      </c>
      <c r="AG7" s="40">
        <v>0</v>
      </c>
    </row>
    <row r="8" spans="1:33" ht="15.75" customHeight="1" x14ac:dyDescent="0.2">
      <c r="A8" s="29" t="s">
        <v>57</v>
      </c>
      <c r="B8" s="29"/>
      <c r="C8" s="16">
        <f t="shared" si="4"/>
        <v>19.989999999999998</v>
      </c>
      <c r="D8" s="30">
        <v>1</v>
      </c>
      <c r="E8" s="30">
        <v>0</v>
      </c>
      <c r="F8" s="31">
        <v>19.989999999999998</v>
      </c>
      <c r="G8" s="31">
        <v>0</v>
      </c>
      <c r="H8" s="32">
        <f t="shared" si="1"/>
        <v>0</v>
      </c>
      <c r="I8" s="32">
        <f t="shared" si="2"/>
        <v>0.23024069326329832</v>
      </c>
      <c r="J8" s="33">
        <f t="shared" si="5"/>
        <v>4.6025114583333329</v>
      </c>
      <c r="K8" s="33">
        <f t="shared" si="3"/>
        <v>4.6025114583333329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0.14285714285714285</v>
      </c>
      <c r="P8" s="35">
        <f t="shared" si="16"/>
        <v>0</v>
      </c>
      <c r="Q8" s="30">
        <f t="shared" si="8"/>
        <v>0</v>
      </c>
      <c r="R8" s="30"/>
      <c r="S8" s="36">
        <v>0.23529411764705799</v>
      </c>
      <c r="T8" s="29">
        <v>2400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34</v>
      </c>
      <c r="AB8" s="41">
        <f t="shared" si="11"/>
        <v>-0.69</v>
      </c>
      <c r="AC8" s="42">
        <v>0.15144097222222222</v>
      </c>
      <c r="AD8" s="40">
        <f t="shared" si="12"/>
        <v>-0.20898854166666664</v>
      </c>
      <c r="AE8" s="40">
        <v>-5.8</v>
      </c>
      <c r="AF8" s="40">
        <v>-6.38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2400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-6.56759615384615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2400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-6.56759615384615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1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>
        <v>1.3333333333333299</v>
      </c>
      <c r="T11" s="29">
        <v>2400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-6.56759615384615</v>
      </c>
      <c r="AG11" s="40">
        <v>0</v>
      </c>
    </row>
    <row r="12" spans="1:33" ht="15.75" customHeight="1" x14ac:dyDescent="0.2">
      <c r="A12" s="29" t="s">
        <v>61</v>
      </c>
      <c r="B12" s="29"/>
      <c r="C12" s="16">
        <f t="shared" si="4"/>
        <v>19.989999999999998</v>
      </c>
      <c r="D12" s="30">
        <v>1</v>
      </c>
      <c r="E12" s="30">
        <v>0</v>
      </c>
      <c r="F12" s="31">
        <v>19.989999999999998</v>
      </c>
      <c r="G12" s="31">
        <v>-7.0000000000000007E-2</v>
      </c>
      <c r="H12" s="32">
        <f t="shared" si="1"/>
        <v>3.5017508754377194E-3</v>
      </c>
      <c r="I12" s="32">
        <f t="shared" si="2"/>
        <v>0.21735444244558189</v>
      </c>
      <c r="J12" s="33">
        <f t="shared" si="5"/>
        <v>4.3449153044871816</v>
      </c>
      <c r="K12" s="33">
        <f t="shared" si="3"/>
        <v>4.3449153044871816</v>
      </c>
      <c r="L12" s="30">
        <v>8</v>
      </c>
      <c r="M12" s="34">
        <f t="shared" si="6"/>
        <v>0.125</v>
      </c>
      <c r="N12" s="30">
        <v>0</v>
      </c>
      <c r="O12" s="35">
        <f t="shared" ref="O12:P12" si="20">D12/7</f>
        <v>0.14285714285714285</v>
      </c>
      <c r="P12" s="35">
        <f t="shared" si="20"/>
        <v>0</v>
      </c>
      <c r="Q12" s="30">
        <f t="shared" si="8"/>
        <v>0</v>
      </c>
      <c r="R12" s="30"/>
      <c r="S12" s="36" t="e">
        <v>#N/A</v>
      </c>
      <c r="T12" s="29">
        <v>2400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34</v>
      </c>
      <c r="AB12" s="41">
        <f t="shared" si="11"/>
        <v>-0.69</v>
      </c>
      <c r="AC12" s="42">
        <v>0.15144097222222222</v>
      </c>
      <c r="AD12" s="40">
        <f t="shared" si="12"/>
        <v>-0.20898854166666664</v>
      </c>
      <c r="AE12" s="40">
        <v>-5.8</v>
      </c>
      <c r="AF12" s="40">
        <v>-6.56759615384615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2400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-6.6637500000000003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2400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-6.6637500000000003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2600</v>
      </c>
      <c r="U15" s="37">
        <v>200</v>
      </c>
      <c r="V15" s="38" t="s">
        <v>281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-6.6637500000000003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2600</v>
      </c>
      <c r="U16" s="37">
        <v>200</v>
      </c>
      <c r="V16" s="38" t="s">
        <v>281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-6.6637500000000003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2600</v>
      </c>
      <c r="U17" s="37">
        <v>200</v>
      </c>
      <c r="V17" s="38" t="s">
        <v>282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-6.6637500000000003</v>
      </c>
      <c r="AG17" s="40">
        <v>0</v>
      </c>
    </row>
    <row r="18" spans="1:33" ht="15.75" customHeight="1" x14ac:dyDescent="0.2">
      <c r="A18" s="29" t="s">
        <v>67</v>
      </c>
      <c r="B18" s="29"/>
      <c r="C18" s="16">
        <f t="shared" si="4"/>
        <v>19.989999999999998</v>
      </c>
      <c r="D18" s="30">
        <v>1</v>
      </c>
      <c r="E18" s="30">
        <v>0</v>
      </c>
      <c r="F18" s="33">
        <v>19.989999999999998</v>
      </c>
      <c r="G18" s="31">
        <v>0</v>
      </c>
      <c r="H18" s="32">
        <f t="shared" si="1"/>
        <v>0</v>
      </c>
      <c r="I18" s="32">
        <f t="shared" si="2"/>
        <v>0.21604609596464891</v>
      </c>
      <c r="J18" s="33">
        <f t="shared" si="5"/>
        <v>4.3187614583333316</v>
      </c>
      <c r="K18" s="33">
        <f t="shared" si="3"/>
        <v>4.3187614583333316</v>
      </c>
      <c r="L18" s="30">
        <v>5</v>
      </c>
      <c r="M18" s="34">
        <f t="shared" si="6"/>
        <v>0.2</v>
      </c>
      <c r="N18" s="30">
        <v>0</v>
      </c>
      <c r="O18" s="35">
        <f t="shared" ref="O18:P18" si="26">D18/7</f>
        <v>0.14285714285714285</v>
      </c>
      <c r="P18" s="35">
        <f t="shared" si="26"/>
        <v>0</v>
      </c>
      <c r="Q18" s="30">
        <f t="shared" si="8"/>
        <v>0</v>
      </c>
      <c r="R18" s="30"/>
      <c r="S18" s="36" t="e">
        <v>#N/A</v>
      </c>
      <c r="T18" s="29">
        <v>2200</v>
      </c>
      <c r="U18" s="37">
        <v>200</v>
      </c>
      <c r="V18" s="38" t="s">
        <v>283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34</v>
      </c>
      <c r="AB18" s="41">
        <f t="shared" si="11"/>
        <v>-0.69</v>
      </c>
      <c r="AC18" s="42">
        <v>0.15144097222222222</v>
      </c>
      <c r="AD18" s="40">
        <f t="shared" si="12"/>
        <v>-0.20898854166666664</v>
      </c>
      <c r="AE18" s="40">
        <v>-5.8</v>
      </c>
      <c r="AF18" s="40">
        <v>-6.6637500000000003</v>
      </c>
      <c r="AG18" s="40">
        <v>0</v>
      </c>
    </row>
    <row r="19" spans="1:33" ht="15.75" customHeight="1" x14ac:dyDescent="0.2">
      <c r="A19" s="29" t="s">
        <v>31</v>
      </c>
      <c r="B19" s="29"/>
      <c r="C19" s="16">
        <f t="shared" si="4"/>
        <v>19.989999999999998</v>
      </c>
      <c r="D19" s="30">
        <v>2</v>
      </c>
      <c r="E19" s="30">
        <v>0</v>
      </c>
      <c r="F19" s="33">
        <v>39.979999999999997</v>
      </c>
      <c r="G19" s="31">
        <v>0</v>
      </c>
      <c r="H19" s="32">
        <f t="shared" si="1"/>
        <v>0</v>
      </c>
      <c r="I19" s="32">
        <f t="shared" si="2"/>
        <v>0.21604609596464891</v>
      </c>
      <c r="J19" s="33">
        <f t="shared" si="5"/>
        <v>8.6375229166666632</v>
      </c>
      <c r="K19" s="33">
        <f t="shared" si="3"/>
        <v>4.3187614583333316</v>
      </c>
      <c r="L19" s="30">
        <v>20</v>
      </c>
      <c r="M19" s="34">
        <f t="shared" si="6"/>
        <v>0.1</v>
      </c>
      <c r="N19" s="30">
        <v>0</v>
      </c>
      <c r="O19" s="35">
        <f t="shared" ref="O19:P19" si="27">D19/7</f>
        <v>0.2857142857142857</v>
      </c>
      <c r="P19" s="35">
        <f t="shared" si="27"/>
        <v>0</v>
      </c>
      <c r="Q19" s="30">
        <f t="shared" si="8"/>
        <v>0</v>
      </c>
      <c r="R19" s="30"/>
      <c r="S19" s="36">
        <v>4</v>
      </c>
      <c r="T19" s="29">
        <v>2400</v>
      </c>
      <c r="U19" s="37">
        <v>400</v>
      </c>
      <c r="V19" s="38" t="s">
        <v>299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34</v>
      </c>
      <c r="AB19" s="41">
        <f t="shared" si="11"/>
        <v>-0.69</v>
      </c>
      <c r="AC19" s="42">
        <v>0.15144097222222222</v>
      </c>
      <c r="AD19" s="40">
        <f t="shared" si="12"/>
        <v>-0.41797708333333328</v>
      </c>
      <c r="AE19" s="40">
        <v>-5.8</v>
      </c>
      <c r="AF19" s="40">
        <v>-6.6637500000000003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2400</v>
      </c>
      <c r="U20" s="37">
        <v>400</v>
      </c>
      <c r="V20" s="38" t="s">
        <v>299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-6.6637500000000003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19.989999999999998</v>
      </c>
      <c r="D21" s="30">
        <v>3</v>
      </c>
      <c r="E21" s="30">
        <v>0</v>
      </c>
      <c r="F21" s="33">
        <v>59.97</v>
      </c>
      <c r="G21" s="31">
        <v>-0.08</v>
      </c>
      <c r="H21" s="32">
        <f t="shared" si="1"/>
        <v>1.3340003335000834E-3</v>
      </c>
      <c r="I21" s="32">
        <f t="shared" si="2"/>
        <v>0.21471209563114893</v>
      </c>
      <c r="J21" s="33">
        <f t="shared" si="5"/>
        <v>12.876284375000001</v>
      </c>
      <c r="K21" s="33">
        <f t="shared" si="3"/>
        <v>4.292094791666667</v>
      </c>
      <c r="L21" s="30">
        <v>4</v>
      </c>
      <c r="M21" s="34">
        <f t="shared" si="6"/>
        <v>0.75</v>
      </c>
      <c r="N21" s="30">
        <v>393</v>
      </c>
      <c r="O21" s="35">
        <f t="shared" ref="O21:P21" si="29">D21/7</f>
        <v>0.42857142857142855</v>
      </c>
      <c r="P21" s="35">
        <f t="shared" si="29"/>
        <v>0</v>
      </c>
      <c r="Q21" s="30">
        <f t="shared" si="8"/>
        <v>917</v>
      </c>
      <c r="R21" s="30"/>
      <c r="S21" s="36">
        <v>4.9875311720698201E-2</v>
      </c>
      <c r="T21" s="29">
        <v>2000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0.15144097222222222</v>
      </c>
      <c r="AD21" s="40">
        <f t="shared" si="12"/>
        <v>-0.62696562499999997</v>
      </c>
      <c r="AE21" s="40">
        <v>-5.8</v>
      </c>
      <c r="AF21" s="40">
        <v>-6.6637500000000003</v>
      </c>
      <c r="AG21" s="40">
        <v>0</v>
      </c>
    </row>
    <row r="22" spans="1:33" ht="15.75" customHeight="1" x14ac:dyDescent="0.2">
      <c r="A22" s="29" t="s">
        <v>37</v>
      </c>
      <c r="B22" s="29" t="s">
        <v>77</v>
      </c>
      <c r="C22" s="16">
        <f t="shared" si="4"/>
        <v>19.990000000000002</v>
      </c>
      <c r="D22" s="30">
        <v>14</v>
      </c>
      <c r="E22" s="30">
        <v>0</v>
      </c>
      <c r="F22" s="31">
        <v>279.86</v>
      </c>
      <c r="G22" s="31">
        <v>-0.04</v>
      </c>
      <c r="H22" s="32">
        <f t="shared" si="1"/>
        <v>1.4292860716072321E-4</v>
      </c>
      <c r="I22" s="32">
        <f t="shared" si="2"/>
        <v>0.21590316735748821</v>
      </c>
      <c r="J22" s="33">
        <f t="shared" si="5"/>
        <v>60.422660416666652</v>
      </c>
      <c r="K22" s="33">
        <f t="shared" si="3"/>
        <v>4.3159043154761898</v>
      </c>
      <c r="L22" s="30">
        <v>31</v>
      </c>
      <c r="M22" s="34">
        <f t="shared" si="6"/>
        <v>0.45161290322580644</v>
      </c>
      <c r="N22" s="30">
        <v>385</v>
      </c>
      <c r="O22" s="35">
        <f t="shared" ref="O22:P22" si="30">D22/7</f>
        <v>2</v>
      </c>
      <c r="P22" s="35">
        <f t="shared" si="30"/>
        <v>0</v>
      </c>
      <c r="Q22" s="30">
        <f t="shared" si="8"/>
        <v>192</v>
      </c>
      <c r="R22" s="30"/>
      <c r="S22" s="36">
        <v>0.131979695431472</v>
      </c>
      <c r="T22" s="29">
        <v>2000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34</v>
      </c>
      <c r="AB22" s="41">
        <f t="shared" si="11"/>
        <v>-0.69</v>
      </c>
      <c r="AC22" s="42">
        <v>0.15144097222222222</v>
      </c>
      <c r="AD22" s="40">
        <f t="shared" si="12"/>
        <v>-2.925839583333333</v>
      </c>
      <c r="AE22" s="40">
        <v>-5.8</v>
      </c>
      <c r="AF22" s="40">
        <v>-6.6637500000000003</v>
      </c>
      <c r="AG22" s="40">
        <v>0</v>
      </c>
    </row>
    <row r="23" spans="1:33" ht="15.75" customHeight="1" x14ac:dyDescent="0.2">
      <c r="A23" s="29" t="s">
        <v>38</v>
      </c>
      <c r="B23" s="29" t="s">
        <v>154</v>
      </c>
      <c r="C23" s="16">
        <f t="shared" si="4"/>
        <v>19.990000000000006</v>
      </c>
      <c r="D23" s="30">
        <v>25</v>
      </c>
      <c r="E23" s="30">
        <v>0</v>
      </c>
      <c r="F23" s="33">
        <v>499.75000000000011</v>
      </c>
      <c r="G23" s="31">
        <v>-0.46000000000000008</v>
      </c>
      <c r="H23" s="32">
        <f t="shared" si="1"/>
        <v>9.2046023011505744E-4</v>
      </c>
      <c r="I23" s="32">
        <f t="shared" si="2"/>
        <v>0.21512563573453411</v>
      </c>
      <c r="J23" s="33">
        <f t="shared" si="5"/>
        <v>107.50903645833344</v>
      </c>
      <c r="K23" s="33">
        <f t="shared" si="3"/>
        <v>4.300361458333338</v>
      </c>
      <c r="L23" s="30">
        <v>30</v>
      </c>
      <c r="M23" s="34">
        <f t="shared" si="6"/>
        <v>0.83333333333333337</v>
      </c>
      <c r="N23" s="30">
        <v>347</v>
      </c>
      <c r="O23" s="35">
        <f t="shared" ref="O23:P23" si="31">D23/7</f>
        <v>3.5714285714285716</v>
      </c>
      <c r="P23" s="35">
        <f t="shared" si="31"/>
        <v>0</v>
      </c>
      <c r="Q23" s="30">
        <f t="shared" si="8"/>
        <v>97</v>
      </c>
      <c r="R23" s="30"/>
      <c r="S23" s="36">
        <v>0.340425531914893</v>
      </c>
      <c r="T23" s="29">
        <v>2000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34</v>
      </c>
      <c r="AB23" s="41">
        <f t="shared" si="11"/>
        <v>-0.69</v>
      </c>
      <c r="AC23" s="42">
        <v>0.15144097222222222</v>
      </c>
      <c r="AD23" s="40">
        <f t="shared" si="12"/>
        <v>-5.2247135416666657</v>
      </c>
      <c r="AE23" s="40">
        <v>-5.8</v>
      </c>
      <c r="AF23" s="40">
        <v>-6.6637500000000003</v>
      </c>
      <c r="AG23" s="40">
        <v>0</v>
      </c>
    </row>
    <row r="24" spans="1:33" ht="15.75" customHeight="1" x14ac:dyDescent="0.2">
      <c r="A24" s="29" t="s">
        <v>40</v>
      </c>
      <c r="B24" s="29" t="s">
        <v>300</v>
      </c>
      <c r="C24" s="16">
        <f t="shared" si="4"/>
        <v>17.847285714285722</v>
      </c>
      <c r="D24" s="30">
        <v>70</v>
      </c>
      <c r="E24" s="30">
        <v>0</v>
      </c>
      <c r="F24" s="33">
        <v>1249.3100000000004</v>
      </c>
      <c r="G24" s="33">
        <v>-0.21000000000000002</v>
      </c>
      <c r="H24" s="32">
        <f t="shared" si="1"/>
        <v>1.6809278721854459E-4</v>
      </c>
      <c r="I24" s="32">
        <f t="shared" si="2"/>
        <v>0.1397665928259067</v>
      </c>
      <c r="J24" s="33">
        <f t="shared" si="5"/>
        <v>174.61180208333354</v>
      </c>
      <c r="K24" s="33">
        <f t="shared" si="3"/>
        <v>2.4944543154761933</v>
      </c>
      <c r="L24" s="30">
        <v>76</v>
      </c>
      <c r="M24" s="34">
        <f t="shared" si="6"/>
        <v>0.92105263157894735</v>
      </c>
      <c r="N24" s="30">
        <v>280</v>
      </c>
      <c r="O24" s="35">
        <f t="shared" ref="O24:P24" si="32">D24/7</f>
        <v>10</v>
      </c>
      <c r="P24" s="35">
        <f t="shared" si="32"/>
        <v>0</v>
      </c>
      <c r="Q24" s="30">
        <f t="shared" si="8"/>
        <v>28</v>
      </c>
      <c r="R24" s="30"/>
      <c r="S24" s="36">
        <v>1.0675241157556199</v>
      </c>
      <c r="T24" s="29">
        <v>2000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0.15144097222222222</v>
      </c>
      <c r="AD24" s="40">
        <f t="shared" si="12"/>
        <v>-14.629197916666664</v>
      </c>
      <c r="AE24" s="40">
        <v>-5.8</v>
      </c>
      <c r="AF24" s="40">
        <v>-6.6637500000000003</v>
      </c>
      <c r="AG24" s="40">
        <v>0</v>
      </c>
    </row>
    <row r="25" spans="1:33" ht="15.75" customHeight="1" x14ac:dyDescent="0.2">
      <c r="A25" s="29" t="s">
        <v>42</v>
      </c>
      <c r="B25" s="15" t="s">
        <v>301</v>
      </c>
      <c r="C25" s="16">
        <f t="shared" si="4"/>
        <v>18.680721649484536</v>
      </c>
      <c r="D25" s="30">
        <v>97</v>
      </c>
      <c r="E25" s="30">
        <v>1</v>
      </c>
      <c r="F25" s="33">
        <v>1812.03</v>
      </c>
      <c r="G25" s="33">
        <v>0</v>
      </c>
      <c r="H25" s="32">
        <f t="shared" si="1"/>
        <v>0</v>
      </c>
      <c r="I25" s="32">
        <f t="shared" si="2"/>
        <v>0.1717711392402444</v>
      </c>
      <c r="J25" s="33">
        <f t="shared" si="5"/>
        <v>311.25445743750004</v>
      </c>
      <c r="K25" s="33">
        <f t="shared" si="3"/>
        <v>3.2088088395618559</v>
      </c>
      <c r="L25" s="30">
        <v>113</v>
      </c>
      <c r="M25" s="34">
        <f t="shared" si="6"/>
        <v>0.8584070796460177</v>
      </c>
      <c r="N25" s="30">
        <v>184</v>
      </c>
      <c r="O25" s="35">
        <f t="shared" ref="O25:P25" si="33">D25/7</f>
        <v>13.857142857142858</v>
      </c>
      <c r="P25" s="35">
        <f t="shared" si="33"/>
        <v>0.14285714285714285</v>
      </c>
      <c r="Q25" s="30">
        <f t="shared" si="8"/>
        <v>13</v>
      </c>
      <c r="R25" s="30"/>
      <c r="S25" s="36">
        <v>1.186666666666667</v>
      </c>
      <c r="T25" s="29">
        <v>2000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0.15203229166666665</v>
      </c>
      <c r="AD25" s="40">
        <f t="shared" si="12"/>
        <v>-20.351042562499995</v>
      </c>
      <c r="AE25" s="40">
        <v>-5.8</v>
      </c>
      <c r="AF25" s="40">
        <v>-6.66</v>
      </c>
      <c r="AG25" s="40">
        <v>0</v>
      </c>
    </row>
    <row r="26" spans="1:33" ht="15.75" customHeight="1" x14ac:dyDescent="0.2">
      <c r="A26" s="15" t="s">
        <v>43</v>
      </c>
      <c r="B26" s="15" t="s">
        <v>302</v>
      </c>
      <c r="C26" s="16">
        <f t="shared" si="4"/>
        <v>20.653043478260869</v>
      </c>
      <c r="D26" s="17">
        <v>92</v>
      </c>
      <c r="E26" s="17">
        <v>0</v>
      </c>
      <c r="F26" s="18">
        <v>1900.08</v>
      </c>
      <c r="G26" s="18">
        <v>0</v>
      </c>
      <c r="H26" s="32">
        <f t="shared" si="1"/>
        <v>0</v>
      </c>
      <c r="I26" s="32">
        <f t="shared" si="2"/>
        <v>0.22764356250789433</v>
      </c>
      <c r="J26" s="33">
        <f t="shared" si="5"/>
        <v>432.54098024999985</v>
      </c>
      <c r="K26" s="33">
        <f t="shared" si="3"/>
        <v>4.7015323940217373</v>
      </c>
      <c r="L26" s="17">
        <v>104</v>
      </c>
      <c r="M26" s="34">
        <f t="shared" si="6"/>
        <v>0.88461538461538458</v>
      </c>
      <c r="N26" s="17">
        <v>105</v>
      </c>
      <c r="O26" s="35">
        <f t="shared" ref="O26:P26" si="34">D26/7</f>
        <v>13.142857142857142</v>
      </c>
      <c r="P26" s="35">
        <f t="shared" si="34"/>
        <v>0</v>
      </c>
      <c r="Q26" s="30">
        <f t="shared" si="8"/>
        <v>7</v>
      </c>
      <c r="R26" s="30"/>
      <c r="S26" s="22">
        <v>2.1185468451242828</v>
      </c>
      <c r="T26" s="29">
        <v>2000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0.15203229166666665</v>
      </c>
      <c r="AD26" s="40">
        <f t="shared" si="12"/>
        <v>-19.302019749999996</v>
      </c>
      <c r="AE26" s="26">
        <v>-5.98</v>
      </c>
      <c r="AF26" s="26">
        <v>-6.6637500000000003</v>
      </c>
      <c r="AG26" s="26">
        <v>0</v>
      </c>
    </row>
    <row r="27" spans="1:33" ht="15.75" customHeight="1" x14ac:dyDescent="0.2">
      <c r="A27" s="15" t="s">
        <v>44</v>
      </c>
      <c r="B27" s="15" t="s">
        <v>303</v>
      </c>
      <c r="C27" s="16">
        <f t="shared" si="4"/>
        <v>22.499433962264153</v>
      </c>
      <c r="D27" s="17">
        <v>53</v>
      </c>
      <c r="E27" s="17">
        <v>0</v>
      </c>
      <c r="F27" s="18">
        <v>1192.47</v>
      </c>
      <c r="G27" s="18">
        <v>0</v>
      </c>
      <c r="H27" s="32">
        <f t="shared" si="1"/>
        <v>0</v>
      </c>
      <c r="I27" s="32">
        <f t="shared" si="2"/>
        <v>0.27871653642229993</v>
      </c>
      <c r="J27" s="33">
        <f t="shared" si="5"/>
        <v>332.36110818750001</v>
      </c>
      <c r="K27" s="33">
        <f t="shared" si="3"/>
        <v>6.2709643054245285</v>
      </c>
      <c r="L27" s="17">
        <v>114</v>
      </c>
      <c r="M27" s="34">
        <f t="shared" si="6"/>
        <v>0.46491228070175439</v>
      </c>
      <c r="N27" s="17">
        <v>53</v>
      </c>
      <c r="O27" s="35">
        <f t="shared" ref="O27:P27" si="35">D27/7</f>
        <v>7.5714285714285712</v>
      </c>
      <c r="P27" s="35">
        <f t="shared" si="35"/>
        <v>0</v>
      </c>
      <c r="Q27" s="30">
        <f t="shared" si="8"/>
        <v>7</v>
      </c>
      <c r="R27" s="30"/>
      <c r="S27" s="22">
        <v>3.046770601336303</v>
      </c>
      <c r="T27" s="29">
        <v>2000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0.15203229166666665</v>
      </c>
      <c r="AD27" s="40">
        <f t="shared" si="12"/>
        <v>-11.119641812499998</v>
      </c>
      <c r="AE27" s="26">
        <v>-5.98</v>
      </c>
      <c r="AF27" s="26">
        <v>-6.6637500000000003</v>
      </c>
      <c r="AG27" s="26">
        <v>0</v>
      </c>
    </row>
    <row r="28" spans="1:33" ht="15.75" customHeight="1" x14ac:dyDescent="0.2">
      <c r="A28" s="15" t="s">
        <v>45</v>
      </c>
      <c r="B28" s="15"/>
      <c r="C28" s="16">
        <f t="shared" si="4"/>
        <v>22.085238095238093</v>
      </c>
      <c r="D28" s="17">
        <v>42</v>
      </c>
      <c r="E28" s="17">
        <v>0</v>
      </c>
      <c r="F28" s="18">
        <v>927.57999999999993</v>
      </c>
      <c r="G28" s="18">
        <v>-0.08</v>
      </c>
      <c r="H28" s="32">
        <f t="shared" si="1"/>
        <v>8.6245930270165383E-5</v>
      </c>
      <c r="I28" s="32">
        <f t="shared" si="2"/>
        <v>0.26791619954613061</v>
      </c>
      <c r="J28" s="33">
        <f t="shared" si="5"/>
        <v>248.51370837499979</v>
      </c>
      <c r="K28" s="33">
        <f t="shared" si="3"/>
        <v>5.9169930565476143</v>
      </c>
      <c r="L28" s="17">
        <v>99</v>
      </c>
      <c r="M28" s="34">
        <f t="shared" si="6"/>
        <v>0.42424242424242425</v>
      </c>
      <c r="N28" s="17">
        <v>13</v>
      </c>
      <c r="O28" s="35">
        <f t="shared" ref="O28:P28" si="36">D28/7</f>
        <v>6</v>
      </c>
      <c r="P28" s="35">
        <f t="shared" si="36"/>
        <v>0</v>
      </c>
      <c r="Q28" s="30">
        <f t="shared" si="8"/>
        <v>2</v>
      </c>
      <c r="R28" s="30"/>
      <c r="S28" s="22">
        <v>4.257703081232493</v>
      </c>
      <c r="T28" s="15" t="s">
        <v>33</v>
      </c>
      <c r="U28" s="23">
        <v>120</v>
      </c>
      <c r="V28" s="1" t="s">
        <v>304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0.15203229166666665</v>
      </c>
      <c r="AD28" s="40">
        <f t="shared" si="12"/>
        <v>-8.8117916249999979</v>
      </c>
      <c r="AE28" s="26">
        <v>-5.98</v>
      </c>
      <c r="AF28" s="26">
        <v>-6.6637500000000003</v>
      </c>
      <c r="AG28" s="26">
        <v>0</v>
      </c>
    </row>
    <row r="29" spans="1:33" ht="15.75" customHeight="1" x14ac:dyDescent="0.2">
      <c r="A29" s="15" t="s">
        <v>48</v>
      </c>
      <c r="B29" s="15" t="s">
        <v>91</v>
      </c>
      <c r="C29" s="16">
        <f t="shared" si="4"/>
        <v>21.990000000000002</v>
      </c>
      <c r="D29" s="17">
        <v>7</v>
      </c>
      <c r="E29" s="17">
        <v>0</v>
      </c>
      <c r="F29" s="18">
        <v>153.93</v>
      </c>
      <c r="G29" s="18">
        <v>0</v>
      </c>
      <c r="H29" s="32">
        <f t="shared" si="1"/>
        <v>0</v>
      </c>
      <c r="I29" s="32">
        <f t="shared" si="2"/>
        <v>0.26548182980900398</v>
      </c>
      <c r="J29" s="33">
        <f t="shared" si="5"/>
        <v>40.865618062499983</v>
      </c>
      <c r="K29" s="33">
        <f t="shared" si="3"/>
        <v>5.8379454374999975</v>
      </c>
      <c r="L29" s="17">
        <v>25</v>
      </c>
      <c r="M29" s="34">
        <f t="shared" si="6"/>
        <v>0.28000000000000003</v>
      </c>
      <c r="N29" s="17">
        <v>2</v>
      </c>
      <c r="O29" s="35">
        <f t="shared" ref="O29:P29" si="37">D29/7</f>
        <v>1</v>
      </c>
      <c r="P29" s="35">
        <f t="shared" si="37"/>
        <v>0</v>
      </c>
      <c r="Q29" s="30">
        <f t="shared" si="8"/>
        <v>2</v>
      </c>
      <c r="R29" s="30"/>
      <c r="S29" s="22">
        <v>3.4371002132196158</v>
      </c>
      <c r="T29" s="15" t="s">
        <v>33</v>
      </c>
      <c r="U29" s="23">
        <v>120</v>
      </c>
      <c r="V29" s="1" t="s">
        <v>305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0.15203229166666665</v>
      </c>
      <c r="AD29" s="40">
        <f t="shared" si="12"/>
        <v>-1.4686319374999997</v>
      </c>
      <c r="AE29" s="26">
        <v>-5.98</v>
      </c>
      <c r="AF29" s="26">
        <v>-6.6637500000000003</v>
      </c>
      <c r="AG29" s="26">
        <v>0</v>
      </c>
    </row>
    <row r="30" spans="1:33" ht="15.75" customHeight="1" x14ac:dyDescent="0.2">
      <c r="A30" s="15" t="s">
        <v>49</v>
      </c>
      <c r="B30" s="15"/>
      <c r="C30" s="16">
        <f t="shared" si="4"/>
        <v>21.99</v>
      </c>
      <c r="D30" s="17">
        <v>2</v>
      </c>
      <c r="E30" s="17">
        <v>0</v>
      </c>
      <c r="F30" s="18">
        <v>43.98</v>
      </c>
      <c r="G30" s="18">
        <v>0</v>
      </c>
      <c r="H30" s="32">
        <f t="shared" si="1"/>
        <v>0</v>
      </c>
      <c r="I30" s="32">
        <f t="shared" si="2"/>
        <v>0.27461436726921318</v>
      </c>
      <c r="J30" s="33">
        <f t="shared" si="5"/>
        <v>12.077539872499996</v>
      </c>
      <c r="K30" s="33">
        <f t="shared" si="3"/>
        <v>6.0387699362499978</v>
      </c>
      <c r="L30" s="17">
        <v>43</v>
      </c>
      <c r="M30" s="34">
        <f t="shared" si="6"/>
        <v>4.6511627906976744E-2</v>
      </c>
      <c r="N30" s="17">
        <v>1</v>
      </c>
      <c r="O30" s="35">
        <f t="shared" ref="O30:P30" si="38">D30/7</f>
        <v>0.2857142857142857</v>
      </c>
      <c r="P30" s="35">
        <f t="shared" si="38"/>
        <v>0</v>
      </c>
      <c r="Q30" s="30">
        <f t="shared" si="8"/>
        <v>3</v>
      </c>
      <c r="R30" s="30"/>
      <c r="S30" s="22">
        <v>2.6148867313915858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0.15203229166666665</v>
      </c>
      <c r="AD30" s="40">
        <f t="shared" si="12"/>
        <v>-0.41960912499999992</v>
      </c>
      <c r="AE30" s="26">
        <v>-5.98</v>
      </c>
      <c r="AF30" s="26">
        <v>-6.46292550125</v>
      </c>
      <c r="AG30" s="26">
        <v>0</v>
      </c>
    </row>
    <row r="31" spans="1:33" ht="15.75" customHeight="1" x14ac:dyDescent="0.2">
      <c r="A31" s="15" t="s">
        <v>50</v>
      </c>
      <c r="B31" s="47" t="s">
        <v>73</v>
      </c>
      <c r="C31" s="16">
        <f t="shared" si="4"/>
        <v>21.99</v>
      </c>
      <c r="D31" s="17">
        <v>1</v>
      </c>
      <c r="E31" s="17">
        <v>0</v>
      </c>
      <c r="F31" s="18">
        <v>21.99</v>
      </c>
      <c r="G31" s="43">
        <v>0</v>
      </c>
      <c r="H31" s="32">
        <f t="shared" si="1"/>
        <v>0</v>
      </c>
      <c r="I31" s="32">
        <f t="shared" si="2"/>
        <v>0.27461436726921318</v>
      </c>
      <c r="J31" s="33">
        <f t="shared" si="5"/>
        <v>6.0387699362499978</v>
      </c>
      <c r="K31" s="33">
        <f t="shared" si="3"/>
        <v>6.0387699362499978</v>
      </c>
      <c r="L31" s="17">
        <v>4</v>
      </c>
      <c r="M31" s="34">
        <f t="shared" si="6"/>
        <v>0.25</v>
      </c>
      <c r="N31" s="17">
        <v>3</v>
      </c>
      <c r="O31" s="35">
        <f t="shared" ref="O31:P32" si="39">D31/7</f>
        <v>0.14285714285714285</v>
      </c>
      <c r="P31" s="35">
        <f t="shared" si="39"/>
        <v>0</v>
      </c>
      <c r="Q31" s="30">
        <f t="shared" si="8"/>
        <v>21</v>
      </c>
      <c r="R31" s="30"/>
      <c r="S31" s="22">
        <v>3.3114754098360599</v>
      </c>
      <c r="T31" s="15">
        <v>1880</v>
      </c>
      <c r="U31" s="23">
        <v>120</v>
      </c>
      <c r="V31" s="1" t="s">
        <v>374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0.15203229166666665</v>
      </c>
      <c r="AD31" s="40">
        <f t="shared" si="12"/>
        <v>-0.20980456249999996</v>
      </c>
      <c r="AE31" s="44">
        <v>-5.98</v>
      </c>
      <c r="AF31" s="44">
        <v>-6.46292550125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2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4.3085106382978724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0.15203229166666665</v>
      </c>
      <c r="AD32" s="40">
        <f t="shared" si="12"/>
        <v>0</v>
      </c>
      <c r="AE32" s="56">
        <v>-5.98</v>
      </c>
      <c r="AF32" s="56">
        <v>-6.46292550125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69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Premium Clear Plastic Plates for Dinner Party or Wedding - 7 Inch Fancy Disposable Plastics Plates")</f>
        <v>100 Premium Clear Plastic Plates for Dinner Party or Wedding - 7 Inch Fancy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Info!B1:BJ5000""),2,FALSE),"""")"),"B074SZGY4G")</f>
        <v>B074SZGY4G</v>
      </c>
      <c r="B2" s="3" t="s">
        <v>306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119.25" customHeight="1" x14ac:dyDescent="0.2">
      <c r="A3" s="72" t="s">
        <v>30</v>
      </c>
      <c r="B3" s="73"/>
      <c r="C3" s="4">
        <f>((AE32+AF32)/0.85)*-1</f>
        <v>16.674375110294118</v>
      </c>
      <c r="D3" s="5">
        <f>SUM(D4:D99707)</f>
        <v>398</v>
      </c>
      <c r="E3" s="5"/>
      <c r="F3" s="6">
        <f t="shared" ref="F3:G3" si="0">SUM(F4:F99707)</f>
        <v>9342.35</v>
      </c>
      <c r="G3" s="6">
        <f t="shared" si="0"/>
        <v>-115.69999999999999</v>
      </c>
      <c r="H3" s="7">
        <f t="shared" ref="H3:H32" si="1">G3/F3*-1</f>
        <v>1.2384464294315669E-2</v>
      </c>
      <c r="I3" s="8">
        <f t="shared" ref="I3:I32" si="2">J3/F3</f>
        <v>0.21040168299043879</v>
      </c>
      <c r="J3" s="6">
        <f>SUM(J4:J99707)</f>
        <v>1965.6461630857259</v>
      </c>
      <c r="K3" s="6">
        <f t="shared" ref="K3:K32" si="3">J3/D3</f>
        <v>4.9388094549892614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2 - Nov
2 - Dec
2 - Jan
2 - Feb")</f>
        <v>2 - March
2 - April
2 - May
2 - June
2 - July
2 - Aug
2 - Sept
2 - Oct
2 - Nov
2 - Dec
2 -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5</v>
      </c>
      <c r="X3" s="7">
        <f>W3/D3</f>
        <v>1.2562814070351759E-2</v>
      </c>
      <c r="Y3" s="6"/>
      <c r="Z3" s="5"/>
      <c r="AA3" s="5"/>
      <c r="AB3" s="5"/>
      <c r="AC3" s="5"/>
      <c r="AD3" s="6">
        <f>SUM(AD4:AD99707)</f>
        <v>-99.449841339754641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Info!B2:BZ7000""),37,FALSE)),"""")*-1"),-7.89321884375)</f>
        <v>-7.8932188437499997</v>
      </c>
      <c r="AG3" s="6">
        <f>SUM(AG4:AG99707)</f>
        <v>0</v>
      </c>
    </row>
    <row r="4" spans="1:33" ht="15.75" customHeight="1" x14ac:dyDescent="0.2">
      <c r="A4" s="15" t="s">
        <v>52</v>
      </c>
      <c r="B4" s="15" t="s">
        <v>307</v>
      </c>
      <c r="C4" s="16">
        <f t="shared" ref="C4:C32" si="4">IFERROR(F4/D4," - ")</f>
        <v>18.561428571428571</v>
      </c>
      <c r="D4" s="17">
        <v>7</v>
      </c>
      <c r="E4" s="17">
        <v>0</v>
      </c>
      <c r="F4" s="18">
        <v>129.93</v>
      </c>
      <c r="G4" s="18">
        <v>0</v>
      </c>
      <c r="H4" s="19">
        <f t="shared" si="1"/>
        <v>0</v>
      </c>
      <c r="I4" s="19">
        <f t="shared" si="2"/>
        <v>6.2152574487141669E-2</v>
      </c>
      <c r="J4" s="18">
        <f t="shared" ref="J4:J32" si="5">F4*0.85+G4+AF4*D4+D4*AE4+AG4+AD4</f>
        <v>8.0754840031143171</v>
      </c>
      <c r="K4" s="18">
        <f t="shared" si="3"/>
        <v>1.1536405718734739</v>
      </c>
      <c r="L4" s="17">
        <v>1</v>
      </c>
      <c r="M4" s="20">
        <f t="shared" ref="M4:M32" si="6">IFERROR(D4/L4,"-")</f>
        <v>7</v>
      </c>
      <c r="N4" s="17">
        <v>25</v>
      </c>
      <c r="O4" s="21">
        <f t="shared" ref="O4:P4" si="7">D4/7</f>
        <v>1</v>
      </c>
      <c r="P4" s="21">
        <f t="shared" si="7"/>
        <v>0</v>
      </c>
      <c r="Q4" s="17">
        <f t="shared" ref="Q4:Q32" si="8">ROUNDDOWN(N4/(O4+P4),0)</f>
        <v>25</v>
      </c>
      <c r="R4" s="17"/>
      <c r="S4" s="22">
        <v>2.2476190476190401</v>
      </c>
      <c r="T4" s="15">
        <v>400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0.18106651504629628</v>
      </c>
      <c r="AD4" s="26">
        <f t="shared" ref="AD4:AD32" si="12">IFERROR(AB4*AC4*D4*2,0)</f>
        <v>-1.749102535347222</v>
      </c>
      <c r="AE4" s="26">
        <v>-6.56</v>
      </c>
      <c r="AF4" s="26">
        <v>-7.8137019230769242</v>
      </c>
      <c r="AG4" s="26">
        <v>0</v>
      </c>
    </row>
    <row r="5" spans="1:33" ht="15.75" customHeight="1" x14ac:dyDescent="0.2">
      <c r="A5" s="29" t="s">
        <v>53</v>
      </c>
      <c r="B5" s="29" t="s">
        <v>308</v>
      </c>
      <c r="C5" s="16">
        <f t="shared" si="4"/>
        <v>19.989999999999998</v>
      </c>
      <c r="D5" s="30">
        <v>3</v>
      </c>
      <c r="E5" s="30">
        <v>0</v>
      </c>
      <c r="F5" s="31">
        <v>59.97</v>
      </c>
      <c r="G5" s="31">
        <v>0</v>
      </c>
      <c r="H5" s="32">
        <f t="shared" si="1"/>
        <v>0</v>
      </c>
      <c r="I5" s="32">
        <f t="shared" si="2"/>
        <v>0.11844105790813217</v>
      </c>
      <c r="J5" s="33">
        <f t="shared" si="5"/>
        <v>7.1029102427506858</v>
      </c>
      <c r="K5" s="33">
        <f t="shared" si="3"/>
        <v>2.3676367475835618</v>
      </c>
      <c r="L5" s="30">
        <v>10</v>
      </c>
      <c r="M5" s="34">
        <f t="shared" si="6"/>
        <v>0.3</v>
      </c>
      <c r="N5" s="30">
        <v>26</v>
      </c>
      <c r="O5" s="35">
        <f t="shared" ref="O5:P5" si="13">D5/7</f>
        <v>0.42857142857142855</v>
      </c>
      <c r="P5" s="35">
        <f t="shared" si="13"/>
        <v>0</v>
      </c>
      <c r="Q5" s="30">
        <f t="shared" si="8"/>
        <v>60</v>
      </c>
      <c r="R5" s="30"/>
      <c r="S5" s="36">
        <v>2.5263157894736801</v>
      </c>
      <c r="T5" s="29">
        <v>400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34</v>
      </c>
      <c r="AB5" s="41">
        <f t="shared" si="11"/>
        <v>-0.69</v>
      </c>
      <c r="AC5" s="42">
        <v>0.18127632560834298</v>
      </c>
      <c r="AD5" s="40">
        <f t="shared" si="12"/>
        <v>-0.75048398801853988</v>
      </c>
      <c r="AE5" s="40">
        <v>-6.56</v>
      </c>
      <c r="AF5" s="40">
        <v>-7.8137019230769242</v>
      </c>
      <c r="AG5" s="40">
        <v>0</v>
      </c>
    </row>
    <row r="6" spans="1:33" ht="15.75" customHeight="1" x14ac:dyDescent="0.2">
      <c r="A6" s="29" t="s">
        <v>54</v>
      </c>
      <c r="B6" s="29" t="s">
        <v>309</v>
      </c>
      <c r="C6" s="16">
        <f t="shared" si="4"/>
        <v>19.156666666666666</v>
      </c>
      <c r="D6" s="30">
        <v>6</v>
      </c>
      <c r="E6" s="30">
        <v>0</v>
      </c>
      <c r="F6" s="31">
        <v>114.94</v>
      </c>
      <c r="G6" s="31">
        <v>0</v>
      </c>
      <c r="H6" s="32">
        <f t="shared" si="1"/>
        <v>0</v>
      </c>
      <c r="I6" s="32">
        <f t="shared" si="2"/>
        <v>8.6632658055986772E-2</v>
      </c>
      <c r="J6" s="33">
        <f t="shared" si="5"/>
        <v>9.9575577169551188</v>
      </c>
      <c r="K6" s="33">
        <f t="shared" si="3"/>
        <v>1.6595929528258531</v>
      </c>
      <c r="L6" s="30">
        <v>8</v>
      </c>
      <c r="M6" s="34">
        <f t="shared" si="6"/>
        <v>0.75</v>
      </c>
      <c r="N6" s="30">
        <v>26</v>
      </c>
      <c r="O6" s="35">
        <f t="shared" ref="O6:P6" si="14">D6/7</f>
        <v>0.8571428571428571</v>
      </c>
      <c r="P6" s="35">
        <f t="shared" si="14"/>
        <v>0</v>
      </c>
      <c r="Q6" s="30">
        <f t="shared" si="8"/>
        <v>30</v>
      </c>
      <c r="R6" s="30"/>
      <c r="S6" s="36">
        <v>1.8317757009345701</v>
      </c>
      <c r="T6" s="29">
        <v>400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0.18106651504629628</v>
      </c>
      <c r="AD6" s="40">
        <f t="shared" si="12"/>
        <v>-1.4992307445833331</v>
      </c>
      <c r="AE6" s="40">
        <v>-6.56</v>
      </c>
      <c r="AF6" s="40">
        <v>-7.8137019230769242</v>
      </c>
      <c r="AG6" s="40">
        <v>0</v>
      </c>
    </row>
    <row r="7" spans="1:33" ht="15.75" customHeight="1" x14ac:dyDescent="0.2">
      <c r="A7" s="29" t="s">
        <v>56</v>
      </c>
      <c r="B7" s="29" t="s">
        <v>77</v>
      </c>
      <c r="C7" s="16">
        <f t="shared" si="4"/>
        <v>19.404999999999998</v>
      </c>
      <c r="D7" s="30">
        <v>10</v>
      </c>
      <c r="E7" s="30">
        <v>0</v>
      </c>
      <c r="F7" s="31">
        <v>194.04999999999998</v>
      </c>
      <c r="G7" s="31">
        <v>0</v>
      </c>
      <c r="H7" s="32">
        <f t="shared" si="1"/>
        <v>0</v>
      </c>
      <c r="I7" s="32">
        <f t="shared" si="2"/>
        <v>9.640176687241353E-2</v>
      </c>
      <c r="J7" s="33">
        <f t="shared" si="5"/>
        <v>18.706762861591844</v>
      </c>
      <c r="K7" s="33">
        <f t="shared" si="3"/>
        <v>1.8706762861591844</v>
      </c>
      <c r="L7" s="30">
        <v>25</v>
      </c>
      <c r="M7" s="34">
        <f t="shared" si="6"/>
        <v>0.4</v>
      </c>
      <c r="N7" s="30">
        <v>12</v>
      </c>
      <c r="O7" s="35">
        <f t="shared" ref="O7:P7" si="15">D7/7</f>
        <v>1.4285714285714286</v>
      </c>
      <c r="P7" s="35">
        <f t="shared" si="15"/>
        <v>0</v>
      </c>
      <c r="Q7" s="30">
        <f t="shared" si="8"/>
        <v>8</v>
      </c>
      <c r="R7" s="30"/>
      <c r="S7" s="36">
        <v>2.4186046511627901</v>
      </c>
      <c r="T7" s="29">
        <v>400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0.18106651504629628</v>
      </c>
      <c r="AD7" s="40">
        <f t="shared" si="12"/>
        <v>-2.4987179076388886</v>
      </c>
      <c r="AE7" s="40">
        <v>-6.56</v>
      </c>
      <c r="AF7" s="40">
        <v>-7.8137019230769242</v>
      </c>
      <c r="AG7" s="40">
        <v>0</v>
      </c>
    </row>
    <row r="8" spans="1:33" ht="15.75" customHeight="1" x14ac:dyDescent="0.2">
      <c r="A8" s="29" t="s">
        <v>57</v>
      </c>
      <c r="B8" s="29"/>
      <c r="C8" s="16">
        <f t="shared" si="4"/>
        <v>21.24666666666667</v>
      </c>
      <c r="D8" s="30">
        <v>9</v>
      </c>
      <c r="E8" s="30">
        <v>0</v>
      </c>
      <c r="F8" s="31">
        <v>191.22000000000003</v>
      </c>
      <c r="G8" s="31">
        <v>0</v>
      </c>
      <c r="H8" s="32">
        <f t="shared" si="1"/>
        <v>0</v>
      </c>
      <c r="I8" s="32">
        <f t="shared" si="2"/>
        <v>0.16189809582222053</v>
      </c>
      <c r="J8" s="33">
        <f t="shared" si="5"/>
        <v>30.958153883125014</v>
      </c>
      <c r="K8" s="33">
        <f t="shared" si="3"/>
        <v>3.4397948759027792</v>
      </c>
      <c r="L8" s="30">
        <v>29</v>
      </c>
      <c r="M8" s="34">
        <f t="shared" si="6"/>
        <v>0.31034482758620691</v>
      </c>
      <c r="N8" s="30">
        <v>4</v>
      </c>
      <c r="O8" s="35">
        <f t="shared" ref="O8:P8" si="16">D8/7</f>
        <v>1.2857142857142858</v>
      </c>
      <c r="P8" s="35">
        <f t="shared" si="16"/>
        <v>0</v>
      </c>
      <c r="Q8" s="30">
        <f t="shared" si="8"/>
        <v>3</v>
      </c>
      <c r="R8" s="30"/>
      <c r="S8" s="36">
        <v>3.8032786885245899</v>
      </c>
      <c r="T8" s="29">
        <v>400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34</v>
      </c>
      <c r="AB8" s="41">
        <f t="shared" si="11"/>
        <v>-0.69</v>
      </c>
      <c r="AC8" s="42">
        <v>0.18106651504629628</v>
      </c>
      <c r="AD8" s="40">
        <f t="shared" si="12"/>
        <v>-2.2488461168749998</v>
      </c>
      <c r="AE8" s="40">
        <v>-6.56</v>
      </c>
      <c r="AF8" s="40">
        <v>-7.81</v>
      </c>
      <c r="AG8" s="40">
        <v>0</v>
      </c>
    </row>
    <row r="9" spans="1:33" ht="15.75" customHeight="1" x14ac:dyDescent="0.2">
      <c r="A9" s="29" t="s">
        <v>58</v>
      </c>
      <c r="B9" s="29"/>
      <c r="C9" s="16">
        <f t="shared" si="4"/>
        <v>25.23</v>
      </c>
      <c r="D9" s="30">
        <v>1</v>
      </c>
      <c r="E9" s="30">
        <v>0</v>
      </c>
      <c r="F9" s="31">
        <v>25.23</v>
      </c>
      <c r="G9" s="31">
        <v>0</v>
      </c>
      <c r="H9" s="32">
        <f t="shared" si="1"/>
        <v>0</v>
      </c>
      <c r="I9" s="32">
        <f t="shared" si="2"/>
        <v>0.26112089307622044</v>
      </c>
      <c r="J9" s="33">
        <f t="shared" si="5"/>
        <v>6.5880801323130411</v>
      </c>
      <c r="K9" s="33">
        <f t="shared" si="3"/>
        <v>6.5880801323130411</v>
      </c>
      <c r="L9" s="30">
        <v>0</v>
      </c>
      <c r="M9" s="34" t="str">
        <f t="shared" si="6"/>
        <v>-</v>
      </c>
      <c r="N9" s="30">
        <v>2</v>
      </c>
      <c r="O9" s="35">
        <f t="shared" ref="O9:P9" si="17">D9/7</f>
        <v>0.14285714285714285</v>
      </c>
      <c r="P9" s="35">
        <f t="shared" si="17"/>
        <v>0</v>
      </c>
      <c r="Q9" s="30">
        <f t="shared" si="8"/>
        <v>14</v>
      </c>
      <c r="R9" s="30"/>
      <c r="S9" s="36">
        <v>4.5333333333333297</v>
      </c>
      <c r="T9" s="29">
        <v>400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34</v>
      </c>
      <c r="AB9" s="41">
        <f t="shared" si="11"/>
        <v>-0.69</v>
      </c>
      <c r="AC9" s="42">
        <v>0.18106651504629628</v>
      </c>
      <c r="AD9" s="40">
        <f t="shared" si="12"/>
        <v>-0.24987179076388885</v>
      </c>
      <c r="AE9" s="40">
        <v>-6.56</v>
      </c>
      <c r="AF9" s="40">
        <v>-8.0475480769230696</v>
      </c>
      <c r="AG9" s="40">
        <v>0</v>
      </c>
    </row>
    <row r="10" spans="1:33" ht="15.75" customHeight="1" x14ac:dyDescent="0.2">
      <c r="A10" s="29" t="s">
        <v>59</v>
      </c>
      <c r="B10" s="29"/>
      <c r="C10" s="16">
        <f t="shared" si="4"/>
        <v>21.68</v>
      </c>
      <c r="D10" s="30">
        <v>2</v>
      </c>
      <c r="E10" s="30">
        <v>0</v>
      </c>
      <c r="F10" s="31">
        <v>43.36</v>
      </c>
      <c r="G10" s="31">
        <v>-0.12</v>
      </c>
      <c r="H10" s="32">
        <f t="shared" si="1"/>
        <v>2.7675276752767526E-3</v>
      </c>
      <c r="I10" s="32">
        <f t="shared" si="2"/>
        <v>0.1619271278742179</v>
      </c>
      <c r="J10" s="33">
        <f t="shared" si="5"/>
        <v>7.0211602646260882</v>
      </c>
      <c r="K10" s="33">
        <f t="shared" si="3"/>
        <v>3.5105801323130441</v>
      </c>
      <c r="L10" s="30">
        <v>31</v>
      </c>
      <c r="M10" s="34">
        <f t="shared" si="6"/>
        <v>6.4516129032258063E-2</v>
      </c>
      <c r="N10" s="30">
        <v>0</v>
      </c>
      <c r="O10" s="35">
        <f t="shared" ref="O10:P10" si="18">D10/7</f>
        <v>0.2857142857142857</v>
      </c>
      <c r="P10" s="35">
        <f t="shared" si="18"/>
        <v>0</v>
      </c>
      <c r="Q10" s="30">
        <f t="shared" si="8"/>
        <v>0</v>
      </c>
      <c r="R10" s="30"/>
      <c r="S10" s="36" t="e">
        <v>#N/A</v>
      </c>
      <c r="T10" s="29">
        <v>400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34</v>
      </c>
      <c r="AB10" s="41">
        <f t="shared" si="11"/>
        <v>-0.69</v>
      </c>
      <c r="AC10" s="42">
        <v>0.18106651504629628</v>
      </c>
      <c r="AD10" s="40">
        <f t="shared" si="12"/>
        <v>-0.4997435815277777</v>
      </c>
      <c r="AE10" s="40">
        <v>-6.56</v>
      </c>
      <c r="AF10" s="40">
        <v>-8.0475480769230696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400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-8.0475480769230696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400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-8.0475480769230696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400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-8.1706249999999994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400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-8.1706249999999994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600</v>
      </c>
      <c r="U15" s="37">
        <v>200</v>
      </c>
      <c r="V15" s="38" t="s">
        <v>281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-8.1706249999999994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600</v>
      </c>
      <c r="U16" s="37">
        <v>200</v>
      </c>
      <c r="V16" s="38" t="s">
        <v>281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-8.1706249999999994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600</v>
      </c>
      <c r="U17" s="37">
        <v>200</v>
      </c>
      <c r="V17" s="38" t="s">
        <v>282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-8.1706249999999994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200</v>
      </c>
      <c r="U18" s="37">
        <v>200</v>
      </c>
      <c r="V18" s="38" t="s">
        <v>283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-8.1706249999999994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400</v>
      </c>
      <c r="U19" s="37">
        <v>400</v>
      </c>
      <c r="V19" s="38" t="s">
        <v>299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-8.1706250000000011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400</v>
      </c>
      <c r="U20" s="37">
        <v>400</v>
      </c>
      <c r="V20" s="38" t="s">
        <v>299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-8.1706250000000011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22.57</v>
      </c>
      <c r="D21" s="30">
        <v>2</v>
      </c>
      <c r="E21" s="30">
        <v>0</v>
      </c>
      <c r="F21" s="33">
        <v>45.14</v>
      </c>
      <c r="G21" s="31">
        <v>0</v>
      </c>
      <c r="H21" s="32">
        <f t="shared" si="1"/>
        <v>0</v>
      </c>
      <c r="I21" s="32">
        <f t="shared" si="2"/>
        <v>0.18626509566841429</v>
      </c>
      <c r="J21" s="33">
        <f t="shared" si="5"/>
        <v>8.4080064184722207</v>
      </c>
      <c r="K21" s="33">
        <f t="shared" si="3"/>
        <v>4.2040032092361104</v>
      </c>
      <c r="L21" s="30">
        <v>0</v>
      </c>
      <c r="M21" s="34" t="str">
        <f t="shared" si="6"/>
        <v>-</v>
      </c>
      <c r="N21" s="30">
        <v>398</v>
      </c>
      <c r="O21" s="35">
        <f t="shared" ref="O21:P21" si="29">D21/7</f>
        <v>0.2857142857142857</v>
      </c>
      <c r="P21" s="35">
        <f t="shared" si="29"/>
        <v>0</v>
      </c>
      <c r="Q21" s="30">
        <f t="shared" si="8"/>
        <v>1393</v>
      </c>
      <c r="R21" s="30"/>
      <c r="S21" s="36">
        <v>4.1131105398457497E-2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0.18106651504629628</v>
      </c>
      <c r="AD21" s="40">
        <f t="shared" si="12"/>
        <v>-0.4997435815277777</v>
      </c>
      <c r="AE21" s="40">
        <v>-6.56</v>
      </c>
      <c r="AF21" s="40">
        <v>-8.1706250000000011</v>
      </c>
      <c r="AG21" s="40">
        <v>0</v>
      </c>
    </row>
    <row r="22" spans="1:33" ht="15.75" customHeight="1" x14ac:dyDescent="0.2">
      <c r="A22" s="29" t="s">
        <v>37</v>
      </c>
      <c r="B22" s="29" t="s">
        <v>175</v>
      </c>
      <c r="C22" s="16">
        <f t="shared" si="4"/>
        <v>23.263999999999999</v>
      </c>
      <c r="D22" s="30">
        <v>5</v>
      </c>
      <c r="E22" s="30">
        <v>0</v>
      </c>
      <c r="F22" s="31">
        <v>116.32</v>
      </c>
      <c r="G22" s="31">
        <v>-7.0000000000000007E-2</v>
      </c>
      <c r="H22" s="32">
        <f t="shared" si="1"/>
        <v>6.0178817056396163E-4</v>
      </c>
      <c r="I22" s="32">
        <f t="shared" si="2"/>
        <v>0.20546351483992903</v>
      </c>
      <c r="J22" s="33">
        <f t="shared" si="5"/>
        <v>23.899516046180544</v>
      </c>
      <c r="K22" s="33">
        <f t="shared" si="3"/>
        <v>4.7799032092361085</v>
      </c>
      <c r="L22" s="30">
        <v>15</v>
      </c>
      <c r="M22" s="34">
        <f t="shared" si="6"/>
        <v>0.33333333333333331</v>
      </c>
      <c r="N22" s="30">
        <v>398</v>
      </c>
      <c r="O22" s="35">
        <f t="shared" ref="O22:P22" si="30">D22/7</f>
        <v>0.7142857142857143</v>
      </c>
      <c r="P22" s="35">
        <f t="shared" si="30"/>
        <v>0</v>
      </c>
      <c r="Q22" s="30">
        <f t="shared" si="8"/>
        <v>557</v>
      </c>
      <c r="R22" s="30"/>
      <c r="S22" s="36">
        <v>8.8888888888888795E-2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34</v>
      </c>
      <c r="AB22" s="41">
        <f t="shared" si="11"/>
        <v>-0.69</v>
      </c>
      <c r="AC22" s="42">
        <v>0.18106651504629628</v>
      </c>
      <c r="AD22" s="40">
        <f t="shared" si="12"/>
        <v>-1.2493589538194443</v>
      </c>
      <c r="AE22" s="40">
        <v>-6.56</v>
      </c>
      <c r="AF22" s="40">
        <v>-8.1706250000000011</v>
      </c>
      <c r="AG22" s="40">
        <v>0</v>
      </c>
    </row>
    <row r="23" spans="1:33" ht="15.75" customHeight="1" x14ac:dyDescent="0.2">
      <c r="A23" s="29" t="s">
        <v>38</v>
      </c>
      <c r="B23" s="29" t="s">
        <v>303</v>
      </c>
      <c r="C23" s="16">
        <f t="shared" si="4"/>
        <v>23.551499999999997</v>
      </c>
      <c r="D23" s="30">
        <v>20</v>
      </c>
      <c r="E23" s="30">
        <v>0</v>
      </c>
      <c r="F23" s="33">
        <v>471.02999999999992</v>
      </c>
      <c r="G23" s="31">
        <v>-35.789999999999992</v>
      </c>
      <c r="H23" s="32">
        <f t="shared" si="1"/>
        <v>7.5982421501815167E-2</v>
      </c>
      <c r="I23" s="32">
        <f t="shared" si="2"/>
        <v>0.13794357935741275</v>
      </c>
      <c r="J23" s="33">
        <f t="shared" si="5"/>
        <v>64.975564184722117</v>
      </c>
      <c r="K23" s="33">
        <f t="shared" si="3"/>
        <v>3.2487782092361059</v>
      </c>
      <c r="L23" s="30">
        <v>55</v>
      </c>
      <c r="M23" s="34">
        <f t="shared" si="6"/>
        <v>0.36363636363636365</v>
      </c>
      <c r="N23" s="30">
        <v>345</v>
      </c>
      <c r="O23" s="35">
        <f t="shared" ref="O23:P23" si="31">D23/7</f>
        <v>2.8571428571428572</v>
      </c>
      <c r="P23" s="35">
        <f t="shared" si="31"/>
        <v>0</v>
      </c>
      <c r="Q23" s="30">
        <f t="shared" si="8"/>
        <v>120</v>
      </c>
      <c r="R23" s="30"/>
      <c r="S23" s="36">
        <v>0.16666666666666599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11.929999999999998</v>
      </c>
      <c r="Z23" s="29">
        <v>3</v>
      </c>
      <c r="AA23" s="29" t="s">
        <v>34</v>
      </c>
      <c r="AB23" s="41">
        <f t="shared" si="11"/>
        <v>-0.69</v>
      </c>
      <c r="AC23" s="42">
        <v>0.18106651504629628</v>
      </c>
      <c r="AD23" s="40">
        <f t="shared" si="12"/>
        <v>-4.9974358152777771</v>
      </c>
      <c r="AE23" s="40">
        <v>-6.56</v>
      </c>
      <c r="AF23" s="40">
        <v>-8.1706250000000011</v>
      </c>
      <c r="AG23" s="40">
        <v>0</v>
      </c>
    </row>
    <row r="24" spans="1:33" ht="15.75" customHeight="1" x14ac:dyDescent="0.2">
      <c r="A24" s="29" t="s">
        <v>40</v>
      </c>
      <c r="B24" s="29" t="s">
        <v>310</v>
      </c>
      <c r="C24" s="16">
        <f t="shared" si="4"/>
        <v>22.07578947368421</v>
      </c>
      <c r="D24" s="30">
        <v>57</v>
      </c>
      <c r="E24" s="30">
        <v>0</v>
      </c>
      <c r="F24" s="33">
        <v>1258.32</v>
      </c>
      <c r="G24" s="33">
        <v>-35.150000000000006</v>
      </c>
      <c r="H24" s="32">
        <f t="shared" si="1"/>
        <v>2.7934070824591525E-2</v>
      </c>
      <c r="I24" s="32">
        <f t="shared" si="2"/>
        <v>0.14347199673092548</v>
      </c>
      <c r="J24" s="33">
        <f t="shared" si="5"/>
        <v>180.53368292645814</v>
      </c>
      <c r="K24" s="33">
        <f t="shared" si="3"/>
        <v>3.1672575952010202</v>
      </c>
      <c r="L24" s="30">
        <v>59</v>
      </c>
      <c r="M24" s="34">
        <f t="shared" si="6"/>
        <v>0.96610169491525422</v>
      </c>
      <c r="N24" s="30">
        <v>299</v>
      </c>
      <c r="O24" s="35">
        <f t="shared" ref="O24:P24" si="32">D24/7</f>
        <v>8.1428571428571423</v>
      </c>
      <c r="P24" s="35">
        <f t="shared" si="32"/>
        <v>0</v>
      </c>
      <c r="Q24" s="30">
        <f t="shared" si="8"/>
        <v>36</v>
      </c>
      <c r="R24" s="30"/>
      <c r="S24" s="36">
        <v>0.835443037974683</v>
      </c>
      <c r="T24" s="29">
        <v>0</v>
      </c>
      <c r="U24" s="37" t="s">
        <v>33</v>
      </c>
      <c r="V24" s="38" t="s">
        <v>33</v>
      </c>
      <c r="W24" s="29">
        <v>4</v>
      </c>
      <c r="X24" s="39">
        <f t="shared" si="9"/>
        <v>7.0175438596491224E-2</v>
      </c>
      <c r="Y24" s="40">
        <f t="shared" si="10"/>
        <v>8.7875000000000014</v>
      </c>
      <c r="Z24" s="29">
        <v>0</v>
      </c>
      <c r="AA24" s="29" t="s">
        <v>34</v>
      </c>
      <c r="AB24" s="41">
        <f t="shared" si="11"/>
        <v>-0.69</v>
      </c>
      <c r="AC24" s="42">
        <v>0.18106651504629628</v>
      </c>
      <c r="AD24" s="40">
        <f t="shared" si="12"/>
        <v>-14.242692073541665</v>
      </c>
      <c r="AE24" s="40">
        <v>-6.56</v>
      </c>
      <c r="AF24" s="40">
        <v>-8.1706250000000011</v>
      </c>
      <c r="AG24" s="40">
        <v>0</v>
      </c>
    </row>
    <row r="25" spans="1:33" ht="15.75" customHeight="1" x14ac:dyDescent="0.2">
      <c r="A25" s="29" t="s">
        <v>42</v>
      </c>
      <c r="B25" s="15" t="s">
        <v>177</v>
      </c>
      <c r="C25" s="16">
        <f t="shared" si="4"/>
        <v>23.798611111111111</v>
      </c>
      <c r="D25" s="30">
        <v>36</v>
      </c>
      <c r="E25" s="30">
        <v>0</v>
      </c>
      <c r="F25" s="33">
        <v>856.75</v>
      </c>
      <c r="G25" s="33">
        <v>-35.47</v>
      </c>
      <c r="H25" s="32">
        <f t="shared" si="1"/>
        <v>4.1400641960898744E-2</v>
      </c>
      <c r="I25" s="32">
        <f t="shared" si="2"/>
        <v>0.1791562480682812</v>
      </c>
      <c r="J25" s="33">
        <f t="shared" si="5"/>
        <v>153.49211553249992</v>
      </c>
      <c r="K25" s="33">
        <f t="shared" si="3"/>
        <v>4.2636698759027754</v>
      </c>
      <c r="L25" s="30">
        <v>57</v>
      </c>
      <c r="M25" s="34">
        <f t="shared" si="6"/>
        <v>0.63157894736842102</v>
      </c>
      <c r="N25" s="30">
        <v>269</v>
      </c>
      <c r="O25" s="35">
        <f t="shared" ref="O25:P25" si="33">D25/7</f>
        <v>5.1428571428571432</v>
      </c>
      <c r="P25" s="35">
        <f t="shared" si="33"/>
        <v>0</v>
      </c>
      <c r="Q25" s="30">
        <f t="shared" si="8"/>
        <v>52</v>
      </c>
      <c r="R25" s="30"/>
      <c r="S25" s="36">
        <v>0.70516717325227962</v>
      </c>
      <c r="T25" s="29">
        <v>0</v>
      </c>
      <c r="U25" s="37" t="s">
        <v>33</v>
      </c>
      <c r="V25" s="38" t="s">
        <v>33</v>
      </c>
      <c r="W25" s="15">
        <v>1</v>
      </c>
      <c r="X25" s="39">
        <f t="shared" si="9"/>
        <v>2.7777777777777776E-2</v>
      </c>
      <c r="Y25" s="40">
        <f t="shared" si="10"/>
        <v>8.8674999999999997</v>
      </c>
      <c r="Z25" s="15">
        <v>3</v>
      </c>
      <c r="AA25" s="29" t="s">
        <v>34</v>
      </c>
      <c r="AB25" s="41">
        <f t="shared" si="11"/>
        <v>-0.69</v>
      </c>
      <c r="AC25" s="42">
        <v>0.18106651504629628</v>
      </c>
      <c r="AD25" s="40">
        <f t="shared" si="12"/>
        <v>-8.9953844674999992</v>
      </c>
      <c r="AE25" s="40">
        <v>-6.56</v>
      </c>
      <c r="AF25" s="40">
        <v>-8.17</v>
      </c>
      <c r="AG25" s="40">
        <v>0</v>
      </c>
    </row>
    <row r="26" spans="1:33" ht="15.75" customHeight="1" x14ac:dyDescent="0.2">
      <c r="A26" s="15" t="s">
        <v>43</v>
      </c>
      <c r="B26" s="15" t="s">
        <v>311</v>
      </c>
      <c r="C26" s="16">
        <f t="shared" si="4"/>
        <v>22.39815789473684</v>
      </c>
      <c r="D26" s="17">
        <v>38</v>
      </c>
      <c r="E26" s="17">
        <v>0</v>
      </c>
      <c r="F26" s="18">
        <v>851.13</v>
      </c>
      <c r="G26" s="18">
        <v>-8.9599999999999991</v>
      </c>
      <c r="H26" s="32">
        <f t="shared" si="1"/>
        <v>1.0527181511637469E-2</v>
      </c>
      <c r="I26" s="32">
        <f t="shared" si="2"/>
        <v>0.18314666613910002</v>
      </c>
      <c r="J26" s="33">
        <f t="shared" si="5"/>
        <v>155.8816219509722</v>
      </c>
      <c r="K26" s="33">
        <f t="shared" si="3"/>
        <v>4.1021479460782162</v>
      </c>
      <c r="L26" s="17">
        <v>68</v>
      </c>
      <c r="M26" s="34">
        <f t="shared" si="6"/>
        <v>0.55882352941176472</v>
      </c>
      <c r="N26" s="17">
        <v>241</v>
      </c>
      <c r="O26" s="35">
        <f t="shared" ref="O26:P26" si="34">D26/7</f>
        <v>5.4285714285714288</v>
      </c>
      <c r="P26" s="35">
        <f t="shared" si="34"/>
        <v>0</v>
      </c>
      <c r="Q26" s="30">
        <f t="shared" si="8"/>
        <v>44</v>
      </c>
      <c r="R26" s="30"/>
      <c r="S26" s="22">
        <v>0.87938931297709921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0.18106651504629628</v>
      </c>
      <c r="AD26" s="40">
        <f t="shared" si="12"/>
        <v>-9.4951280490277767</v>
      </c>
      <c r="AE26" s="26">
        <v>-6.28</v>
      </c>
      <c r="AF26" s="26">
        <v>-8.1706249999999994</v>
      </c>
      <c r="AG26" s="26">
        <v>0</v>
      </c>
    </row>
    <row r="27" spans="1:33" ht="15.75" customHeight="1" x14ac:dyDescent="0.2">
      <c r="A27" s="15" t="s">
        <v>44</v>
      </c>
      <c r="B27" s="15" t="s">
        <v>32</v>
      </c>
      <c r="C27" s="16">
        <f t="shared" si="4"/>
        <v>23.475090909090913</v>
      </c>
      <c r="D27" s="17">
        <v>55</v>
      </c>
      <c r="E27" s="17">
        <v>0</v>
      </c>
      <c r="F27" s="18">
        <v>1291.1300000000001</v>
      </c>
      <c r="G27" s="18">
        <v>0</v>
      </c>
      <c r="H27" s="32">
        <f t="shared" si="1"/>
        <v>0</v>
      </c>
      <c r="I27" s="32">
        <f t="shared" si="2"/>
        <v>0.22378317946913648</v>
      </c>
      <c r="J27" s="33">
        <f t="shared" si="5"/>
        <v>288.93317650798622</v>
      </c>
      <c r="K27" s="33">
        <f t="shared" si="3"/>
        <v>5.2533304819633857</v>
      </c>
      <c r="L27" s="17">
        <v>69</v>
      </c>
      <c r="M27" s="34">
        <f t="shared" si="6"/>
        <v>0.79710144927536231</v>
      </c>
      <c r="N27" s="17">
        <v>197</v>
      </c>
      <c r="O27" s="35">
        <f t="shared" ref="O27:P27" si="35">D27/7</f>
        <v>7.8571428571428568</v>
      </c>
      <c r="P27" s="35">
        <f t="shared" si="35"/>
        <v>0</v>
      </c>
      <c r="Q27" s="30">
        <f t="shared" si="8"/>
        <v>25</v>
      </c>
      <c r="R27" s="30"/>
      <c r="S27" s="22">
        <v>1.471428571428572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0.18106651504629628</v>
      </c>
      <c r="AD27" s="40">
        <f t="shared" si="12"/>
        <v>-13.742948492013888</v>
      </c>
      <c r="AE27" s="26">
        <v>-6.28</v>
      </c>
      <c r="AF27" s="26">
        <v>-8.1706249999999994</v>
      </c>
      <c r="AG27" s="26">
        <v>0</v>
      </c>
    </row>
    <row r="28" spans="1:33" ht="15.75" customHeight="1" x14ac:dyDescent="0.2">
      <c r="A28" s="15" t="s">
        <v>45</v>
      </c>
      <c r="B28" s="15" t="s">
        <v>32</v>
      </c>
      <c r="C28" s="16">
        <f t="shared" si="4"/>
        <v>24.854583333333334</v>
      </c>
      <c r="D28" s="17">
        <v>24</v>
      </c>
      <c r="E28" s="17">
        <v>0</v>
      </c>
      <c r="F28" s="18">
        <v>596.51</v>
      </c>
      <c r="G28" s="18">
        <v>-0.06</v>
      </c>
      <c r="H28" s="32">
        <f t="shared" si="1"/>
        <v>1.0058506982280264E-4</v>
      </c>
      <c r="I28" s="32">
        <f t="shared" si="2"/>
        <v>0.2584392164786285</v>
      </c>
      <c r="J28" s="33">
        <f t="shared" si="5"/>
        <v>154.16157702166669</v>
      </c>
      <c r="K28" s="33">
        <f t="shared" si="3"/>
        <v>6.4233990425694456</v>
      </c>
      <c r="L28" s="17">
        <v>73</v>
      </c>
      <c r="M28" s="34">
        <f t="shared" si="6"/>
        <v>0.32876712328767121</v>
      </c>
      <c r="N28" s="17">
        <v>170</v>
      </c>
      <c r="O28" s="35">
        <f t="shared" ref="O28:P28" si="36">D28/7</f>
        <v>3.4285714285714284</v>
      </c>
      <c r="P28" s="35">
        <f t="shared" si="36"/>
        <v>0</v>
      </c>
      <c r="Q28" s="30">
        <f t="shared" si="8"/>
        <v>49</v>
      </c>
      <c r="R28" s="30"/>
      <c r="S28" s="22">
        <v>1.887096774193548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0.18106651504629628</v>
      </c>
      <c r="AD28" s="40">
        <f t="shared" si="12"/>
        <v>-5.9969229783333322</v>
      </c>
      <c r="AE28" s="26">
        <v>-6.28</v>
      </c>
      <c r="AF28" s="26">
        <v>-8.1706249999999994</v>
      </c>
      <c r="AG28" s="26">
        <v>0</v>
      </c>
    </row>
    <row r="29" spans="1:33" ht="15.75" customHeight="1" x14ac:dyDescent="0.2">
      <c r="A29" s="15" t="s">
        <v>48</v>
      </c>
      <c r="B29" s="15" t="s">
        <v>32</v>
      </c>
      <c r="C29" s="16">
        <f t="shared" si="4"/>
        <v>24.272380952380953</v>
      </c>
      <c r="D29" s="17">
        <v>42</v>
      </c>
      <c r="E29" s="17">
        <v>0</v>
      </c>
      <c r="F29" s="18">
        <v>1019.44</v>
      </c>
      <c r="G29" s="18">
        <v>0</v>
      </c>
      <c r="H29" s="32">
        <f t="shared" si="1"/>
        <v>0</v>
      </c>
      <c r="I29" s="32">
        <f t="shared" si="2"/>
        <v>0.24435291413709162</v>
      </c>
      <c r="J29" s="33">
        <f t="shared" si="5"/>
        <v>249.1031347879167</v>
      </c>
      <c r="K29" s="33">
        <f t="shared" si="3"/>
        <v>5.9310270187599219</v>
      </c>
      <c r="L29" s="17">
        <v>114</v>
      </c>
      <c r="M29" s="34">
        <f t="shared" si="6"/>
        <v>0.36842105263157893</v>
      </c>
      <c r="N29" s="17">
        <v>133</v>
      </c>
      <c r="O29" s="35">
        <f t="shared" ref="O29:P29" si="37">D29/7</f>
        <v>6</v>
      </c>
      <c r="P29" s="35">
        <f t="shared" si="37"/>
        <v>0</v>
      </c>
      <c r="Q29" s="30">
        <f t="shared" si="8"/>
        <v>22</v>
      </c>
      <c r="R29" s="30"/>
      <c r="S29" s="22">
        <v>1.713385826771654</v>
      </c>
      <c r="T29" s="15">
        <v>400</v>
      </c>
      <c r="U29" s="23" t="s">
        <v>33</v>
      </c>
      <c r="V29" s="1" t="s">
        <v>312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0.18106651504629628</v>
      </c>
      <c r="AD29" s="40">
        <f t="shared" si="12"/>
        <v>-10.494615212083332</v>
      </c>
      <c r="AE29" s="26">
        <v>-6.28</v>
      </c>
      <c r="AF29" s="26">
        <v>-8.1706249999999994</v>
      </c>
      <c r="AG29" s="26">
        <v>0</v>
      </c>
    </row>
    <row r="30" spans="1:33" ht="15.75" customHeight="1" x14ac:dyDescent="0.2">
      <c r="A30" s="15" t="s">
        <v>49</v>
      </c>
      <c r="B30" s="15" t="s">
        <v>104</v>
      </c>
      <c r="C30" s="16">
        <f t="shared" si="4"/>
        <v>25.823076923076918</v>
      </c>
      <c r="D30" s="17">
        <v>26</v>
      </c>
      <c r="E30" s="17">
        <v>0</v>
      </c>
      <c r="F30" s="18">
        <v>671.39999999999986</v>
      </c>
      <c r="G30" s="18">
        <v>0</v>
      </c>
      <c r="H30" s="32">
        <f t="shared" si="1"/>
        <v>0</v>
      </c>
      <c r="I30" s="32">
        <f t="shared" si="2"/>
        <v>0.29146506330449623</v>
      </c>
      <c r="J30" s="33">
        <f t="shared" si="5"/>
        <v>195.68964350263872</v>
      </c>
      <c r="K30" s="33">
        <f t="shared" si="3"/>
        <v>7.5265247501014887</v>
      </c>
      <c r="L30" s="17">
        <v>53</v>
      </c>
      <c r="M30" s="34">
        <f t="shared" si="6"/>
        <v>0.49056603773584906</v>
      </c>
      <c r="N30" s="17">
        <v>108</v>
      </c>
      <c r="O30" s="35">
        <f t="shared" ref="O30:P30" si="38">D30/7</f>
        <v>3.7142857142857144</v>
      </c>
      <c r="P30" s="35">
        <f t="shared" si="38"/>
        <v>0</v>
      </c>
      <c r="Q30" s="30">
        <f t="shared" si="8"/>
        <v>29</v>
      </c>
      <c r="R30" s="30"/>
      <c r="S30" s="22">
        <v>1.4675159235668791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0.18106651504629628</v>
      </c>
      <c r="AD30" s="40">
        <f t="shared" si="12"/>
        <v>-6.4966665598611097</v>
      </c>
      <c r="AE30" s="26">
        <v>-6.28</v>
      </c>
      <c r="AF30" s="26">
        <v>-7.8932188437499997</v>
      </c>
      <c r="AG30" s="26">
        <v>0</v>
      </c>
    </row>
    <row r="31" spans="1:33" ht="15.75" customHeight="1" x14ac:dyDescent="0.2">
      <c r="A31" s="15" t="s">
        <v>50</v>
      </c>
      <c r="B31" s="47" t="s">
        <v>313</v>
      </c>
      <c r="C31" s="16">
        <f t="shared" si="4"/>
        <v>24.839600000000004</v>
      </c>
      <c r="D31" s="17">
        <v>25</v>
      </c>
      <c r="E31" s="17">
        <v>0</v>
      </c>
      <c r="F31" s="18">
        <v>620.99000000000012</v>
      </c>
      <c r="G31" s="43">
        <v>0</v>
      </c>
      <c r="H31" s="32">
        <f t="shared" si="1"/>
        <v>0</v>
      </c>
      <c r="I31" s="32">
        <f t="shared" si="2"/>
        <v>0.2693509301875277</v>
      </c>
      <c r="J31" s="33">
        <f t="shared" si="5"/>
        <v>167.26423413715287</v>
      </c>
      <c r="K31" s="33">
        <f t="shared" si="3"/>
        <v>6.6905693654861151</v>
      </c>
      <c r="L31" s="17">
        <v>97</v>
      </c>
      <c r="M31" s="34">
        <f t="shared" si="6"/>
        <v>0.25773195876288657</v>
      </c>
      <c r="N31" s="17">
        <v>85</v>
      </c>
      <c r="O31" s="35">
        <f t="shared" ref="O31:P32" si="39">D31/7</f>
        <v>3.5714285714285716</v>
      </c>
      <c r="P31" s="35">
        <f t="shared" si="39"/>
        <v>0</v>
      </c>
      <c r="Q31" s="30">
        <f t="shared" si="8"/>
        <v>23</v>
      </c>
      <c r="R31" s="30"/>
      <c r="S31" s="22">
        <v>1.7150684931506801</v>
      </c>
      <c r="T31" s="15" t="s">
        <v>33</v>
      </c>
      <c r="U31" s="23" t="s">
        <v>33</v>
      </c>
      <c r="V31" s="1" t="s">
        <v>312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0.18106651504629628</v>
      </c>
      <c r="AD31" s="40">
        <f t="shared" si="12"/>
        <v>-6.246794769097221</v>
      </c>
      <c r="AE31" s="44">
        <v>-6.28</v>
      </c>
      <c r="AF31" s="44">
        <v>-7.8932188437500015</v>
      </c>
      <c r="AG31" s="26">
        <v>0</v>
      </c>
    </row>
    <row r="32" spans="1:33" s="49" customFormat="1" ht="15.75" customHeight="1" x14ac:dyDescent="0.2">
      <c r="A32" s="49" t="s">
        <v>371</v>
      </c>
      <c r="C32" s="16">
        <f t="shared" si="4"/>
        <v>26.183</v>
      </c>
      <c r="D32" s="50">
        <v>30</v>
      </c>
      <c r="E32" s="50">
        <v>0</v>
      </c>
      <c r="F32" s="51">
        <v>785.49</v>
      </c>
      <c r="G32" s="51">
        <v>-0.08</v>
      </c>
      <c r="H32" s="32">
        <f t="shared" si="1"/>
        <v>1.0184725457994373E-4</v>
      </c>
      <c r="I32" s="32">
        <f t="shared" si="2"/>
        <v>0.29904108386431827</v>
      </c>
      <c r="J32" s="33">
        <f t="shared" si="5"/>
        <v>234.89378096458336</v>
      </c>
      <c r="K32" s="33">
        <f t="shared" si="3"/>
        <v>7.8297926988194453</v>
      </c>
      <c r="L32" s="50">
        <v>73</v>
      </c>
      <c r="M32" s="34">
        <f t="shared" si="6"/>
        <v>0.41095890410958902</v>
      </c>
      <c r="N32" s="50">
        <v>63</v>
      </c>
      <c r="O32" s="35">
        <f t="shared" si="39"/>
        <v>4.2857142857142856</v>
      </c>
      <c r="P32" s="35">
        <f t="shared" si="39"/>
        <v>0</v>
      </c>
      <c r="Q32" s="30">
        <f t="shared" si="8"/>
        <v>14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2.3658119658119658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0.18106651504629628</v>
      </c>
      <c r="AD32" s="40">
        <f t="shared" si="12"/>
        <v>-7.4961537229166657</v>
      </c>
      <c r="AE32" s="56">
        <v>-6.28</v>
      </c>
      <c r="AF32" s="56">
        <v>-7.8932188437499997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3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Premium Clear Plastic Plates for Dinner Party or Wedding - 9 Inch Fancy Disposable Plastics Plates")</f>
        <v>100 Premium Clear Plastic Plates for Dinner Party or Wedding - 9 Inch Fancy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Info!B1:BJ5000""),2,FALSE),"""")"),"B074SWZJRB")</f>
        <v>B074SWZJRB</v>
      </c>
      <c r="B2" s="3" t="s">
        <v>314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22.661173079044115</v>
      </c>
      <c r="D3" s="5">
        <f>SUM(D4:D99707)</f>
        <v>409</v>
      </c>
      <c r="E3" s="5"/>
      <c r="F3" s="6">
        <f t="shared" ref="F3:G3" si="0">SUM(F4:F99707)</f>
        <v>11071.529999999999</v>
      </c>
      <c r="G3" s="6">
        <f t="shared" si="0"/>
        <v>-0.78999999999999992</v>
      </c>
      <c r="H3" s="7">
        <f t="shared" ref="H3:H32" si="1">G3/F3*-1</f>
        <v>7.1354185013272777E-5</v>
      </c>
      <c r="I3" s="8">
        <f t="shared" ref="I3:I32" si="2">J3/F3</f>
        <v>9.9032048921309859E-2</v>
      </c>
      <c r="J3" s="6">
        <f>SUM(J4:J99707)</f>
        <v>1096.4363005937496</v>
      </c>
      <c r="K3" s="6">
        <f t="shared" ref="K3:K32" si="3">J3/D3</f>
        <v>2.6807733510849623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Sheet!a1:g5000""),2,FALSE),"""")"),"3 - March
3 - April
3 - May
3 - June
3 - July
3 - Aug
3 - Sept
3 - Oct
3 - Nov
3 - Dec
3 - Jan
3 - Feb")</f>
        <v>3 - March
3 - April
3 - May
3 - June
3 - July
3 - Aug
3 - Sept
3 - Oct
3 - Nov
3 - Dec
3 - Jan
3 -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3</v>
      </c>
      <c r="X3" s="7">
        <f>W3/D3</f>
        <v>7.3349633251833741E-3</v>
      </c>
      <c r="Y3" s="6"/>
      <c r="Z3" s="5"/>
      <c r="AA3" s="5"/>
      <c r="AB3" s="5"/>
      <c r="AC3" s="5"/>
      <c r="AD3" s="6">
        <f>SUM(AD4:AD99707)</f>
        <v>-162.1437109375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Info!B2:BZ7000""),37,FALSE)),"""")*-1"),-11.7819971171875)</f>
        <v>-11.781997117187499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1200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-11.817211538461539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1200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-11.817211538461539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1200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-11.817211538461539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1200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-11.817211538461539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1200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-11.82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1200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-12.1752884615384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1200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-12.1752884615384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1200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-12.1752884615384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1200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-12.1752884615384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1200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-12.36375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1200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-12.36375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1400</v>
      </c>
      <c r="U15" s="37">
        <v>200</v>
      </c>
      <c r="V15" s="38" t="s">
        <v>281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-12.36375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1400</v>
      </c>
      <c r="U16" s="37">
        <v>200</v>
      </c>
      <c r="V16" s="38" t="s">
        <v>281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-12.36375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1400</v>
      </c>
      <c r="U17" s="37">
        <v>200</v>
      </c>
      <c r="V17" s="38" t="s">
        <v>282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-12.36375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1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1000</v>
      </c>
      <c r="U18" s="37">
        <v>200</v>
      </c>
      <c r="V18" s="38" t="s">
        <v>283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-12.36375</v>
      </c>
      <c r="AG18" s="40">
        <v>0</v>
      </c>
    </row>
    <row r="19" spans="1:33" ht="15.75" customHeight="1" x14ac:dyDescent="0.2">
      <c r="A19" s="29" t="s">
        <v>31</v>
      </c>
      <c r="B19" s="29"/>
      <c r="C19" s="16">
        <f t="shared" si="4"/>
        <v>22.99</v>
      </c>
      <c r="D19" s="30">
        <v>1</v>
      </c>
      <c r="E19" s="30">
        <v>0</v>
      </c>
      <c r="F19" s="33">
        <v>22.99</v>
      </c>
      <c r="G19" s="31">
        <v>0</v>
      </c>
      <c r="H19" s="32">
        <f t="shared" si="1"/>
        <v>0</v>
      </c>
      <c r="I19" s="32">
        <f t="shared" si="2"/>
        <v>-4.2164854284471531E-2</v>
      </c>
      <c r="J19" s="33">
        <f t="shared" si="5"/>
        <v>-0.96937000000000051</v>
      </c>
      <c r="K19" s="33">
        <f t="shared" si="3"/>
        <v>-0.96937000000000051</v>
      </c>
      <c r="L19" s="30">
        <v>1</v>
      </c>
      <c r="M19" s="34">
        <f t="shared" si="6"/>
        <v>1</v>
      </c>
      <c r="N19" s="30">
        <v>0</v>
      </c>
      <c r="O19" s="35">
        <f t="shared" ref="O19:P19" si="27">D19/7</f>
        <v>0.14285714285714285</v>
      </c>
      <c r="P19" s="35">
        <f t="shared" si="27"/>
        <v>0</v>
      </c>
      <c r="Q19" s="30">
        <f t="shared" si="8"/>
        <v>0</v>
      </c>
      <c r="R19" s="30"/>
      <c r="S19" s="36" t="e">
        <v>#N/A</v>
      </c>
      <c r="T19" s="29">
        <v>1200</v>
      </c>
      <c r="U19" s="37">
        <v>400</v>
      </c>
      <c r="V19" s="38" t="s">
        <v>299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34</v>
      </c>
      <c r="AB19" s="41">
        <f t="shared" si="11"/>
        <v>-0.69</v>
      </c>
      <c r="AC19" s="42">
        <v>0.32400000000000001</v>
      </c>
      <c r="AD19" s="40">
        <f t="shared" si="12"/>
        <v>-0.44711999999999996</v>
      </c>
      <c r="AE19" s="40">
        <v>-7.7</v>
      </c>
      <c r="AF19" s="40">
        <v>-12.36375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1200</v>
      </c>
      <c r="U20" s="37">
        <v>400</v>
      </c>
      <c r="V20" s="38" t="s">
        <v>299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-12.36375</v>
      </c>
      <c r="AG20" s="40">
        <v>0</v>
      </c>
    </row>
    <row r="21" spans="1:33" ht="15.75" customHeight="1" x14ac:dyDescent="0.2">
      <c r="A21" s="29" t="s">
        <v>36</v>
      </c>
      <c r="B21" s="29"/>
      <c r="C21" s="16">
        <f t="shared" si="4"/>
        <v>22.990000000000002</v>
      </c>
      <c r="D21" s="30">
        <v>7</v>
      </c>
      <c r="E21" s="30">
        <v>0</v>
      </c>
      <c r="F21" s="33">
        <v>160.93</v>
      </c>
      <c r="G21" s="31">
        <v>-0.04</v>
      </c>
      <c r="H21" s="32">
        <f t="shared" si="1"/>
        <v>2.4855527247871745E-4</v>
      </c>
      <c r="I21" s="32">
        <f t="shared" si="2"/>
        <v>-4.0203281965243573E-2</v>
      </c>
      <c r="J21" s="33">
        <f t="shared" si="5"/>
        <v>-6.4699141666666486</v>
      </c>
      <c r="K21" s="33">
        <f t="shared" si="3"/>
        <v>-0.92427345238094982</v>
      </c>
      <c r="L21" s="30">
        <v>1</v>
      </c>
      <c r="M21" s="34">
        <f t="shared" si="6"/>
        <v>7</v>
      </c>
      <c r="N21" s="30">
        <v>394</v>
      </c>
      <c r="O21" s="35">
        <f t="shared" ref="O21:P21" si="29">D21/7</f>
        <v>1</v>
      </c>
      <c r="P21" s="35">
        <f t="shared" si="29"/>
        <v>0</v>
      </c>
      <c r="Q21" s="30">
        <f t="shared" si="8"/>
        <v>394</v>
      </c>
      <c r="R21" s="30"/>
      <c r="S21" s="36">
        <v>3.8461538461538401E-2</v>
      </c>
      <c r="T21" s="29">
        <v>800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34</v>
      </c>
      <c r="AB21" s="41">
        <f t="shared" si="11"/>
        <v>-0.69</v>
      </c>
      <c r="AC21" s="42">
        <v>0.28718055555555555</v>
      </c>
      <c r="AD21" s="40">
        <f t="shared" si="12"/>
        <v>-2.7741641666666661</v>
      </c>
      <c r="AE21" s="40">
        <v>-7.7</v>
      </c>
      <c r="AF21" s="40">
        <v>-12.36375</v>
      </c>
      <c r="AG21" s="40">
        <v>0</v>
      </c>
    </row>
    <row r="22" spans="1:33" ht="15.75" customHeight="1" x14ac:dyDescent="0.2">
      <c r="A22" s="29" t="s">
        <v>37</v>
      </c>
      <c r="B22" s="29" t="s">
        <v>315</v>
      </c>
      <c r="C22" s="16">
        <f t="shared" si="4"/>
        <v>22.990000000000002</v>
      </c>
      <c r="D22" s="30">
        <v>34</v>
      </c>
      <c r="E22" s="30">
        <v>0</v>
      </c>
      <c r="F22" s="31">
        <v>781.66000000000008</v>
      </c>
      <c r="G22" s="31">
        <v>-0.13</v>
      </c>
      <c r="H22" s="32">
        <f t="shared" si="1"/>
        <v>1.6631271908502417E-4</v>
      </c>
      <c r="I22" s="32">
        <f t="shared" si="2"/>
        <v>-4.0121039411849933E-2</v>
      </c>
      <c r="J22" s="33">
        <f t="shared" si="5"/>
        <v>-31.36101166666662</v>
      </c>
      <c r="K22" s="33">
        <f t="shared" si="3"/>
        <v>-0.92238269607843004</v>
      </c>
      <c r="L22" s="30">
        <v>66</v>
      </c>
      <c r="M22" s="34">
        <f t="shared" si="6"/>
        <v>0.51515151515151514</v>
      </c>
      <c r="N22" s="30">
        <v>364</v>
      </c>
      <c r="O22" s="35">
        <f t="shared" ref="O22:P22" si="30">D22/7</f>
        <v>4.8571428571428568</v>
      </c>
      <c r="P22" s="35">
        <f t="shared" si="30"/>
        <v>0</v>
      </c>
      <c r="Q22" s="30">
        <f t="shared" si="8"/>
        <v>74</v>
      </c>
      <c r="R22" s="30"/>
      <c r="S22" s="36">
        <v>0.336043360433604</v>
      </c>
      <c r="T22" s="29">
        <v>800</v>
      </c>
      <c r="U22" s="37" t="s">
        <v>33</v>
      </c>
      <c r="V22" s="38" t="s">
        <v>33</v>
      </c>
      <c r="W22" s="29">
        <v>1</v>
      </c>
      <c r="X22" s="39">
        <f t="shared" si="9"/>
        <v>2.9411764705882353E-2</v>
      </c>
      <c r="Y22" s="40">
        <f t="shared" si="10"/>
        <v>0.13</v>
      </c>
      <c r="Z22" s="29">
        <v>0</v>
      </c>
      <c r="AA22" s="29" t="s">
        <v>34</v>
      </c>
      <c r="AB22" s="41">
        <f t="shared" si="11"/>
        <v>-0.69</v>
      </c>
      <c r="AC22" s="42">
        <v>0.28718055555555555</v>
      </c>
      <c r="AD22" s="40">
        <f t="shared" si="12"/>
        <v>-13.474511666666665</v>
      </c>
      <c r="AE22" s="40">
        <v>-7.7</v>
      </c>
      <c r="AF22" s="40">
        <v>-12.36375</v>
      </c>
      <c r="AG22" s="40">
        <v>0</v>
      </c>
    </row>
    <row r="23" spans="1:33" ht="15.75" customHeight="1" x14ac:dyDescent="0.2">
      <c r="A23" s="29" t="s">
        <v>38</v>
      </c>
      <c r="B23" s="29" t="s">
        <v>316</v>
      </c>
      <c r="C23" s="16">
        <f t="shared" si="4"/>
        <v>25.90878787878788</v>
      </c>
      <c r="D23" s="30">
        <v>33</v>
      </c>
      <c r="E23" s="30">
        <v>0</v>
      </c>
      <c r="F23" s="33">
        <v>854.99</v>
      </c>
      <c r="G23" s="31">
        <v>-0.16</v>
      </c>
      <c r="H23" s="32">
        <f t="shared" si="1"/>
        <v>1.8713669165721237E-4</v>
      </c>
      <c r="I23" s="32">
        <f t="shared" si="2"/>
        <v>6.0117132948923437E-2</v>
      </c>
      <c r="J23" s="33">
        <f t="shared" si="5"/>
        <v>51.399547500000047</v>
      </c>
      <c r="K23" s="33">
        <f t="shared" si="3"/>
        <v>1.5575620454545469</v>
      </c>
      <c r="L23" s="30">
        <v>75</v>
      </c>
      <c r="M23" s="34">
        <f t="shared" si="6"/>
        <v>0.44</v>
      </c>
      <c r="N23" s="30">
        <v>303</v>
      </c>
      <c r="O23" s="35">
        <f t="shared" ref="O23:P23" si="31">D23/7</f>
        <v>4.7142857142857144</v>
      </c>
      <c r="P23" s="35">
        <f t="shared" si="31"/>
        <v>0</v>
      </c>
      <c r="Q23" s="30">
        <f t="shared" si="8"/>
        <v>64</v>
      </c>
      <c r="R23" s="30"/>
      <c r="S23" s="36">
        <v>0.68138801261829596</v>
      </c>
      <c r="T23" s="29">
        <v>800</v>
      </c>
      <c r="U23" s="37" t="s">
        <v>33</v>
      </c>
      <c r="V23" s="38" t="s">
        <v>33</v>
      </c>
      <c r="W23" s="29">
        <v>1</v>
      </c>
      <c r="X23" s="39">
        <f t="shared" si="9"/>
        <v>3.0303030303030304E-2</v>
      </c>
      <c r="Y23" s="40">
        <f t="shared" si="10"/>
        <v>0.16</v>
      </c>
      <c r="Z23" s="29">
        <v>0</v>
      </c>
      <c r="AA23" s="29" t="s">
        <v>34</v>
      </c>
      <c r="AB23" s="41">
        <f t="shared" si="11"/>
        <v>-0.69</v>
      </c>
      <c r="AC23" s="42">
        <v>0.28718055555555555</v>
      </c>
      <c r="AD23" s="40">
        <f t="shared" si="12"/>
        <v>-13.078202499999998</v>
      </c>
      <c r="AE23" s="40">
        <v>-7.7</v>
      </c>
      <c r="AF23" s="40">
        <v>-12.36375</v>
      </c>
      <c r="AG23" s="40">
        <v>0</v>
      </c>
    </row>
    <row r="24" spans="1:33" ht="15.75" customHeight="1" x14ac:dyDescent="0.2">
      <c r="A24" s="29" t="s">
        <v>40</v>
      </c>
      <c r="B24" s="29" t="s">
        <v>317</v>
      </c>
      <c r="C24" s="16">
        <f t="shared" si="4"/>
        <v>26</v>
      </c>
      <c r="D24" s="30">
        <v>50</v>
      </c>
      <c r="E24" s="30">
        <v>0</v>
      </c>
      <c r="F24" s="33">
        <v>1300</v>
      </c>
      <c r="G24" s="33">
        <v>-0.12</v>
      </c>
      <c r="H24" s="32">
        <f t="shared" si="1"/>
        <v>9.2307692307692303E-5</v>
      </c>
      <c r="I24" s="32">
        <f t="shared" si="2"/>
        <v>6.2982339743589841E-2</v>
      </c>
      <c r="J24" s="33">
        <f t="shared" si="5"/>
        <v>81.877041666666784</v>
      </c>
      <c r="K24" s="33">
        <f t="shared" si="3"/>
        <v>1.6375408333333357</v>
      </c>
      <c r="L24" s="30">
        <v>63</v>
      </c>
      <c r="M24" s="34">
        <f t="shared" si="6"/>
        <v>0.79365079365079361</v>
      </c>
      <c r="N24" s="30">
        <v>268</v>
      </c>
      <c r="O24" s="35">
        <f t="shared" ref="O24:P24" si="32">D24/7</f>
        <v>7.1428571428571432</v>
      </c>
      <c r="P24" s="35">
        <f t="shared" si="32"/>
        <v>0</v>
      </c>
      <c r="Q24" s="30">
        <f t="shared" si="8"/>
        <v>37</v>
      </c>
      <c r="R24" s="30"/>
      <c r="S24" s="36">
        <v>1.3241379310344801</v>
      </c>
      <c r="T24" s="29">
        <v>800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0.28718055555555555</v>
      </c>
      <c r="AD24" s="40">
        <f t="shared" si="12"/>
        <v>-19.815458333333329</v>
      </c>
      <c r="AE24" s="40">
        <v>-7.7</v>
      </c>
      <c r="AF24" s="40">
        <v>-12.36375</v>
      </c>
      <c r="AG24" s="40">
        <v>0</v>
      </c>
    </row>
    <row r="25" spans="1:33" ht="15.75" customHeight="1" x14ac:dyDescent="0.2">
      <c r="A25" s="29" t="s">
        <v>42</v>
      </c>
      <c r="B25" s="15"/>
      <c r="C25" s="16">
        <f t="shared" si="4"/>
        <v>26.170212765957448</v>
      </c>
      <c r="D25" s="30">
        <v>47</v>
      </c>
      <c r="E25" s="30">
        <v>0</v>
      </c>
      <c r="F25" s="33">
        <v>1230</v>
      </c>
      <c r="G25" s="33">
        <v>-0.05</v>
      </c>
      <c r="H25" s="32">
        <f t="shared" si="1"/>
        <v>4.0650406504065041E-5</v>
      </c>
      <c r="I25" s="32">
        <f t="shared" si="2"/>
        <v>6.8295503387533915E-2</v>
      </c>
      <c r="J25" s="33">
        <f t="shared" si="5"/>
        <v>84.003469166666719</v>
      </c>
      <c r="K25" s="33">
        <f t="shared" si="3"/>
        <v>1.7873078546099301</v>
      </c>
      <c r="L25" s="30">
        <v>98</v>
      </c>
      <c r="M25" s="34">
        <f t="shared" si="6"/>
        <v>0.47959183673469385</v>
      </c>
      <c r="N25" s="30">
        <v>210</v>
      </c>
      <c r="O25" s="35">
        <f t="shared" ref="O25:P25" si="33">D25/7</f>
        <v>6.7142857142857144</v>
      </c>
      <c r="P25" s="35">
        <f t="shared" si="33"/>
        <v>0</v>
      </c>
      <c r="Q25" s="30">
        <f t="shared" si="8"/>
        <v>31</v>
      </c>
      <c r="R25" s="30"/>
      <c r="S25" s="36">
        <v>1.196190476190476</v>
      </c>
      <c r="T25" s="29">
        <v>800</v>
      </c>
      <c r="U25" s="37" t="s">
        <v>33</v>
      </c>
      <c r="V25" s="38" t="s">
        <v>33</v>
      </c>
      <c r="W25" s="15">
        <v>1</v>
      </c>
      <c r="X25" s="39">
        <f t="shared" si="9"/>
        <v>2.1276595744680851E-2</v>
      </c>
      <c r="Y25" s="40">
        <f t="shared" si="10"/>
        <v>0.05</v>
      </c>
      <c r="Z25" s="15">
        <v>0</v>
      </c>
      <c r="AA25" s="29" t="s">
        <v>34</v>
      </c>
      <c r="AB25" s="41">
        <f t="shared" si="11"/>
        <v>-0.69</v>
      </c>
      <c r="AC25" s="42">
        <v>0.28718055555555555</v>
      </c>
      <c r="AD25" s="40">
        <f t="shared" si="12"/>
        <v>-18.62653083333333</v>
      </c>
      <c r="AE25" s="40">
        <v>-7.7</v>
      </c>
      <c r="AF25" s="40">
        <v>-12.36</v>
      </c>
      <c r="AG25" s="40">
        <v>0</v>
      </c>
    </row>
    <row r="26" spans="1:33" ht="15.75" customHeight="1" x14ac:dyDescent="0.2">
      <c r="A26" s="15" t="s">
        <v>43</v>
      </c>
      <c r="B26" s="15" t="s">
        <v>318</v>
      </c>
      <c r="C26" s="16">
        <f t="shared" si="4"/>
        <v>26.829480519480519</v>
      </c>
      <c r="D26" s="17">
        <v>77</v>
      </c>
      <c r="E26" s="17">
        <v>0</v>
      </c>
      <c r="F26" s="18">
        <v>2065.87</v>
      </c>
      <c r="G26" s="18">
        <v>-0.08</v>
      </c>
      <c r="H26" s="32">
        <f t="shared" si="1"/>
        <v>3.8724605130042067E-5</v>
      </c>
      <c r="I26" s="32">
        <f t="shared" si="2"/>
        <v>9.5565037570934597E-2</v>
      </c>
      <c r="J26" s="33">
        <f t="shared" si="5"/>
        <v>197.42494416666665</v>
      </c>
      <c r="K26" s="33">
        <f t="shared" si="3"/>
        <v>2.5639603138528138</v>
      </c>
      <c r="L26" s="17">
        <v>139</v>
      </c>
      <c r="M26" s="34">
        <f t="shared" si="6"/>
        <v>0.5539568345323741</v>
      </c>
      <c r="N26" s="17">
        <v>151</v>
      </c>
      <c r="O26" s="35">
        <f t="shared" ref="O26:P26" si="34">D26/7</f>
        <v>11</v>
      </c>
      <c r="P26" s="35">
        <f t="shared" si="34"/>
        <v>0</v>
      </c>
      <c r="Q26" s="30">
        <f t="shared" si="8"/>
        <v>13</v>
      </c>
      <c r="R26" s="30"/>
      <c r="S26" s="22">
        <v>1.574239713774598</v>
      </c>
      <c r="T26" s="29">
        <v>800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0.28718055555555555</v>
      </c>
      <c r="AD26" s="40">
        <f t="shared" si="12"/>
        <v>-30.515805833333328</v>
      </c>
      <c r="AE26" s="26">
        <v>-7.48</v>
      </c>
      <c r="AF26" s="26">
        <v>-12.36375</v>
      </c>
      <c r="AG26" s="26">
        <v>0</v>
      </c>
    </row>
    <row r="27" spans="1:33" ht="15.75" customHeight="1" x14ac:dyDescent="0.2">
      <c r="A27" s="15" t="s">
        <v>44</v>
      </c>
      <c r="B27" s="15" t="s">
        <v>319</v>
      </c>
      <c r="C27" s="16">
        <f t="shared" si="4"/>
        <v>28.644444444444446</v>
      </c>
      <c r="D27" s="17">
        <v>45</v>
      </c>
      <c r="E27" s="17">
        <v>0</v>
      </c>
      <c r="F27" s="18">
        <v>1289</v>
      </c>
      <c r="G27" s="18">
        <v>0</v>
      </c>
      <c r="H27" s="32">
        <f t="shared" si="1"/>
        <v>0</v>
      </c>
      <c r="I27" s="32">
        <f t="shared" si="2"/>
        <v>0.14340367532971285</v>
      </c>
      <c r="J27" s="33">
        <f t="shared" si="5"/>
        <v>184.84733749999987</v>
      </c>
      <c r="K27" s="33">
        <f t="shared" si="3"/>
        <v>4.1077186111111086</v>
      </c>
      <c r="L27" s="17">
        <v>129</v>
      </c>
      <c r="M27" s="34">
        <f t="shared" si="6"/>
        <v>0.34883720930232559</v>
      </c>
      <c r="N27" s="17">
        <v>108</v>
      </c>
      <c r="O27" s="35">
        <f t="shared" ref="O27:P27" si="35">D27/7</f>
        <v>6.4285714285714288</v>
      </c>
      <c r="P27" s="35">
        <f t="shared" si="35"/>
        <v>0</v>
      </c>
      <c r="Q27" s="30">
        <f t="shared" si="8"/>
        <v>16</v>
      </c>
      <c r="R27" s="30"/>
      <c r="S27" s="22">
        <v>2.611494252873563</v>
      </c>
      <c r="T27" s="29">
        <v>800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0.28718055555555555</v>
      </c>
      <c r="AD27" s="40">
        <f t="shared" si="12"/>
        <v>-17.833912499999997</v>
      </c>
      <c r="AE27" s="26">
        <v>-7.48</v>
      </c>
      <c r="AF27" s="26">
        <v>-12.36375</v>
      </c>
      <c r="AG27" s="26">
        <v>0</v>
      </c>
    </row>
    <row r="28" spans="1:33" ht="15.75" customHeight="1" x14ac:dyDescent="0.2">
      <c r="A28" s="15" t="s">
        <v>45</v>
      </c>
      <c r="B28" s="15" t="s">
        <v>320</v>
      </c>
      <c r="C28" s="16">
        <f t="shared" si="4"/>
        <v>29</v>
      </c>
      <c r="D28" s="17">
        <v>76</v>
      </c>
      <c r="E28" s="17">
        <v>0</v>
      </c>
      <c r="F28" s="18">
        <v>2204</v>
      </c>
      <c r="G28" s="18">
        <v>-0.13</v>
      </c>
      <c r="H28" s="32">
        <f t="shared" si="1"/>
        <v>5.8983666061705994E-5</v>
      </c>
      <c r="I28" s="32">
        <f t="shared" si="2"/>
        <v>0.1520079416212945</v>
      </c>
      <c r="J28" s="33">
        <f t="shared" si="5"/>
        <v>335.02550333333306</v>
      </c>
      <c r="K28" s="33">
        <f t="shared" si="3"/>
        <v>4.4082303070175399</v>
      </c>
      <c r="L28" s="17">
        <v>104</v>
      </c>
      <c r="M28" s="34">
        <f t="shared" si="6"/>
        <v>0.73076923076923073</v>
      </c>
      <c r="N28" s="17">
        <v>45</v>
      </c>
      <c r="O28" s="35">
        <f t="shared" ref="O28:P28" si="36">D28/7</f>
        <v>10.857142857142858</v>
      </c>
      <c r="P28" s="35">
        <f t="shared" si="36"/>
        <v>0</v>
      </c>
      <c r="Q28" s="30">
        <f t="shared" si="8"/>
        <v>4</v>
      </c>
      <c r="R28" s="30"/>
      <c r="S28" s="22">
        <v>3.4946236559139781</v>
      </c>
      <c r="T28" s="15" t="s">
        <v>33</v>
      </c>
      <c r="U28" s="23">
        <v>240</v>
      </c>
      <c r="V28" s="1" t="s">
        <v>256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0.28718055555555555</v>
      </c>
      <c r="AD28" s="40">
        <f t="shared" si="12"/>
        <v>-30.119496666666663</v>
      </c>
      <c r="AE28" s="26">
        <v>-7.48</v>
      </c>
      <c r="AF28" s="26">
        <v>-12.36375</v>
      </c>
      <c r="AG28" s="26">
        <v>0</v>
      </c>
    </row>
    <row r="29" spans="1:33" ht="15.75" customHeight="1" x14ac:dyDescent="0.2">
      <c r="A29" s="15" t="s">
        <v>48</v>
      </c>
      <c r="B29" s="15" t="s">
        <v>91</v>
      </c>
      <c r="C29" s="16">
        <f t="shared" si="4"/>
        <v>29.659714285714283</v>
      </c>
      <c r="D29" s="17">
        <v>35</v>
      </c>
      <c r="E29" s="17">
        <v>0</v>
      </c>
      <c r="F29" s="18">
        <v>1038.0899999999999</v>
      </c>
      <c r="G29" s="18">
        <v>-0.08</v>
      </c>
      <c r="H29" s="32">
        <f t="shared" si="1"/>
        <v>7.7064609041605268E-5</v>
      </c>
      <c r="I29" s="32">
        <f t="shared" si="2"/>
        <v>0.16751382747802837</v>
      </c>
      <c r="J29" s="33">
        <f t="shared" si="5"/>
        <v>173.89442916666647</v>
      </c>
      <c r="K29" s="33">
        <f t="shared" si="3"/>
        <v>4.9684122619047564</v>
      </c>
      <c r="L29" s="17">
        <v>99</v>
      </c>
      <c r="M29" s="34">
        <f t="shared" si="6"/>
        <v>0.35353535353535354</v>
      </c>
      <c r="N29" s="17">
        <v>1</v>
      </c>
      <c r="O29" s="35">
        <f t="shared" ref="O29:P29" si="37">D29/7</f>
        <v>5</v>
      </c>
      <c r="P29" s="35">
        <f t="shared" si="37"/>
        <v>0</v>
      </c>
      <c r="Q29" s="30">
        <f t="shared" si="8"/>
        <v>0</v>
      </c>
      <c r="R29" s="30"/>
      <c r="S29" s="22">
        <v>3.494553376906318</v>
      </c>
      <c r="T29" s="15" t="s">
        <v>33</v>
      </c>
      <c r="U29" s="23">
        <v>240</v>
      </c>
      <c r="V29" s="1" t="s">
        <v>257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0.28718055555555555</v>
      </c>
      <c r="AD29" s="40">
        <f t="shared" si="12"/>
        <v>-13.870820833333331</v>
      </c>
      <c r="AE29" s="26">
        <v>-7.48</v>
      </c>
      <c r="AF29" s="26">
        <v>-12.36375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2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0.28718055555555555</v>
      </c>
      <c r="AD30" s="40">
        <f t="shared" si="12"/>
        <v>0</v>
      </c>
      <c r="AE30" s="26">
        <v>-7.48</v>
      </c>
      <c r="AF30" s="26">
        <v>-11.781997117187499</v>
      </c>
      <c r="AG30" s="26">
        <v>0</v>
      </c>
    </row>
    <row r="31" spans="1:33" ht="15.75" customHeight="1" x14ac:dyDescent="0.2">
      <c r="A31" s="15" t="s">
        <v>50</v>
      </c>
      <c r="B31" s="47" t="s">
        <v>73</v>
      </c>
      <c r="C31" s="16">
        <f t="shared" si="4"/>
        <v>31</v>
      </c>
      <c r="D31" s="17">
        <v>3</v>
      </c>
      <c r="E31" s="17">
        <v>0</v>
      </c>
      <c r="F31" s="18">
        <v>93</v>
      </c>
      <c r="G31" s="43">
        <v>0</v>
      </c>
      <c r="H31" s="32">
        <f t="shared" si="1"/>
        <v>0</v>
      </c>
      <c r="I31" s="32">
        <f t="shared" si="2"/>
        <v>0.21586108761760747</v>
      </c>
      <c r="J31" s="33">
        <f t="shared" si="5"/>
        <v>20.075081148437494</v>
      </c>
      <c r="K31" s="33">
        <f t="shared" si="3"/>
        <v>6.6916937161458314</v>
      </c>
      <c r="L31" s="17">
        <v>6</v>
      </c>
      <c r="M31" s="34">
        <f t="shared" si="6"/>
        <v>0.5</v>
      </c>
      <c r="N31" s="17">
        <v>0</v>
      </c>
      <c r="O31" s="35">
        <f t="shared" ref="O31:P32" si="39">D31/7</f>
        <v>0.42857142857142855</v>
      </c>
      <c r="P31" s="35">
        <f t="shared" si="39"/>
        <v>0</v>
      </c>
      <c r="Q31" s="30">
        <f t="shared" si="8"/>
        <v>0</v>
      </c>
      <c r="R31" s="30"/>
      <c r="S31" s="22" t="e">
        <v>#N/A</v>
      </c>
      <c r="T31" s="15">
        <v>560</v>
      </c>
      <c r="U31" s="23">
        <v>240</v>
      </c>
      <c r="V31" s="1" t="s">
        <v>373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0.28718055555555555</v>
      </c>
      <c r="AD31" s="40">
        <f t="shared" si="12"/>
        <v>-1.1889274999999997</v>
      </c>
      <c r="AE31" s="44">
        <v>-7.48</v>
      </c>
      <c r="AF31" s="44">
        <v>-11.781997117187501</v>
      </c>
      <c r="AG31" s="26">
        <v>0</v>
      </c>
    </row>
    <row r="32" spans="1:33" s="49" customFormat="1" ht="15.75" customHeight="1" x14ac:dyDescent="0.2">
      <c r="A32" s="49" t="s">
        <v>371</v>
      </c>
      <c r="C32" s="16">
        <f t="shared" si="4"/>
        <v>31</v>
      </c>
      <c r="D32" s="50">
        <v>1</v>
      </c>
      <c r="E32" s="50">
        <v>0</v>
      </c>
      <c r="F32" s="51">
        <v>31</v>
      </c>
      <c r="G32" s="51">
        <v>0</v>
      </c>
      <c r="H32" s="32">
        <f t="shared" si="1"/>
        <v>0</v>
      </c>
      <c r="I32" s="32">
        <f t="shared" si="2"/>
        <v>0.21578202511760747</v>
      </c>
      <c r="J32" s="33">
        <f t="shared" si="5"/>
        <v>6.6892427786458315</v>
      </c>
      <c r="K32" s="33">
        <f t="shared" si="3"/>
        <v>6.6892427786458315</v>
      </c>
      <c r="L32" s="50">
        <v>12</v>
      </c>
      <c r="M32" s="34">
        <f t="shared" si="6"/>
        <v>8.3333333333333329E-2</v>
      </c>
      <c r="N32" s="50">
        <v>0</v>
      </c>
      <c r="O32" s="35">
        <f t="shared" si="39"/>
        <v>0.14285714285714285</v>
      </c>
      <c r="P32" s="35">
        <f t="shared" si="39"/>
        <v>0</v>
      </c>
      <c r="Q32" s="30">
        <f t="shared" si="8"/>
        <v>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4.2513089005235596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0.28895659722222228</v>
      </c>
      <c r="AD32" s="40">
        <f t="shared" si="12"/>
        <v>-0.39876010416666674</v>
      </c>
      <c r="AE32" s="56">
        <v>-7.48</v>
      </c>
      <c r="AF32" s="56">
        <v>-11.781997117187499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Info!B1:BJ5000""),3,FALSE),"""")"),"9 Inch. Hard Plastic Plates (50)
Shrink Wrapped w/ Color Insert")</f>
        <v>9 Inch. Hard Plastic Plates (50)
Shrink Wrapped w/ Color Insert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Info!B1:BJ5000""),2,FALSE),"""")"),"B01LZ1NV77")</f>
        <v>B01LZ1NV77</v>
      </c>
      <c r="B2" s="3" t="s">
        <v>321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15.25924285882353</v>
      </c>
      <c r="D3" s="5">
        <f>SUM(D4:D99707)</f>
        <v>6</v>
      </c>
      <c r="E3" s="5"/>
      <c r="F3" s="6">
        <f t="shared" ref="F3:G3" si="0">SUM(F4:F99707)</f>
        <v>86.94</v>
      </c>
      <c r="G3" s="6">
        <f t="shared" si="0"/>
        <v>-0.08</v>
      </c>
      <c r="H3" s="7">
        <f t="shared" ref="H3:H32" si="1">G3/F3*-1</f>
        <v>9.2017483321831157E-4</v>
      </c>
      <c r="I3" s="8">
        <f t="shared" ref="I3:I32" si="2">J3/F3</f>
        <v>-5.98841279043019E-2</v>
      </c>
      <c r="J3" s="6">
        <f>SUM(J4:J99707)</f>
        <v>-5.2063260800000073</v>
      </c>
      <c r="K3" s="6">
        <f t="shared" ref="K3:K32" si="3">J3/D3</f>
        <v>-0.86772101333333451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-1.2031874999999999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Info!B2:BZ7000""),37,FALSE)),"""")*-1"),-6.99035643)</f>
        <v>-6.9903564300000003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>
        <v>0.32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-7.0384897435897438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>
        <v>0.5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-7.0384897435897438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>
        <v>0.44444444444444398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-7.0384897435897438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>
        <v>0.5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-7.0384897435897438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>
        <v>0.5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-7.04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>
        <v>0.44444444444444398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-7.2163102564102504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>
        <v>0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-7.2163102564102504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>
        <v>0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-7.2163102564102504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>
        <v>0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-7.2163102564102504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>
        <v>0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-7.3098999999999998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>
        <v>0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-7.3098999999999998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>
        <v>0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-7.3098999999999998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>
        <v>0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-7.3098999999999998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>
        <v>0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-7.3098999999999998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>
        <v>0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-7.3098999999999998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>
        <v>0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-7.3099000000000007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>
        <v>0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-7.3099000000000007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>
        <v>0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-7.3099000000000007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>
        <v>0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-7.3099000000000007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>
        <v>0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-7.3099000000000007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>
        <v>0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-7.3099000000000007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-7.31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-7.3098999999999998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-7.3098999999999998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0.14531249999999998</v>
      </c>
      <c r="AD28" s="40">
        <f t="shared" si="12"/>
        <v>0</v>
      </c>
      <c r="AE28" s="26">
        <v>-6.18</v>
      </c>
      <c r="AF28" s="26">
        <v>-7.3098999999999998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6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0.14531249999999998</v>
      </c>
      <c r="AD29" s="40">
        <f t="shared" si="12"/>
        <v>0</v>
      </c>
      <c r="AE29" s="26">
        <v>-6.18</v>
      </c>
      <c r="AF29" s="26">
        <v>-7.3098999999999998</v>
      </c>
      <c r="AG29" s="26">
        <v>0</v>
      </c>
    </row>
    <row r="30" spans="1:33" ht="15.75" customHeight="1" x14ac:dyDescent="0.2">
      <c r="A30" s="15" t="s">
        <v>49</v>
      </c>
      <c r="B30" s="15" t="s">
        <v>322</v>
      </c>
      <c r="C30" s="16">
        <f t="shared" si="4"/>
        <v>12.99</v>
      </c>
      <c r="D30" s="17">
        <v>2</v>
      </c>
      <c r="E30" s="17">
        <v>0</v>
      </c>
      <c r="F30" s="18">
        <v>25.98</v>
      </c>
      <c r="G30" s="18">
        <v>0</v>
      </c>
      <c r="H30" s="32">
        <f t="shared" si="1"/>
        <v>0</v>
      </c>
      <c r="I30" s="32">
        <f t="shared" si="2"/>
        <v>-0.16392514857582768</v>
      </c>
      <c r="J30" s="33">
        <f t="shared" si="5"/>
        <v>-4.2587753600000031</v>
      </c>
      <c r="K30" s="33">
        <f t="shared" si="3"/>
        <v>-2.1293876800000016</v>
      </c>
      <c r="L30" s="17">
        <v>14</v>
      </c>
      <c r="M30" s="34">
        <f t="shared" si="6"/>
        <v>0.14285714285714285</v>
      </c>
      <c r="N30" s="17">
        <v>5</v>
      </c>
      <c r="O30" s="35">
        <f t="shared" ref="O30:P30" si="38">D30/7</f>
        <v>0.2857142857142857</v>
      </c>
      <c r="P30" s="35">
        <f t="shared" si="38"/>
        <v>0</v>
      </c>
      <c r="Q30" s="30">
        <f t="shared" si="8"/>
        <v>17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0.14531249999999998</v>
      </c>
      <c r="AD30" s="40">
        <f t="shared" si="12"/>
        <v>-0.40106249999999993</v>
      </c>
      <c r="AE30" s="26">
        <v>-5.98</v>
      </c>
      <c r="AF30" s="26">
        <v>-6.9903564300000003</v>
      </c>
      <c r="AG30" s="26">
        <v>0</v>
      </c>
    </row>
    <row r="31" spans="1:33" ht="15.75" customHeight="1" x14ac:dyDescent="0.2">
      <c r="A31" s="15" t="s">
        <v>50</v>
      </c>
      <c r="B31" s="47" t="s">
        <v>73</v>
      </c>
      <c r="C31" s="16">
        <f t="shared" si="4"/>
        <v>14.99</v>
      </c>
      <c r="D31" s="17">
        <v>3</v>
      </c>
      <c r="E31" s="17">
        <v>0</v>
      </c>
      <c r="F31" s="18">
        <v>44.97</v>
      </c>
      <c r="G31" s="43">
        <v>-0.08</v>
      </c>
      <c r="H31" s="32">
        <f t="shared" si="1"/>
        <v>1.7789637536135203E-3</v>
      </c>
      <c r="I31" s="32">
        <f t="shared" si="2"/>
        <v>-3.0423905714921127E-2</v>
      </c>
      <c r="J31" s="33">
        <f t="shared" si="5"/>
        <v>-1.3681630400000031</v>
      </c>
      <c r="K31" s="33">
        <f t="shared" si="3"/>
        <v>-0.45605434666666772</v>
      </c>
      <c r="L31" s="17">
        <v>26</v>
      </c>
      <c r="M31" s="34">
        <f t="shared" si="6"/>
        <v>0.11538461538461539</v>
      </c>
      <c r="N31" s="17">
        <v>1</v>
      </c>
      <c r="O31" s="35">
        <f t="shared" ref="O31:P32" si="39">D31/7</f>
        <v>0.42857142857142855</v>
      </c>
      <c r="P31" s="35">
        <f t="shared" si="39"/>
        <v>0</v>
      </c>
      <c r="Q31" s="30">
        <f t="shared" si="8"/>
        <v>2</v>
      </c>
      <c r="R31" s="30"/>
      <c r="S31" s="22">
        <v>1.6</v>
      </c>
      <c r="T31" s="15" t="s">
        <v>33</v>
      </c>
      <c r="U31" s="23" t="s">
        <v>33</v>
      </c>
      <c r="V31" s="1" t="s">
        <v>47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0.14531249999999998</v>
      </c>
      <c r="AD31" s="40">
        <f t="shared" si="12"/>
        <v>-0.60159374999999993</v>
      </c>
      <c r="AE31" s="44">
        <v>-5.98</v>
      </c>
      <c r="AF31" s="44">
        <v>-6.9903564300000003</v>
      </c>
      <c r="AG31" s="26">
        <v>0</v>
      </c>
    </row>
    <row r="32" spans="1:33" s="49" customFormat="1" ht="15.75" customHeight="1" x14ac:dyDescent="0.2">
      <c r="A32" s="49" t="s">
        <v>371</v>
      </c>
      <c r="C32" s="16">
        <f t="shared" si="4"/>
        <v>15.99</v>
      </c>
      <c r="D32" s="50">
        <v>1</v>
      </c>
      <c r="E32" s="50">
        <v>0</v>
      </c>
      <c r="F32" s="51">
        <v>15.99</v>
      </c>
      <c r="G32" s="51">
        <v>0</v>
      </c>
      <c r="H32" s="32">
        <f t="shared" si="1"/>
        <v>0</v>
      </c>
      <c r="I32" s="32">
        <f t="shared" si="2"/>
        <v>2.630471044402747E-2</v>
      </c>
      <c r="J32" s="33">
        <f t="shared" si="5"/>
        <v>0.42061231999999926</v>
      </c>
      <c r="K32" s="33">
        <f t="shared" si="3"/>
        <v>0.42061231999999926</v>
      </c>
      <c r="L32" s="50">
        <v>13</v>
      </c>
      <c r="M32" s="34">
        <f t="shared" si="6"/>
        <v>7.6923076923076927E-2</v>
      </c>
      <c r="N32" s="50">
        <v>0</v>
      </c>
      <c r="O32" s="35">
        <f t="shared" si="39"/>
        <v>0.14285714285714285</v>
      </c>
      <c r="P32" s="35">
        <f t="shared" si="39"/>
        <v>0</v>
      </c>
      <c r="Q32" s="30">
        <f t="shared" si="8"/>
        <v>0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3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0.14531249999999998</v>
      </c>
      <c r="AD32" s="40">
        <f t="shared" si="12"/>
        <v>-0.20053124999999997</v>
      </c>
      <c r="AE32" s="56">
        <v>-5.98</v>
      </c>
      <c r="AF32" s="56">
        <v>-6.9903564300000003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Gold Glitter Plastic Plates for Dinner Party or Wedding - 10 Inch Premium Disposable Plastics Plates")</f>
        <v>100 Gold Glitter Plastic Plates for Dinner Party or Wedding - 10 Inch Premium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Info!B1:BJ5000""),2,FALSE),"""")"),"B07Z57WZ1T")</f>
        <v>B07Z57WZ1T</v>
      </c>
      <c r="B2" s="3" t="s">
        <v>323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39.589644894117647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Info!B2:BZ7000""),37,FALSE)),"""")*-1"),-21.21119816)</f>
        <v>-21.211198159999999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550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-19.246474358974357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550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-19.246474358974357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550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-19.246474358974357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550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324</v>
      </c>
      <c r="AB7" s="41">
        <f t="shared" si="11"/>
        <v>-0.48</v>
      </c>
      <c r="AC7" s="42">
        <v>0.54992303240740736</v>
      </c>
      <c r="AD7" s="40">
        <f t="shared" si="12"/>
        <v>0</v>
      </c>
      <c r="AE7" s="40">
        <v>-12.44</v>
      </c>
      <c r="AF7" s="40">
        <v>-19.246474358974357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550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-19.25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1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>
        <v>0</v>
      </c>
      <c r="T9" s="29">
        <v>550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s">
        <v>324</v>
      </c>
      <c r="AB9" s="41">
        <f t="shared" si="11"/>
        <v>-0.48</v>
      </c>
      <c r="AC9" s="42">
        <v>0.54992303240740736</v>
      </c>
      <c r="AD9" s="40">
        <f t="shared" si="12"/>
        <v>0</v>
      </c>
      <c r="AE9" s="40">
        <v>-12.44</v>
      </c>
      <c r="AF9" s="40">
        <v>-19.7385256410256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>
        <v>0</v>
      </c>
      <c r="T10" s="29">
        <v>550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s">
        <v>324</v>
      </c>
      <c r="AB10" s="41">
        <f t="shared" si="11"/>
        <v>-0.48</v>
      </c>
      <c r="AC10" s="42">
        <v>0.54992303240740736</v>
      </c>
      <c r="AD10" s="40">
        <f t="shared" si="12"/>
        <v>0</v>
      </c>
      <c r="AE10" s="40">
        <v>-12.44</v>
      </c>
      <c r="AF10" s="40">
        <v>-19.7385256410256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>
        <v>0</v>
      </c>
      <c r="T11" s="29">
        <v>550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s">
        <v>324</v>
      </c>
      <c r="AB11" s="41">
        <f t="shared" si="11"/>
        <v>-0.48</v>
      </c>
      <c r="AC11" s="42">
        <v>0.54992303240740736</v>
      </c>
      <c r="AD11" s="40">
        <f t="shared" si="12"/>
        <v>0</v>
      </c>
      <c r="AE11" s="40">
        <v>-12.44</v>
      </c>
      <c r="AF11" s="40">
        <v>-19.7385256410256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>
        <v>0</v>
      </c>
      <c r="T12" s="29">
        <v>550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s">
        <v>324</v>
      </c>
      <c r="AB12" s="41">
        <f t="shared" si="11"/>
        <v>-0.48</v>
      </c>
      <c r="AC12" s="42">
        <v>0.54992303240740736</v>
      </c>
      <c r="AD12" s="40">
        <f t="shared" si="12"/>
        <v>0</v>
      </c>
      <c r="AE12" s="40">
        <v>-12.44</v>
      </c>
      <c r="AF12" s="40">
        <v>-19.7385256410256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550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s">
        <v>324</v>
      </c>
      <c r="AB13" s="41">
        <f t="shared" si="11"/>
        <v>-0.48</v>
      </c>
      <c r="AC13" s="42">
        <v>0.54992303240740736</v>
      </c>
      <c r="AD13" s="40">
        <f t="shared" si="12"/>
        <v>0</v>
      </c>
      <c r="AE13" s="40">
        <v>-12.44</v>
      </c>
      <c r="AF13" s="40">
        <v>-19.997499999999999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550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s">
        <v>324</v>
      </c>
      <c r="AB14" s="41">
        <f t="shared" si="11"/>
        <v>-0.48</v>
      </c>
      <c r="AC14" s="42">
        <v>0.54992303240740736</v>
      </c>
      <c r="AD14" s="40">
        <f t="shared" si="12"/>
        <v>0</v>
      </c>
      <c r="AE14" s="40">
        <v>-12.44</v>
      </c>
      <c r="AF14" s="40">
        <v>-19.997499999999999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550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s">
        <v>324</v>
      </c>
      <c r="AB15" s="41">
        <f t="shared" si="11"/>
        <v>-0.48</v>
      </c>
      <c r="AC15" s="42">
        <v>0.54992303240740736</v>
      </c>
      <c r="AD15" s="40">
        <f t="shared" si="12"/>
        <v>0</v>
      </c>
      <c r="AE15" s="40">
        <v>-12.44</v>
      </c>
      <c r="AF15" s="40">
        <v>-19.997499999999999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550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324</v>
      </c>
      <c r="AB16" s="41">
        <f t="shared" si="11"/>
        <v>-0.48</v>
      </c>
      <c r="AC16" s="42">
        <v>0.54992303240740736</v>
      </c>
      <c r="AD16" s="40">
        <f t="shared" si="12"/>
        <v>0</v>
      </c>
      <c r="AE16" s="40">
        <v>-12.44</v>
      </c>
      <c r="AF16" s="40">
        <v>-19.997499999999999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550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324</v>
      </c>
      <c r="AB17" s="41">
        <f t="shared" si="11"/>
        <v>-0.48</v>
      </c>
      <c r="AC17" s="42">
        <v>0.54992303240740736</v>
      </c>
      <c r="AD17" s="40">
        <f t="shared" si="12"/>
        <v>0</v>
      </c>
      <c r="AE17" s="40">
        <v>-12.44</v>
      </c>
      <c r="AF17" s="40">
        <v>-19.997499999999999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550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s">
        <v>324</v>
      </c>
      <c r="AB18" s="41">
        <f t="shared" si="11"/>
        <v>-0.48</v>
      </c>
      <c r="AC18" s="42">
        <v>0.54992303240740736</v>
      </c>
      <c r="AD18" s="40">
        <f t="shared" si="12"/>
        <v>0</v>
      </c>
      <c r="AE18" s="40">
        <v>-12.44</v>
      </c>
      <c r="AF18" s="40">
        <v>-19.997499999999999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550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s">
        <v>324</v>
      </c>
      <c r="AB19" s="41">
        <f t="shared" si="11"/>
        <v>-0.48</v>
      </c>
      <c r="AC19" s="42">
        <v>0.54992303240740736</v>
      </c>
      <c r="AD19" s="40">
        <f t="shared" si="12"/>
        <v>0</v>
      </c>
      <c r="AE19" s="40">
        <v>-12.44</v>
      </c>
      <c r="AF19" s="40">
        <v>-19.997499999999999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550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s">
        <v>324</v>
      </c>
      <c r="AB20" s="41">
        <f t="shared" si="11"/>
        <v>-0.48</v>
      </c>
      <c r="AC20" s="42">
        <v>0.54992303240740736</v>
      </c>
      <c r="AD20" s="40">
        <f t="shared" si="12"/>
        <v>0</v>
      </c>
      <c r="AE20" s="40">
        <v>-12.44</v>
      </c>
      <c r="AF20" s="40">
        <v>-19.997499999999999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550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s">
        <v>324</v>
      </c>
      <c r="AB21" s="41">
        <f t="shared" si="11"/>
        <v>-0.48</v>
      </c>
      <c r="AC21" s="42">
        <v>0.54992303240740736</v>
      </c>
      <c r="AD21" s="40">
        <f t="shared" si="12"/>
        <v>0</v>
      </c>
      <c r="AE21" s="40">
        <v>-12.44</v>
      </c>
      <c r="AF21" s="40">
        <v>-19.997499999999999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550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s">
        <v>324</v>
      </c>
      <c r="AB22" s="41">
        <f t="shared" si="11"/>
        <v>-0.48</v>
      </c>
      <c r="AC22" s="42">
        <v>0.54992303240740736</v>
      </c>
      <c r="AD22" s="40">
        <f t="shared" si="12"/>
        <v>0</v>
      </c>
      <c r="AE22" s="40">
        <v>-12.44</v>
      </c>
      <c r="AF22" s="40">
        <v>-19.997499999999999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550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s">
        <v>324</v>
      </c>
      <c r="AB23" s="41">
        <f t="shared" si="11"/>
        <v>-0.48</v>
      </c>
      <c r="AC23" s="42">
        <v>0.54992303240740736</v>
      </c>
      <c r="AD23" s="40">
        <f t="shared" si="12"/>
        <v>0</v>
      </c>
      <c r="AE23" s="40">
        <v>-12.44</v>
      </c>
      <c r="AF23" s="40">
        <v>-19.997499999999999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550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324</v>
      </c>
      <c r="AB24" s="41">
        <f t="shared" si="11"/>
        <v>-0.48</v>
      </c>
      <c r="AC24" s="42">
        <v>0.54992303240740736</v>
      </c>
      <c r="AD24" s="40">
        <f t="shared" si="12"/>
        <v>0</v>
      </c>
      <c r="AE24" s="40">
        <v>-12.44</v>
      </c>
      <c r="AF24" s="40">
        <v>-19.997499999999999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550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324</v>
      </c>
      <c r="AB25" s="41">
        <f t="shared" si="11"/>
        <v>-0.48</v>
      </c>
      <c r="AC25" s="42">
        <v>0.54992303240740736</v>
      </c>
      <c r="AD25" s="40">
        <f t="shared" si="12"/>
        <v>0</v>
      </c>
      <c r="AE25" s="40">
        <v>-12.44</v>
      </c>
      <c r="AF25" s="40">
        <v>-20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550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324</v>
      </c>
      <c r="AB26" s="41">
        <f t="shared" si="11"/>
        <v>-0.48</v>
      </c>
      <c r="AC26" s="42">
        <v>0.54992303240740736</v>
      </c>
      <c r="AD26" s="40">
        <f t="shared" si="12"/>
        <v>0</v>
      </c>
      <c r="AE26" s="26">
        <v>-12.44</v>
      </c>
      <c r="AF26" s="26">
        <v>-19.997499999999999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550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324</v>
      </c>
      <c r="AB27" s="41">
        <f t="shared" si="11"/>
        <v>-0.48</v>
      </c>
      <c r="AC27" s="42">
        <v>0.54992303240740736</v>
      </c>
      <c r="AD27" s="40">
        <f t="shared" si="12"/>
        <v>0</v>
      </c>
      <c r="AE27" s="26">
        <v>-12.44</v>
      </c>
      <c r="AF27" s="26">
        <v>-19.997499999999999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325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324</v>
      </c>
      <c r="AB28" s="41">
        <f t="shared" si="11"/>
        <v>-0.48</v>
      </c>
      <c r="AC28" s="42">
        <v>0.54992303240740736</v>
      </c>
      <c r="AD28" s="40">
        <f t="shared" si="12"/>
        <v>0</v>
      </c>
      <c r="AE28" s="26">
        <v>-12.44</v>
      </c>
      <c r="AF28" s="26">
        <v>-19.997499999999999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325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324</v>
      </c>
      <c r="AB29" s="41">
        <f t="shared" si="11"/>
        <v>-0.48</v>
      </c>
      <c r="AC29" s="42">
        <v>0.54992303240740736</v>
      </c>
      <c r="AD29" s="40">
        <f t="shared" si="12"/>
        <v>0</v>
      </c>
      <c r="AE29" s="26">
        <v>-12.44</v>
      </c>
      <c r="AF29" s="26">
        <v>-19.997499999999999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324</v>
      </c>
      <c r="AB30" s="41">
        <f t="shared" si="11"/>
        <v>-0.48</v>
      </c>
      <c r="AC30" s="42">
        <v>0.54992303240740736</v>
      </c>
      <c r="AD30" s="40">
        <f t="shared" si="12"/>
        <v>0</v>
      </c>
      <c r="AE30" s="26">
        <v>-12.44</v>
      </c>
      <c r="AF30" s="26">
        <v>-21.211198159999999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550</v>
      </c>
      <c r="U31" s="23" t="s">
        <v>33</v>
      </c>
      <c r="V31" s="1" t="s">
        <v>325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324</v>
      </c>
      <c r="AB31" s="41">
        <f t="shared" si="11"/>
        <v>-0.48</v>
      </c>
      <c r="AC31" s="28">
        <v>0.54992303240740736</v>
      </c>
      <c r="AD31" s="40">
        <f t="shared" si="12"/>
        <v>0</v>
      </c>
      <c r="AE31" s="44">
        <v>-12.44</v>
      </c>
      <c r="AF31" s="44">
        <v>-21.211198159999999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324</v>
      </c>
      <c r="AB32" s="41">
        <f t="shared" si="11"/>
        <v>-0.48</v>
      </c>
      <c r="AC32" s="55">
        <v>0.54992303240740736</v>
      </c>
      <c r="AD32" s="40">
        <f t="shared" si="12"/>
        <v>0</v>
      </c>
      <c r="AE32" s="56">
        <v>-12.44</v>
      </c>
      <c r="AF32" s="56">
        <v>-21.211198159999999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Info!B1:BJ5000""),3,FALSE),"""")"),"50 Premium Gold Plastic Plates for Dinner Party or Wedding - 10 Inch Fancy Disposable Plastics Plates")</f>
        <v>50 Premium Gold Plastic Plates for Dinner Party or Wedding - 10 Inch Fancy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Info!B1:BJ5000""),2,FALSE),"""")"),"B07MGKFNQP")</f>
        <v>B07MGKFNQP</v>
      </c>
      <c r="B2" s="3" t="s">
        <v>326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20.490833092646941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Info!B2:BZ7000""),37,FALSE)),"""")*-1"),-10.8572081287499)</f>
        <v>-10.8572081287499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184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-10.579573636363635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184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-10.579573636363635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184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-10.579573636363635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184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-10.579573636363635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184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-10.58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184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-10.8897054545454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184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-10.8897054545454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184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-10.8897054545454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184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-10.8897054545454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184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-11.052932727272699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184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-11.052932727272699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184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-11.052932727272699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184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-11.052932727272699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184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-11.052932727272699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184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-11.052932727272699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184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-11.052932727272728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184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-11.052932727272728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184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-11.052932727272728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184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-11.052932727272728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184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-11.052932727272728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184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-11.052932727272728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184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-11.05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184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-11.052932727272699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184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-11.052932727272699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327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0.26906249999999998</v>
      </c>
      <c r="AD28" s="40">
        <f t="shared" si="12"/>
        <v>0</v>
      </c>
      <c r="AE28" s="26">
        <v>-6.56</v>
      </c>
      <c r="AF28" s="26">
        <v>-11.052932727272699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327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0.26906249999999998</v>
      </c>
      <c r="AD29" s="40">
        <f t="shared" si="12"/>
        <v>0</v>
      </c>
      <c r="AE29" s="26">
        <v>-6.56</v>
      </c>
      <c r="AF29" s="26">
        <v>-11.052932727272699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0.26906249999999998</v>
      </c>
      <c r="AD30" s="40">
        <f t="shared" si="12"/>
        <v>0</v>
      </c>
      <c r="AE30" s="26">
        <v>-6.56</v>
      </c>
      <c r="AF30" s="26">
        <v>-10.8572081287499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184</v>
      </c>
      <c r="U31" s="23" t="s">
        <v>33</v>
      </c>
      <c r="V31" s="1" t="s">
        <v>327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0.26906249999999998</v>
      </c>
      <c r="AD31" s="40">
        <f t="shared" si="12"/>
        <v>0</v>
      </c>
      <c r="AE31" s="44">
        <v>-6.56</v>
      </c>
      <c r="AF31" s="44">
        <v>-10.857208128749999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0.26906249999999998</v>
      </c>
      <c r="AD32" s="40">
        <f t="shared" si="12"/>
        <v>0</v>
      </c>
      <c r="AE32" s="56">
        <v>-6.56</v>
      </c>
      <c r="AF32" s="56">
        <v>-10.8572081287499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Silver Glitter Plastic Plates for Dinner Party or Wedding - 10 Inch Premium Disposable Plastics Plates")</f>
        <v>100 Silver Glitter Plastic Plates for Dinner Party or Wedding - 10 Inch Premium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Info!B1:BJ5000""),2,FALSE),"""")"),"B07NBM6XQY")</f>
        <v>B07NBM6XQY</v>
      </c>
      <c r="B2" s="3" t="s">
        <v>328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39.589644894117647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Info!B2:BZ7000""),37,FALSE)),"""")*-1"),-21.21119816)</f>
        <v>-21.211198159999999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240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-19.233910256410255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240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-19.233910256410255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240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-19.233910256410255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240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-19.233910256410255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240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-19.23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240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-19.721089743589701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240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-19.721089743589701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240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-19.721089743589701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240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-19.721089743589701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240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-19.977499999999999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240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-19.977499999999999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240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-19.977499999999999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240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-19.977499999999999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240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-19.977499999999999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240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-19.977499999999999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240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-19.977499999999999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240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-19.977499999999999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240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-19.977499999999999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240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-19.977499999999999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240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-19.977499999999999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240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-19.977499999999999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240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-19.98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240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-19.977499999999999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240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-19.977499999999999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329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324</v>
      </c>
      <c r="AB28" s="41">
        <f t="shared" si="11"/>
        <v>-0.48</v>
      </c>
      <c r="AC28" s="28">
        <v>0.51679687499999993</v>
      </c>
      <c r="AD28" s="40">
        <f t="shared" si="12"/>
        <v>0</v>
      </c>
      <c r="AE28" s="26">
        <v>-12.44</v>
      </c>
      <c r="AF28" s="26">
        <v>-19.977499999999999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329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324</v>
      </c>
      <c r="AB29" s="41">
        <f t="shared" si="11"/>
        <v>-0.48</v>
      </c>
      <c r="AC29" s="42">
        <v>0.51679687499999993</v>
      </c>
      <c r="AD29" s="40">
        <f t="shared" si="12"/>
        <v>0</v>
      </c>
      <c r="AE29" s="26">
        <v>-12.44</v>
      </c>
      <c r="AF29" s="26">
        <v>-19.977499999999999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324</v>
      </c>
      <c r="AB30" s="41">
        <f t="shared" si="11"/>
        <v>-0.48</v>
      </c>
      <c r="AC30" s="42">
        <v>0.51679687499999993</v>
      </c>
      <c r="AD30" s="40">
        <f t="shared" si="12"/>
        <v>0</v>
      </c>
      <c r="AE30" s="26">
        <v>-12.44</v>
      </c>
      <c r="AF30" s="26">
        <v>-21.211198159999999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240</v>
      </c>
      <c r="U31" s="23" t="s">
        <v>33</v>
      </c>
      <c r="V31" s="1" t="s">
        <v>329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324</v>
      </c>
      <c r="AB31" s="41">
        <f t="shared" si="11"/>
        <v>-0.48</v>
      </c>
      <c r="AC31" s="28">
        <v>0.51679687499999993</v>
      </c>
      <c r="AD31" s="40">
        <f t="shared" si="12"/>
        <v>0</v>
      </c>
      <c r="AE31" s="44">
        <v>-12.44</v>
      </c>
      <c r="AF31" s="44">
        <v>-21.211198159999999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324</v>
      </c>
      <c r="AB32" s="41">
        <f t="shared" si="11"/>
        <v>-0.48</v>
      </c>
      <c r="AC32" s="55">
        <v>0.51679687499999993</v>
      </c>
      <c r="AD32" s="40">
        <f t="shared" si="12"/>
        <v>0</v>
      </c>
      <c r="AE32" s="56">
        <v>-12.44</v>
      </c>
      <c r="AF32" s="56">
        <v>-21.211198159999999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Plastic Square Plates - 4 Inch Clear Disposable Plates for Dessert, Salad or Appetizer, Bulk Set")</f>
        <v>100 Plastic Square Plates - 4 Inch Clear Disposable Plates for Dessert, Salad or Appetizer, Bulk Set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Info!B1:BJ5000""),2,FALSE),"""")"),"B07W5JW1CS")</f>
        <v>B07W5JW1CS</v>
      </c>
      <c r="B2" s="3" t="s">
        <v>330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15.011188749632343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Sheet!a1:g5000""),2,FALSE),"""")"),"2 - March
2 - April
4 - May
4 - June
5 - July
5 - Aug
5 - Sept
4 - Oct
6 - Nov
6 - Dec
4 - Jan
2 - Feb")</f>
        <v>2 - March
2 - April
4 - May
4 - June
5 - July
5 - Aug
5 - Sept
4 - Oct
6 - Nov
6 - Dec
4 - Jan
2 -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Info!B2:BZ7000""),37,FALSE)),"""")*-1"),-6.95951043718749)</f>
        <v>-6.9595104371874896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-7.1100833333333329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-7.1100833333333329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-7.1100833333333329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-7.1100833333333329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-7.11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-7.2684166666666599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-7.2684166666666599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-7.2684166666666599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-7.2684166666666599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-7.35175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-7.35175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-7.35175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-7.35175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-7.35175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-7.35175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-7.35175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-7.35175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-7.35175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-7.35175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-7.35175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-7.35175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-7.35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-7.35175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-7.35175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7.9571759259259259E-2</v>
      </c>
      <c r="AD28" s="40">
        <f t="shared" si="12"/>
        <v>0</v>
      </c>
      <c r="AE28" s="26">
        <v>-5.8</v>
      </c>
      <c r="AF28" s="26">
        <v>-7.35175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7.9571759259259259E-2</v>
      </c>
      <c r="AD29" s="40">
        <f t="shared" si="12"/>
        <v>0</v>
      </c>
      <c r="AE29" s="26">
        <v>-5.8</v>
      </c>
      <c r="AF29" s="26">
        <v>-7.35175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7.9571759259259259E-2</v>
      </c>
      <c r="AD30" s="40">
        <f t="shared" si="12"/>
        <v>0</v>
      </c>
      <c r="AE30" s="26">
        <v>-5.8</v>
      </c>
      <c r="AF30" s="26">
        <v>-6.9595104371874896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7.9571759259259259E-2</v>
      </c>
      <c r="AD31" s="40">
        <f t="shared" si="12"/>
        <v>0</v>
      </c>
      <c r="AE31" s="44">
        <v>-5.8</v>
      </c>
      <c r="AF31" s="44">
        <v>-6.9595104371874994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7.9571759259259259E-2</v>
      </c>
      <c r="AD32" s="40">
        <f t="shared" si="12"/>
        <v>0</v>
      </c>
      <c r="AE32" s="56">
        <v>-5.8</v>
      </c>
      <c r="AF32" s="56">
        <v>-6.9595104371874896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1:33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1:33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1:33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1:33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1:33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1:33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1:33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Info!B1:BJ5000""),3,FALSE),"""")"),"50 Plastic Square Plates - 4 Inch Clear Disposable Plates for Dessert, Salad or Appetizer, Bulk Set")</f>
        <v>50 Plastic Square Plates - 4 Inch Clear Disposable Plates for Dessert, Salad or Appetizer, Bulk Set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Info!B1:BJ5000""),2,FALSE),"""")"),"B07MQX514C")</f>
        <v>B07MQX514C</v>
      </c>
      <c r="B2" s="3" t="s">
        <v>331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9.40522843639706</v>
      </c>
      <c r="D3" s="5">
        <f>SUM(D4:D99707)</f>
        <v>6</v>
      </c>
      <c r="E3" s="5"/>
      <c r="F3" s="6">
        <f t="shared" ref="F3:G3" si="0">SUM(F4:F99707)</f>
        <v>86.580000000000013</v>
      </c>
      <c r="G3" s="6">
        <f t="shared" si="0"/>
        <v>-0.14000000000000001</v>
      </c>
      <c r="H3" s="7">
        <f t="shared" ref="H3:H32" si="1">G3/F3*-1</f>
        <v>1.617001617001617E-3</v>
      </c>
      <c r="I3" s="8">
        <f t="shared" ref="I3:I32" si="2">J3/F3</f>
        <v>0.28187681879984638</v>
      </c>
      <c r="J3" s="6">
        <f>SUM(J4:J99707)</f>
        <v>24.404894971690702</v>
      </c>
      <c r="K3" s="6">
        <f t="shared" ref="K3:K32" si="3">J3/D3</f>
        <v>4.0674824952817836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Sheet!a1:g5000""),2,FALSE),"""")"),"6 - March
6 - April
6 - May
15 - June
15 - July
15 - Aug
6 - Sept
6 - Oct
12 - Nov
12 - Dec
2 - Jan
6 - Feb")</f>
        <v>6 - March
6 - April
6 - May
15 - June
15 - July
15 - Aug
6 - Sept
6 - Oct
12 - Nov
12 - Dec
2 - Jan
6 -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-0.40878906249999997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Info!B2:BZ7000""),37,FALSE)),"""")*-1"),-3.0444441709375)</f>
        <v>-3.0444441709375001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1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>
        <v>0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4.9370659722222224E-2</v>
      </c>
      <c r="AD4" s="26">
        <f t="shared" ref="AD4:AD32" si="12">IFERROR(AB4*AC4*D4*2,0)</f>
        <v>0</v>
      </c>
      <c r="AE4" s="26">
        <v>-4.9000000000000004</v>
      </c>
      <c r="AF4" s="26">
        <v>-3.1248717948717952</v>
      </c>
      <c r="AG4" s="26">
        <v>0</v>
      </c>
    </row>
    <row r="5" spans="1:33" ht="15.75" customHeight="1" x14ac:dyDescent="0.2">
      <c r="A5" s="29" t="s">
        <v>53</v>
      </c>
      <c r="B5" s="29"/>
      <c r="C5" s="16">
        <f t="shared" si="4"/>
        <v>14.43</v>
      </c>
      <c r="D5" s="30">
        <v>1</v>
      </c>
      <c r="E5" s="30">
        <v>0</v>
      </c>
      <c r="F5" s="31">
        <v>14.43</v>
      </c>
      <c r="G5" s="31">
        <v>0</v>
      </c>
      <c r="H5" s="32">
        <f t="shared" si="1"/>
        <v>0</v>
      </c>
      <c r="I5" s="32">
        <f t="shared" si="2"/>
        <v>0.28915431009781961</v>
      </c>
      <c r="J5" s="33">
        <f t="shared" si="5"/>
        <v>4.1724966947115369</v>
      </c>
      <c r="K5" s="33">
        <f t="shared" si="3"/>
        <v>4.1724966947115369</v>
      </c>
      <c r="L5" s="30">
        <v>12</v>
      </c>
      <c r="M5" s="34">
        <f t="shared" si="6"/>
        <v>8.3333333333333329E-2</v>
      </c>
      <c r="N5" s="30">
        <v>0</v>
      </c>
      <c r="O5" s="35">
        <f t="shared" ref="O5:P5" si="13">D5/7</f>
        <v>0.14285714285714285</v>
      </c>
      <c r="P5" s="35">
        <f t="shared" si="13"/>
        <v>0</v>
      </c>
      <c r="Q5" s="30">
        <f t="shared" si="8"/>
        <v>0</v>
      </c>
      <c r="R5" s="30"/>
      <c r="S5" s="36">
        <v>0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" t="s">
        <v>34</v>
      </c>
      <c r="AB5" s="27">
        <f t="shared" si="11"/>
        <v>-0.69</v>
      </c>
      <c r="AC5" s="28">
        <v>4.9370659722222224E-2</v>
      </c>
      <c r="AD5" s="26">
        <f t="shared" si="12"/>
        <v>-6.8131510416666666E-2</v>
      </c>
      <c r="AE5" s="26">
        <v>-4.9000000000000004</v>
      </c>
      <c r="AF5" s="40">
        <v>-3.1248717948717952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-3.1248717948717952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-3.1248717948717952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-3.12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-3.2101282051281999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-3.2101282051281999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-3.2101282051281999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-3.2101282051281999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-3.2549999999999999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-3.2549999999999999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-3.2549999999999999</v>
      </c>
      <c r="AG15" s="40">
        <v>0</v>
      </c>
    </row>
    <row r="16" spans="1:33" ht="15.75" customHeight="1" x14ac:dyDescent="0.2">
      <c r="A16" s="29" t="s">
        <v>65</v>
      </c>
      <c r="B16" s="29"/>
      <c r="C16" s="16">
        <f t="shared" si="4"/>
        <v>14.43</v>
      </c>
      <c r="D16" s="30">
        <v>1</v>
      </c>
      <c r="E16" s="30">
        <v>0</v>
      </c>
      <c r="F16" s="33">
        <v>14.43</v>
      </c>
      <c r="G16" s="31">
        <v>-0.14000000000000001</v>
      </c>
      <c r="H16" s="32">
        <f t="shared" si="1"/>
        <v>9.7020097020097031E-3</v>
      </c>
      <c r="I16" s="32">
        <f t="shared" si="2"/>
        <v>0.27043440676253172</v>
      </c>
      <c r="J16" s="33">
        <f t="shared" si="5"/>
        <v>3.9023684895833326</v>
      </c>
      <c r="K16" s="33">
        <f t="shared" si="3"/>
        <v>3.9023684895833326</v>
      </c>
      <c r="L16" s="30">
        <v>0</v>
      </c>
      <c r="M16" s="34" t="str">
        <f t="shared" si="6"/>
        <v>-</v>
      </c>
      <c r="N16" s="30">
        <v>2</v>
      </c>
      <c r="O16" s="35">
        <f t="shared" ref="O16:P16" si="24">D16/7</f>
        <v>0.14285714285714285</v>
      </c>
      <c r="P16" s="35">
        <f t="shared" si="24"/>
        <v>0</v>
      </c>
      <c r="Q16" s="30">
        <f t="shared" si="8"/>
        <v>14</v>
      </c>
      <c r="R16" s="30"/>
      <c r="S16" s="36">
        <v>0.8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s">
        <v>34</v>
      </c>
      <c r="AB16" s="41">
        <f t="shared" si="11"/>
        <v>-0.69</v>
      </c>
      <c r="AC16" s="42">
        <v>4.9370659722222224E-2</v>
      </c>
      <c r="AD16" s="40">
        <f t="shared" si="12"/>
        <v>-6.8131510416666666E-2</v>
      </c>
      <c r="AE16" s="40">
        <v>-4.9000000000000004</v>
      </c>
      <c r="AF16" s="40">
        <v>-3.2549999999999999</v>
      </c>
      <c r="AG16" s="40">
        <v>0</v>
      </c>
    </row>
    <row r="17" spans="1:33" ht="15.75" customHeight="1" x14ac:dyDescent="0.2">
      <c r="A17" s="29" t="s">
        <v>66</v>
      </c>
      <c r="B17" s="29"/>
      <c r="C17" s="16">
        <f t="shared" si="4"/>
        <v>14.43</v>
      </c>
      <c r="D17" s="30">
        <v>2</v>
      </c>
      <c r="E17" s="30">
        <v>0</v>
      </c>
      <c r="F17" s="33">
        <v>28.86</v>
      </c>
      <c r="G17" s="31">
        <v>0</v>
      </c>
      <c r="H17" s="32">
        <f t="shared" si="1"/>
        <v>0</v>
      </c>
      <c r="I17" s="32">
        <f t="shared" si="2"/>
        <v>0.28013641646454152</v>
      </c>
      <c r="J17" s="33">
        <f t="shared" si="5"/>
        <v>8.0847369791666672</v>
      </c>
      <c r="K17" s="33">
        <f t="shared" si="3"/>
        <v>4.0423684895833336</v>
      </c>
      <c r="L17" s="30">
        <v>8</v>
      </c>
      <c r="M17" s="34">
        <f t="shared" si="6"/>
        <v>0.25</v>
      </c>
      <c r="N17" s="30">
        <v>0</v>
      </c>
      <c r="O17" s="35">
        <f t="shared" ref="O17:P17" si="25">D17/7</f>
        <v>0.2857142857142857</v>
      </c>
      <c r="P17" s="35">
        <f t="shared" si="25"/>
        <v>0</v>
      </c>
      <c r="Q17" s="30">
        <f t="shared" si="8"/>
        <v>0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s">
        <v>34</v>
      </c>
      <c r="AB17" s="41">
        <f t="shared" si="11"/>
        <v>-0.69</v>
      </c>
      <c r="AC17" s="42">
        <v>4.9370659722222224E-2</v>
      </c>
      <c r="AD17" s="40">
        <f t="shared" si="12"/>
        <v>-0.13626302083333333</v>
      </c>
      <c r="AE17" s="40">
        <v>-4.9000000000000004</v>
      </c>
      <c r="AF17" s="40">
        <v>-3.2549999999999999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-3.2549999999999999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-3.2550000000000003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-3.2550000000000003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-3.2550000000000003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-3.2550000000000003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-3.2550000000000003</v>
      </c>
      <c r="AG23" s="40">
        <v>0</v>
      </c>
    </row>
    <row r="24" spans="1:33" ht="15.75" customHeight="1" x14ac:dyDescent="0.2">
      <c r="A24" s="29" t="s">
        <v>40</v>
      </c>
      <c r="B24" s="29"/>
      <c r="C24" s="16">
        <f t="shared" si="4"/>
        <v>14.43</v>
      </c>
      <c r="D24" s="30">
        <v>1</v>
      </c>
      <c r="E24" s="30">
        <v>0</v>
      </c>
      <c r="F24" s="33">
        <v>14.43</v>
      </c>
      <c r="G24" s="33">
        <v>0</v>
      </c>
      <c r="H24" s="32">
        <f t="shared" si="1"/>
        <v>0</v>
      </c>
      <c r="I24" s="32">
        <f t="shared" si="2"/>
        <v>0.28013641646454135</v>
      </c>
      <c r="J24" s="33">
        <f t="shared" si="5"/>
        <v>4.0423684895833318</v>
      </c>
      <c r="K24" s="33">
        <f t="shared" si="3"/>
        <v>4.0423684895833318</v>
      </c>
      <c r="L24" s="30">
        <v>6</v>
      </c>
      <c r="M24" s="34">
        <f t="shared" si="6"/>
        <v>0.16666666666666666</v>
      </c>
      <c r="N24" s="30">
        <v>0</v>
      </c>
      <c r="O24" s="35">
        <f t="shared" ref="O24:P24" si="32">D24/7</f>
        <v>0.14285714285714285</v>
      </c>
      <c r="P24" s="35">
        <f t="shared" si="32"/>
        <v>0</v>
      </c>
      <c r="Q24" s="30">
        <f t="shared" si="8"/>
        <v>0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4.9370659722222224E-2</v>
      </c>
      <c r="AD24" s="40">
        <f t="shared" si="12"/>
        <v>-6.8131510416666666E-2</v>
      </c>
      <c r="AE24" s="40">
        <v>-4.9000000000000004</v>
      </c>
      <c r="AF24" s="40">
        <v>-3.2550000000000003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4.9370659722222224E-2</v>
      </c>
      <c r="AD25" s="40">
        <f t="shared" si="12"/>
        <v>0</v>
      </c>
      <c r="AE25" s="40">
        <v>-4.9000000000000004</v>
      </c>
      <c r="AF25" s="40">
        <v>-3.26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4.9370659722222224E-2</v>
      </c>
      <c r="AD26" s="40">
        <f t="shared" si="12"/>
        <v>0</v>
      </c>
      <c r="AE26" s="26">
        <v>-4.9000000000000004</v>
      </c>
      <c r="AF26" s="26">
        <v>-3.2549999999999999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4.9370659722222224E-2</v>
      </c>
      <c r="AD27" s="40">
        <f t="shared" si="12"/>
        <v>0</v>
      </c>
      <c r="AE27" s="26">
        <v>-4.9000000000000004</v>
      </c>
      <c r="AF27" s="26">
        <v>-3.2549999999999999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4.9370659722222224E-2</v>
      </c>
      <c r="AD28" s="40">
        <f t="shared" si="12"/>
        <v>0</v>
      </c>
      <c r="AE28" s="26">
        <v>-4.9000000000000004</v>
      </c>
      <c r="AF28" s="26">
        <v>-3.2549999999999999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1304</v>
      </c>
      <c r="U29" s="23" t="s">
        <v>33</v>
      </c>
      <c r="V29" s="1" t="s">
        <v>332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4.9370659722222224E-2</v>
      </c>
      <c r="AD29" s="40">
        <f t="shared" si="12"/>
        <v>0</v>
      </c>
      <c r="AE29" s="26">
        <v>-4.9000000000000004</v>
      </c>
      <c r="AF29" s="26">
        <v>-3.2549999999999999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4.9370659722222224E-2</v>
      </c>
      <c r="AD30" s="40">
        <f t="shared" si="12"/>
        <v>0</v>
      </c>
      <c r="AE30" s="26">
        <v>-4.9000000000000004</v>
      </c>
      <c r="AF30" s="26">
        <v>-3.0444441709375001</v>
      </c>
      <c r="AG30" s="26">
        <v>0</v>
      </c>
    </row>
    <row r="31" spans="1:33" ht="15.75" customHeight="1" x14ac:dyDescent="0.2">
      <c r="A31" s="15" t="s">
        <v>50</v>
      </c>
      <c r="B31" s="15"/>
      <c r="C31" s="16">
        <f t="shared" si="4"/>
        <v>14.43</v>
      </c>
      <c r="D31" s="17">
        <v>1</v>
      </c>
      <c r="E31" s="17">
        <v>0</v>
      </c>
      <c r="F31" s="18">
        <v>14.43</v>
      </c>
      <c r="G31" s="43">
        <v>0</v>
      </c>
      <c r="H31" s="32">
        <f t="shared" si="1"/>
        <v>0</v>
      </c>
      <c r="I31" s="32">
        <f t="shared" si="2"/>
        <v>0.29126294654510282</v>
      </c>
      <c r="J31" s="33">
        <f t="shared" si="5"/>
        <v>4.2029243186458336</v>
      </c>
      <c r="K31" s="33">
        <f t="shared" si="3"/>
        <v>4.2029243186458336</v>
      </c>
      <c r="L31" s="17">
        <v>3</v>
      </c>
      <c r="M31" s="34">
        <f t="shared" si="6"/>
        <v>0.33333333333333331</v>
      </c>
      <c r="N31" s="17">
        <v>0</v>
      </c>
      <c r="O31" s="35">
        <f t="shared" ref="O31:P32" si="39">D31/7</f>
        <v>0.14285714285714285</v>
      </c>
      <c r="P31" s="35">
        <f t="shared" si="39"/>
        <v>0</v>
      </c>
      <c r="Q31" s="30">
        <f t="shared" si="8"/>
        <v>0</v>
      </c>
      <c r="R31" s="30"/>
      <c r="S31" s="22" t="e">
        <v>#N/A</v>
      </c>
      <c r="T31" s="15" t="s">
        <v>33</v>
      </c>
      <c r="U31" s="23" t="s">
        <v>33</v>
      </c>
      <c r="V31" s="1" t="s">
        <v>332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4.9370659722222224E-2</v>
      </c>
      <c r="AD31" s="40">
        <f t="shared" si="12"/>
        <v>-6.8131510416666666E-2</v>
      </c>
      <c r="AE31" s="44">
        <v>-4.95</v>
      </c>
      <c r="AF31" s="44">
        <v>-3.0444441709375001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4.9370659722222224E-2</v>
      </c>
      <c r="AD32" s="40">
        <f t="shared" si="12"/>
        <v>0</v>
      </c>
      <c r="AE32" s="56">
        <v>-4.95</v>
      </c>
      <c r="AF32" s="56">
        <v>-3.0444441709375001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31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8320312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Gold Glitter Plastic Plates for Dinner Party or Wedding - 6 Inch Premium Disposable Plastics Plates")</f>
        <v>100 Gold Glitter Plastic Plates for Dinner Party or Wedding - 6 Inch Premium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Info!B1:BJ5000""),2,FALSE),"""")"),"B07Z532RDS")</f>
        <v>B07Z532RDS</v>
      </c>
      <c r="B2" s="3" t="s">
        <v>333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14.750091399999988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12 - Jan
 - Feb")</f>
        <v xml:space="preserve"> - March
 - April
 - May
 - June
 - July
 - Aug
 - Sept
 - Oct
 - Nov
 - Dec
12 -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Info!B2:BZ7000""),37,FALSE)),"""")*-1"),-6.73757768999999)</f>
        <v>-6.7375776899999904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592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-6.5872793181818174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592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-6.5872793181818174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592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-6.5872793181818174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592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-6.5872793181818174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592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-6.59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592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-6.7551702272727203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592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-6.7551702272727203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592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-6.7551702272727203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592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-6.7551702272727203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592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-6.8435338636363596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592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-6.8435338636363596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592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-6.8435338636363596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592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-6.8435338636363596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592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-6.8435338636363596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592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-6.8435338636363596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592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-6.8435338636363632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592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-6.8435338636363632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592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-6.8435338636363632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592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-6.8435338636363632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592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-6.8435338636363632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592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-6.8435338636363632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592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-6.84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592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-6.8435338636363596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592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-6.8435338636363596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334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0.1713773148148148</v>
      </c>
      <c r="AD28" s="40">
        <f t="shared" si="12"/>
        <v>0</v>
      </c>
      <c r="AE28" s="26">
        <v>-5.8</v>
      </c>
      <c r="AF28" s="26">
        <v>-6.8435338636363596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334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0.1713773148148148</v>
      </c>
      <c r="AD29" s="40">
        <f t="shared" si="12"/>
        <v>0</v>
      </c>
      <c r="AE29" s="26">
        <v>-5.8</v>
      </c>
      <c r="AF29" s="26">
        <v>-6.8435338636363596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0.1713773148148148</v>
      </c>
      <c r="AD30" s="40">
        <f t="shared" si="12"/>
        <v>0</v>
      </c>
      <c r="AE30" s="26">
        <v>-5.8</v>
      </c>
      <c r="AF30" s="26">
        <v>-6.7375776899999904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592</v>
      </c>
      <c r="U31" s="23" t="s">
        <v>33</v>
      </c>
      <c r="V31" s="1" t="s">
        <v>334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0.1713773148148148</v>
      </c>
      <c r="AD31" s="40">
        <f t="shared" si="12"/>
        <v>0</v>
      </c>
      <c r="AE31" s="44">
        <v>-5.8</v>
      </c>
      <c r="AF31" s="44">
        <v>-6.7375776899999993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0.1713773148148148</v>
      </c>
      <c r="AD32" s="40">
        <f t="shared" si="12"/>
        <v>0</v>
      </c>
      <c r="AE32" s="56">
        <v>-5.8</v>
      </c>
      <c r="AF32" s="56">
        <v>-6.7375776899999904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Silver Glitter Plastic Plates for Dinner Party or Wedding - 6 Inch Premium Disposable Plastics Plates")</f>
        <v>100 Silver Glitter Plastic Plates for Dinner Party or Wedding - 6 Inch Premium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Info!B1:BJ5000""),2,FALSE),"""")"),"B07NBQ5V9Y")</f>
        <v>B07NBQ5V9Y</v>
      </c>
      <c r="B2" s="3" t="s">
        <v>335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14.731029955882342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0 - Dec
 - Jan
 - Feb")</f>
        <v xml:space="preserve"> - March
 - April
 - May
 - June
 - July
 - Aug
 - Sept
 - Oct
 - Nov
0 -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Info!B2:BZ7000""),37,FALSE)),"""")*-1"),-6.72137546249999)</f>
        <v>-6.7213754624999904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216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-6.5752520454545449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216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-6.5752520454545449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216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-6.5752520454545449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216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-6.5752520454545449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216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-6.58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216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-6.7384793181818097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216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-6.7384793181818097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216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-6.7384793181818097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216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-6.7384793181818097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216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-6.8243884090908997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216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-6.8243884090908997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216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-6.8243884090908997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216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-6.8243884090908997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216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-6.8243884090908997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216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-6.8243884090908997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216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-6.8243884090909086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216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-6.8243884090909086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216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-6.8243884090909086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216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-6.8243884090909086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216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-6.8243884090909086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216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-6.8243884090909086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216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-6.82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216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-6.8243884090908997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216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-6.8243884090908997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336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0.18463888888888888</v>
      </c>
      <c r="AD28" s="40">
        <f t="shared" si="12"/>
        <v>0</v>
      </c>
      <c r="AE28" s="26">
        <v>-5.8</v>
      </c>
      <c r="AF28" s="26">
        <v>-6.8243884090908997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336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0.18463888888888888</v>
      </c>
      <c r="AD29" s="40">
        <f t="shared" si="12"/>
        <v>0</v>
      </c>
      <c r="AE29" s="26">
        <v>-5.8</v>
      </c>
      <c r="AF29" s="26">
        <v>-6.8243884090908997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0.18463888888888888</v>
      </c>
      <c r="AD30" s="40">
        <f t="shared" si="12"/>
        <v>0</v>
      </c>
      <c r="AE30" s="26">
        <v>-5.8</v>
      </c>
      <c r="AF30" s="26">
        <v>-6.7213754624999904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216</v>
      </c>
      <c r="U31" s="23" t="s">
        <v>33</v>
      </c>
      <c r="V31" s="1" t="s">
        <v>336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0.18463888888888888</v>
      </c>
      <c r="AD31" s="40">
        <f t="shared" si="12"/>
        <v>0</v>
      </c>
      <c r="AE31" s="44">
        <v>-5.8</v>
      </c>
      <c r="AF31" s="44">
        <v>-6.7213754624999993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0.18463888888888888</v>
      </c>
      <c r="AD32" s="40">
        <f t="shared" si="12"/>
        <v>0</v>
      </c>
      <c r="AE32" s="56">
        <v>-5.8</v>
      </c>
      <c r="AF32" s="56">
        <v>-6.7213754624999904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Info!B1:BJ5000""),3,FALSE),"""")"),"50 Silver Rim Plastic Plates Set, 6 Inch - Bulk White, Gold Rimmed Salad Disposable Plates for Wedding or Party")</f>
        <v>50 Silver Rim Plastic Plates Set, 6 Inch - Bulk White, Gold Rimmed Salad Disposable Plates for Wedding or Party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Info!B1:BJ5000""),2,FALSE),"""")"),"B07ZVWRHV2")</f>
        <v>B07ZVWRHV2</v>
      </c>
      <c r="B2" s="3" t="s">
        <v>337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4.8836981602941174</v>
      </c>
      <c r="D3" s="5">
        <f>SUM(D4:D99707)</f>
        <v>1</v>
      </c>
      <c r="E3" s="5"/>
      <c r="F3" s="6">
        <f t="shared" ref="F3:G3" si="0">SUM(F4:F99707)</f>
        <v>17</v>
      </c>
      <c r="G3" s="6">
        <f t="shared" si="0"/>
        <v>0</v>
      </c>
      <c r="H3" s="7">
        <f>G3/F3*-1</f>
        <v>0</v>
      </c>
      <c r="I3" s="8">
        <f>J3/F3</f>
        <v>0.58194423833333331</v>
      </c>
      <c r="J3" s="6">
        <f>SUM(J4:J99707)</f>
        <v>9.8930520516666665</v>
      </c>
      <c r="K3" s="6">
        <f>J3/D3</f>
        <v>9.8930520516666665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-0.2467479483333333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Info!B2:BZ7000""),37,FALSE)),"""")*-1"),-4.15114343625)</f>
        <v>-4.1511434362499999</v>
      </c>
      <c r="AG3" s="6">
        <f>SUM(AG4:AG99707)</f>
        <v>0</v>
      </c>
    </row>
    <row r="4" spans="1:33" ht="15.75" hidden="1" customHeight="1" x14ac:dyDescent="0.2">
      <c r="A4" s="15" t="s">
        <v>52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53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54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56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57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58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59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60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61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62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63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64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65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67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31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35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36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37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38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40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29" t="s">
        <v>42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hidden="1" customHeight="1" x14ac:dyDescent="0.2">
      <c r="A26" s="15" t="s">
        <v>43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customHeight="1" x14ac:dyDescent="0.2">
      <c r="A27" s="15" t="s">
        <v>44</v>
      </c>
      <c r="B27" s="15"/>
      <c r="C27" s="16"/>
      <c r="D27" s="17"/>
      <c r="E27" s="17"/>
      <c r="F27" s="18"/>
      <c r="G27" s="18"/>
      <c r="H27" s="32"/>
      <c r="I27" s="32"/>
      <c r="J27" s="33"/>
      <c r="K27" s="33"/>
      <c r="L27" s="17"/>
      <c r="M27" s="34"/>
      <c r="N27" s="17"/>
      <c r="O27" s="35"/>
      <c r="P27" s="35"/>
      <c r="Q27" s="30"/>
      <c r="R27" s="30"/>
      <c r="S27" s="22"/>
      <c r="T27" s="29"/>
      <c r="U27" s="37"/>
      <c r="V27" s="38"/>
      <c r="W27" s="15"/>
      <c r="X27" s="39"/>
      <c r="Y27" s="40"/>
      <c r="Z27" s="15"/>
      <c r="AA27" s="29"/>
      <c r="AB27" s="41"/>
      <c r="AC27" s="42"/>
      <c r="AD27" s="40"/>
      <c r="AE27" s="26"/>
      <c r="AF27" s="26"/>
      <c r="AG27" s="26"/>
    </row>
    <row r="28" spans="1:33" ht="15.75" customHeight="1" x14ac:dyDescent="0.2">
      <c r="A28" s="15" t="s">
        <v>45</v>
      </c>
      <c r="B28" s="15"/>
      <c r="C28" s="16">
        <f t="shared" ref="C28:C32" si="1">IFERROR(F28/D28," - ")</f>
        <v>17</v>
      </c>
      <c r="D28" s="17">
        <v>1</v>
      </c>
      <c r="E28" s="17">
        <v>0</v>
      </c>
      <c r="F28" s="18">
        <v>17</v>
      </c>
      <c r="G28" s="18">
        <v>0</v>
      </c>
      <c r="H28" s="32">
        <f t="shared" ref="H28:H32" si="2">G28/F28*-1</f>
        <v>0</v>
      </c>
      <c r="I28" s="32">
        <f t="shared" ref="I28:I32" si="3">J28/F28</f>
        <v>0.58194423833333331</v>
      </c>
      <c r="J28" s="33">
        <f t="shared" ref="J28:J32" si="4">F28*0.85+G28+AF28*D28+D28*AE28+AG28+AD28</f>
        <v>9.8930520516666665</v>
      </c>
      <c r="K28" s="33">
        <f t="shared" ref="K28:K32" si="5">J28/D28</f>
        <v>9.8930520516666665</v>
      </c>
      <c r="L28" s="17">
        <v>11</v>
      </c>
      <c r="M28" s="34">
        <f t="shared" ref="M28:M32" si="6">IFERROR(D28/L28,"-")</f>
        <v>9.0909090909090912E-2</v>
      </c>
      <c r="N28" s="17">
        <v>0</v>
      </c>
      <c r="O28" s="35">
        <f t="shared" ref="O28:P28" si="7">D28/7</f>
        <v>0.14285714285714285</v>
      </c>
      <c r="P28" s="35">
        <f t="shared" si="7"/>
        <v>0</v>
      </c>
      <c r="Q28" s="30">
        <f t="shared" ref="Q28:Q32" si="8">ROUNDDOWN(N28/(O28+P28),0)</f>
        <v>0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ref="X28:X32" si="9">IFERROR(W28/D28,0)</f>
        <v>0</v>
      </c>
      <c r="Y28" s="40">
        <f t="shared" ref="Y28:Y32" si="10">IFERROR(G28/(W28+Z28)*-1,0)</f>
        <v>0</v>
      </c>
      <c r="Z28" s="15">
        <v>0</v>
      </c>
      <c r="AA28" s="29" t="s">
        <v>34</v>
      </c>
      <c r="AB28" s="41">
        <f t="shared" ref="AB28:AB32" si="11">IF(OR(AA28="UsLargeStandardSize",AA28="UsSmallStandardSize"),-0.69,-0.48)</f>
        <v>-0.69</v>
      </c>
      <c r="AC28" s="42">
        <v>0.1788028611111111</v>
      </c>
      <c r="AD28" s="40">
        <f t="shared" ref="AD28:AD32" si="12">IFERROR(AB28*AC28*D28*2,0)</f>
        <v>-0.2467479483333333</v>
      </c>
      <c r="AE28" s="26">
        <v>0</v>
      </c>
      <c r="AF28" s="26">
        <v>-4.3102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1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13">D29/7</f>
        <v>0</v>
      </c>
      <c r="P29" s="35">
        <f t="shared" si="13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0.1788028611111111</v>
      </c>
      <c r="AD29" s="40">
        <f t="shared" si="12"/>
        <v>0</v>
      </c>
      <c r="AE29" s="26">
        <v>0</v>
      </c>
      <c r="AF29" s="26">
        <v>-4.3102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14">D30/7</f>
        <v>0</v>
      </c>
      <c r="P30" s="35">
        <f t="shared" si="14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0.1788028611111111</v>
      </c>
      <c r="AD30" s="40">
        <f t="shared" si="12"/>
        <v>0</v>
      </c>
      <c r="AE30" s="26">
        <v>0</v>
      </c>
      <c r="AF30" s="26">
        <v>-4.1511434362499999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15">D31/7</f>
        <v>0</v>
      </c>
      <c r="P31" s="35">
        <f t="shared" si="15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47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0.1788028611111111</v>
      </c>
      <c r="AD31" s="40">
        <f t="shared" si="12"/>
        <v>0</v>
      </c>
      <c r="AE31" s="44">
        <v>0</v>
      </c>
      <c r="AF31" s="44">
        <v>-4.1511434362499999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1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15"/>
        <v>0</v>
      </c>
      <c r="P32" s="35">
        <f t="shared" si="15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0.1788028611111111</v>
      </c>
      <c r="AD32" s="40">
        <f t="shared" si="12"/>
        <v>0</v>
      </c>
      <c r="AE32" s="56">
        <v>0</v>
      </c>
      <c r="AF32" s="56">
        <v>-4.1511434362499999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Plastic Square Plates - 6.5 Inch Clear Disposable Plates for Dessert, Salad or Appetizer, Bulk Set")</f>
        <v>100 Plastic Square Plates - 6.5 Inch Clear Disposable Plates for Dessert, Salad or Appetizer, Bulk Set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Info!B1:BJ5000""),2,FALSE),"""")"),"B07W7KVXCP")</f>
        <v>B07W7KVXCP</v>
      </c>
      <c r="B2" s="3" t="s">
        <v>338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20.796764705882236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Sheet!a1:g5000""),2,FALSE),"""")"),"discontinue - March
discontinue - April
discontinue - May
discontinue - June
discontinue - July
discontinue - Aug
discontinue - Sept
discontinue - Oct
discontinue - Nov
discontinue - Dec
discontinue - Jan
discontinue - Feb")</f>
        <v>discontinue - March
discontinue - April
discontinue - May
discontinue - June
discontinue - July
discontinue - Aug
discontinue - Sept
discontinue - Oct
discontinue - Nov
discontinue - Dec
discontinue - Jan
discontinue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Info!B2:BZ7000""),37,FALSE)),"""")*-1"),-10.3572499999999)</f>
        <v>-10.357249999999899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-11.205326923076921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-11.205326923076921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-11.205326923076921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-11.205326923076921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-11.21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-11.534173076923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-11.534173076923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-11.534173076923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-11.534173076923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-11.707249999999901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-11.707249999999901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-11.707249999999901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-11.707249999999901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-11.707249999999901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-11.707249999999901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-11.707249999999998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-11.707249999999998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-11.707249999999998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-11.707249999999998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-11.707249999999998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-11.707249999999998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-11.71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-11.707249999999901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-11.707249999999901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0.35486111111111107</v>
      </c>
      <c r="AD28" s="40">
        <f t="shared" si="12"/>
        <v>0</v>
      </c>
      <c r="AE28" s="26">
        <v>-7.32</v>
      </c>
      <c r="AF28" s="26">
        <v>-11.707249999999901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0.35486111111111107</v>
      </c>
      <c r="AD29" s="40">
        <f t="shared" si="12"/>
        <v>0</v>
      </c>
      <c r="AE29" s="26">
        <v>-7.32</v>
      </c>
      <c r="AF29" s="26">
        <v>-11.707249999999901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0.35486111111111107</v>
      </c>
      <c r="AD30" s="40">
        <f t="shared" si="12"/>
        <v>0</v>
      </c>
      <c r="AE30" s="26">
        <v>-7.32</v>
      </c>
      <c r="AF30" s="26">
        <v>-10.357249999999899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0.35486111111111107</v>
      </c>
      <c r="AD31" s="40">
        <f t="shared" si="12"/>
        <v>0</v>
      </c>
      <c r="AE31" s="44">
        <v>-7.32</v>
      </c>
      <c r="AF31" s="44">
        <v>-10.357249999999999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0.35486111111111107</v>
      </c>
      <c r="AD32" s="40">
        <f t="shared" si="12"/>
        <v>0</v>
      </c>
      <c r="AE32" s="56">
        <v>-7.32</v>
      </c>
      <c r="AF32" s="56">
        <v>-10.357249999999899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1:33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1:33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1:33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1:33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1:33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1:33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1:33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Info!B1:BJ5000""),3,FALSE),"""")"),"50 Plastic Square Plates - 6.5 Inch Clear Disposable Plates for Dessert, Salad or Appetizer, Bulk Set")</f>
        <v>50 Plastic Square Plates - 6.5 Inch Clear Disposable Plates for Dessert, Salad or Appetizer, Bulk Set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Info!B1:BJ5000""),2,FALSE),"""")"),"B07MGJ3ZS3")</f>
        <v>B07MGJ3ZS3</v>
      </c>
      <c r="B2" s="3" t="s">
        <v>339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14.123669711415435</v>
      </c>
      <c r="D3" s="5">
        <f>SUM(D4:D99707)</f>
        <v>3</v>
      </c>
      <c r="E3" s="5"/>
      <c r="F3" s="6">
        <f t="shared" ref="F3:G3" si="0">SUM(F4:F99707)</f>
        <v>58.97</v>
      </c>
      <c r="G3" s="6">
        <f t="shared" si="0"/>
        <v>-0.08</v>
      </c>
      <c r="H3" s="7">
        <f t="shared" ref="H3:H32" si="1">G3/F3*-1</f>
        <v>1.3566220111921317E-3</v>
      </c>
      <c r="I3" s="8">
        <f t="shared" ref="I3:I32" si="2">J3/F3</f>
        <v>0.23181002076023011</v>
      </c>
      <c r="J3" s="6">
        <f>SUM(J4:J99707)</f>
        <v>13.669836924230768</v>
      </c>
      <c r="K3" s="6">
        <f t="shared" ref="K3:K32" si="3">J3/D3</f>
        <v>4.5566123080769225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-0.74024384499999996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Info!B2:BZ7000""),37,FALSE)),"""")*-1"),-5.82511925470312)</f>
        <v>-5.8251192547031199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>
        <f t="shared" ref="C4:C32" si="4">IFERROR(F4/D4," - ")</f>
        <v>18.989999999999998</v>
      </c>
      <c r="D4" s="17">
        <v>2</v>
      </c>
      <c r="E4" s="17">
        <v>0</v>
      </c>
      <c r="F4" s="18">
        <v>37.979999999999997</v>
      </c>
      <c r="G4" s="18">
        <v>0</v>
      </c>
      <c r="H4" s="19">
        <f t="shared" si="1"/>
        <v>0</v>
      </c>
      <c r="I4" s="19">
        <f t="shared" si="2"/>
        <v>0.21151196988293428</v>
      </c>
      <c r="J4" s="18">
        <f t="shared" ref="J4:J32" si="5">F4*0.85+G4+AF4*D4+D4*AE4+AG4+AD4</f>
        <v>8.0332246161538432</v>
      </c>
      <c r="K4" s="18">
        <f t="shared" si="3"/>
        <v>4.0166123080769216</v>
      </c>
      <c r="L4" s="17">
        <v>10</v>
      </c>
      <c r="M4" s="20">
        <f t="shared" ref="M4:M32" si="6">IFERROR(D4/L4,"-")</f>
        <v>0.2</v>
      </c>
      <c r="N4" s="17">
        <v>2</v>
      </c>
      <c r="O4" s="21">
        <f t="shared" ref="O4:P4" si="7">D4/7</f>
        <v>0.2857142857142857</v>
      </c>
      <c r="P4" s="21">
        <f t="shared" si="7"/>
        <v>0</v>
      </c>
      <c r="Q4" s="17">
        <f t="shared" ref="Q4:Q32" si="8">ROUNDDOWN(N4/(O4+P4),0)</f>
        <v>7</v>
      </c>
      <c r="R4" s="17"/>
      <c r="S4" s="22">
        <v>1.3333333333333299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0.1788028611111111</v>
      </c>
      <c r="AD4" s="26">
        <f t="shared" ref="AD4:AD32" si="12">IFERROR(AB4*AC4*D4*2,0)</f>
        <v>-0.4934958966666666</v>
      </c>
      <c r="AE4" s="26">
        <v>-6.18</v>
      </c>
      <c r="AF4" s="26">
        <v>-5.698139743589743</v>
      </c>
      <c r="AG4" s="26">
        <v>0</v>
      </c>
    </row>
    <row r="5" spans="1:33" ht="15.75" customHeight="1" x14ac:dyDescent="0.2">
      <c r="A5" s="29" t="s">
        <v>53</v>
      </c>
      <c r="B5" s="29"/>
      <c r="C5" s="16">
        <f t="shared" si="4"/>
        <v>20.99</v>
      </c>
      <c r="D5" s="30">
        <v>1</v>
      </c>
      <c r="E5" s="30">
        <v>0</v>
      </c>
      <c r="F5" s="31">
        <v>20.99</v>
      </c>
      <c r="G5" s="31">
        <v>-0.08</v>
      </c>
      <c r="H5" s="32">
        <f t="shared" si="1"/>
        <v>3.8113387327298716E-3</v>
      </c>
      <c r="I5" s="32">
        <f t="shared" si="2"/>
        <v>0.26853798513944388</v>
      </c>
      <c r="J5" s="33">
        <f t="shared" si="5"/>
        <v>5.6366123080769261</v>
      </c>
      <c r="K5" s="33">
        <f t="shared" si="3"/>
        <v>5.6366123080769261</v>
      </c>
      <c r="L5" s="30">
        <v>15</v>
      </c>
      <c r="M5" s="34">
        <f t="shared" si="6"/>
        <v>6.6666666666666666E-2</v>
      </c>
      <c r="N5" s="30">
        <v>1</v>
      </c>
      <c r="O5" s="35">
        <f t="shared" ref="O5:P5" si="13">D5/7</f>
        <v>0.14285714285714285</v>
      </c>
      <c r="P5" s="35">
        <f t="shared" si="13"/>
        <v>0</v>
      </c>
      <c r="Q5" s="30">
        <f t="shared" si="8"/>
        <v>7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" t="s">
        <v>34</v>
      </c>
      <c r="AB5" s="27">
        <f t="shared" si="11"/>
        <v>-0.69</v>
      </c>
      <c r="AC5" s="28">
        <v>0.1788028611111111</v>
      </c>
      <c r="AD5" s="26">
        <f t="shared" si="12"/>
        <v>-0.2467479483333333</v>
      </c>
      <c r="AE5" s="26">
        <v>-6.18</v>
      </c>
      <c r="AF5" s="40">
        <v>-5.698139743589743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1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" t="s">
        <v>34</v>
      </c>
      <c r="AB6" s="27">
        <f t="shared" si="11"/>
        <v>-0.69</v>
      </c>
      <c r="AC6" s="28">
        <v>0.1788028611111111</v>
      </c>
      <c r="AD6" s="26">
        <f t="shared" si="12"/>
        <v>0</v>
      </c>
      <c r="AE6" s="26">
        <v>-6.18</v>
      </c>
      <c r="AF6" s="40">
        <v>-5.698139743589743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1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" t="s">
        <v>34</v>
      </c>
      <c r="AB7" s="27">
        <f t="shared" si="11"/>
        <v>-0.69</v>
      </c>
      <c r="AC7" s="28">
        <v>0.1788028611111111</v>
      </c>
      <c r="AD7" s="26">
        <f t="shared" si="12"/>
        <v>0</v>
      </c>
      <c r="AE7" s="26">
        <v>-6.18</v>
      </c>
      <c r="AF7" s="40">
        <v>-5.698139743589743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1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" t="s">
        <v>34</v>
      </c>
      <c r="AB8" s="27">
        <f t="shared" si="11"/>
        <v>-0.69</v>
      </c>
      <c r="AC8" s="28">
        <v>0.1788028611111111</v>
      </c>
      <c r="AD8" s="26">
        <f t="shared" si="12"/>
        <v>0</v>
      </c>
      <c r="AE8" s="26">
        <v>-6.18</v>
      </c>
      <c r="AF8" s="40">
        <v>-5.7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1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" t="s">
        <v>34</v>
      </c>
      <c r="AB9" s="27">
        <f t="shared" si="11"/>
        <v>-0.69</v>
      </c>
      <c r="AC9" s="28">
        <v>0.1788028611111111</v>
      </c>
      <c r="AD9" s="26">
        <f t="shared" si="12"/>
        <v>0</v>
      </c>
      <c r="AE9" s="26">
        <v>-6.18</v>
      </c>
      <c r="AF9" s="40">
        <v>-5.8759602564102504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1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" t="s">
        <v>34</v>
      </c>
      <c r="AB10" s="27">
        <f t="shared" si="11"/>
        <v>-0.69</v>
      </c>
      <c r="AC10" s="28">
        <v>0.1788028611111111</v>
      </c>
      <c r="AD10" s="26">
        <f t="shared" si="12"/>
        <v>0</v>
      </c>
      <c r="AE10" s="26">
        <v>-6.18</v>
      </c>
      <c r="AF10" s="40">
        <v>-5.8759602564102504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1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" t="s">
        <v>34</v>
      </c>
      <c r="AB11" s="27">
        <f t="shared" si="11"/>
        <v>-0.69</v>
      </c>
      <c r="AC11" s="28">
        <v>0.1788028611111111</v>
      </c>
      <c r="AD11" s="26">
        <f t="shared" si="12"/>
        <v>0</v>
      </c>
      <c r="AE11" s="26">
        <v>-6.18</v>
      </c>
      <c r="AF11" s="40">
        <v>-5.8759602564102504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1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" t="s">
        <v>34</v>
      </c>
      <c r="AB12" s="27">
        <f t="shared" si="11"/>
        <v>-0.69</v>
      </c>
      <c r="AC12" s="28">
        <v>0.1788028611111111</v>
      </c>
      <c r="AD12" s="26">
        <f t="shared" si="12"/>
        <v>0</v>
      </c>
      <c r="AE12" s="26">
        <v>-6.18</v>
      </c>
      <c r="AF12" s="40">
        <v>-5.8759602564102504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1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" t="s">
        <v>34</v>
      </c>
      <c r="AB13" s="27">
        <f t="shared" si="11"/>
        <v>-0.69</v>
      </c>
      <c r="AC13" s="28">
        <v>0.1788028611111111</v>
      </c>
      <c r="AD13" s="26">
        <f t="shared" si="12"/>
        <v>0</v>
      </c>
      <c r="AE13" s="26">
        <v>-6.18</v>
      </c>
      <c r="AF13" s="40">
        <v>-5.9695499999999999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1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" t="s">
        <v>34</v>
      </c>
      <c r="AB14" s="27">
        <f t="shared" si="11"/>
        <v>-0.69</v>
      </c>
      <c r="AC14" s="28">
        <v>0.1788028611111111</v>
      </c>
      <c r="AD14" s="26">
        <f t="shared" si="12"/>
        <v>0</v>
      </c>
      <c r="AE14" s="26">
        <v>-6.18</v>
      </c>
      <c r="AF14" s="40">
        <v>-5.9695499999999999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1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" t="s">
        <v>34</v>
      </c>
      <c r="AB15" s="27">
        <f t="shared" si="11"/>
        <v>-0.69</v>
      </c>
      <c r="AC15" s="28">
        <v>0.1788028611111111</v>
      </c>
      <c r="AD15" s="26">
        <f t="shared" si="12"/>
        <v>0</v>
      </c>
      <c r="AE15" s="26">
        <v>-6.18</v>
      </c>
      <c r="AF15" s="40">
        <v>-5.9695499999999999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1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" t="s">
        <v>34</v>
      </c>
      <c r="AB16" s="27">
        <f t="shared" si="11"/>
        <v>-0.69</v>
      </c>
      <c r="AC16" s="28">
        <v>0.1788028611111111</v>
      </c>
      <c r="AD16" s="26">
        <f t="shared" si="12"/>
        <v>0</v>
      </c>
      <c r="AE16" s="26">
        <v>-6.18</v>
      </c>
      <c r="AF16" s="40">
        <v>-5.9695499999999999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1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" t="s">
        <v>34</v>
      </c>
      <c r="AB17" s="27">
        <f t="shared" si="11"/>
        <v>-0.69</v>
      </c>
      <c r="AC17" s="28">
        <v>0.1788028611111111</v>
      </c>
      <c r="AD17" s="26">
        <f t="shared" si="12"/>
        <v>0</v>
      </c>
      <c r="AE17" s="26">
        <v>-6.18</v>
      </c>
      <c r="AF17" s="40">
        <v>-5.9695499999999999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1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" t="s">
        <v>34</v>
      </c>
      <c r="AB18" s="27">
        <f t="shared" si="11"/>
        <v>-0.69</v>
      </c>
      <c r="AC18" s="28">
        <v>0.1788028611111111</v>
      </c>
      <c r="AD18" s="26">
        <f t="shared" si="12"/>
        <v>0</v>
      </c>
      <c r="AE18" s="26">
        <v>-6.18</v>
      </c>
      <c r="AF18" s="40">
        <v>-5.9695499999999999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1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" t="s">
        <v>34</v>
      </c>
      <c r="AB19" s="27">
        <f t="shared" si="11"/>
        <v>-0.69</v>
      </c>
      <c r="AC19" s="28">
        <v>0.1788028611111111</v>
      </c>
      <c r="AD19" s="26">
        <f t="shared" si="12"/>
        <v>0</v>
      </c>
      <c r="AE19" s="26">
        <v>-6.18</v>
      </c>
      <c r="AF19" s="40">
        <v>-5.9695499999999999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1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" t="s">
        <v>34</v>
      </c>
      <c r="AB20" s="27">
        <f t="shared" si="11"/>
        <v>-0.69</v>
      </c>
      <c r="AC20" s="28">
        <v>0.1788028611111111</v>
      </c>
      <c r="AD20" s="26">
        <f t="shared" si="12"/>
        <v>0</v>
      </c>
      <c r="AE20" s="26">
        <v>-6.18</v>
      </c>
      <c r="AF20" s="40">
        <v>-5.9695499999999999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1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" t="s">
        <v>34</v>
      </c>
      <c r="AB21" s="27">
        <f t="shared" si="11"/>
        <v>-0.69</v>
      </c>
      <c r="AC21" s="28">
        <v>0.1788028611111111</v>
      </c>
      <c r="AD21" s="26">
        <f t="shared" si="12"/>
        <v>0</v>
      </c>
      <c r="AE21" s="26">
        <v>-6.18</v>
      </c>
      <c r="AF21" s="40">
        <v>-5.9695499999999999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1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" t="s">
        <v>34</v>
      </c>
      <c r="AB22" s="27">
        <f t="shared" si="11"/>
        <v>-0.69</v>
      </c>
      <c r="AC22" s="28">
        <v>0.1788028611111111</v>
      </c>
      <c r="AD22" s="26">
        <f t="shared" si="12"/>
        <v>0</v>
      </c>
      <c r="AE22" s="26">
        <v>-6.18</v>
      </c>
      <c r="AF22" s="40">
        <v>-5.9695499999999999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1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" t="s">
        <v>34</v>
      </c>
      <c r="AB23" s="27">
        <f t="shared" si="11"/>
        <v>-0.69</v>
      </c>
      <c r="AC23" s="28">
        <v>0.1788028611111111</v>
      </c>
      <c r="AD23" s="26">
        <f t="shared" si="12"/>
        <v>0</v>
      </c>
      <c r="AE23" s="26">
        <v>-6.18</v>
      </c>
      <c r="AF23" s="40">
        <v>-5.9695499999999999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1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" t="s">
        <v>34</v>
      </c>
      <c r="AB24" s="27">
        <f t="shared" si="11"/>
        <v>-0.69</v>
      </c>
      <c r="AC24" s="28">
        <v>0.1788028611111111</v>
      </c>
      <c r="AD24" s="26">
        <f t="shared" si="12"/>
        <v>0</v>
      </c>
      <c r="AE24" s="26">
        <v>-6.18</v>
      </c>
      <c r="AF24" s="40">
        <v>-5.9695499999999999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1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0.1788028611111111</v>
      </c>
      <c r="AD25" s="40">
        <f t="shared" si="12"/>
        <v>0</v>
      </c>
      <c r="AE25" s="40">
        <v>-6.18</v>
      </c>
      <c r="AF25" s="40">
        <v>-5.97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1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0.1788028611111111</v>
      </c>
      <c r="AD26" s="40">
        <f t="shared" si="12"/>
        <v>0</v>
      </c>
      <c r="AE26" s="26">
        <v>-6.18</v>
      </c>
      <c r="AF26" s="26">
        <v>-5.9695499999999999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1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0.1788028611111111</v>
      </c>
      <c r="AD27" s="40">
        <f t="shared" si="12"/>
        <v>0</v>
      </c>
      <c r="AE27" s="26">
        <v>-6.18</v>
      </c>
      <c r="AF27" s="26">
        <v>-5.9695499999999999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1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0.1788028611111111</v>
      </c>
      <c r="AD28" s="40">
        <f t="shared" si="12"/>
        <v>0</v>
      </c>
      <c r="AE28" s="26">
        <v>-6.18</v>
      </c>
      <c r="AF28" s="26">
        <v>-5.9695499999999999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1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>
        <v>360</v>
      </c>
      <c r="U29" s="23" t="s">
        <v>33</v>
      </c>
      <c r="V29" s="1" t="s">
        <v>340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0.1788028611111111</v>
      </c>
      <c r="AD29" s="40">
        <f t="shared" si="12"/>
        <v>0</v>
      </c>
      <c r="AE29" s="26">
        <v>-6.18</v>
      </c>
      <c r="AF29" s="26">
        <v>-5.9695499999999999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1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0.1788028611111111</v>
      </c>
      <c r="AD30" s="40">
        <f t="shared" si="12"/>
        <v>0</v>
      </c>
      <c r="AE30" s="26">
        <v>-6.18</v>
      </c>
      <c r="AF30" s="26">
        <v>-5.8251192547031199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1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340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0.1788028611111111</v>
      </c>
      <c r="AD31" s="40">
        <f t="shared" si="12"/>
        <v>0</v>
      </c>
      <c r="AE31" s="44">
        <v>-6.18</v>
      </c>
      <c r="AF31" s="44">
        <v>-5.8251192547031243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1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0.1788028611111111</v>
      </c>
      <c r="AD32" s="40">
        <f t="shared" si="12"/>
        <v>0</v>
      </c>
      <c r="AE32" s="56">
        <v>-6.18</v>
      </c>
      <c r="AF32" s="56">
        <v>-5.8251192547031199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</row>
    <row r="64" spans="1:33" ht="15.75" customHeight="1" x14ac:dyDescent="0.2"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</row>
    <row r="65" spans="3:19" ht="15.75" customHeight="1" x14ac:dyDescent="0.2"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</row>
    <row r="66" spans="3:19" ht="15.75" customHeight="1" x14ac:dyDescent="0.2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</row>
    <row r="67" spans="3:19" ht="15.75" customHeight="1" x14ac:dyDescent="0.2"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</row>
    <row r="68" spans="3:19" ht="15.75" customHeight="1" x14ac:dyDescent="0.2"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</row>
    <row r="69" spans="3:19" ht="15.75" customHeight="1" x14ac:dyDescent="0.2"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</row>
    <row r="70" spans="3:19" ht="15.75" customHeight="1" x14ac:dyDescent="0.2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</row>
    <row r="71" spans="3:19" ht="15.75" customHeight="1" x14ac:dyDescent="0.2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</row>
    <row r="72" spans="3:19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3:19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3:19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3:19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3:19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3:19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3:19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3:19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3:19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Silver Glitter Plastic Plates for Dinner Party or Wedding - 7 Inch Premium Disposable Plastics Plates")</f>
        <v>100 Silver Glitter Plastic Plates for Dinner Party or Wedding - 7 Inch Premium Disposable Plastics Plates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Info!B1:BJ5000""),2,FALSE),"""")"),"B07NBRCLXD")</f>
        <v>B07NBRCLXD</v>
      </c>
      <c r="B2" s="3" t="s">
        <v>341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18.692495951102941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Info!B2:BZ7000""),37,FALSE)),"""")*-1"),-10.0886215584375)</f>
        <v>-10.088621558437501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2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160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-9.8617243636363625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2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160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-9.8617243636363625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2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160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-9.8617243636363625</v>
      </c>
      <c r="AG6" s="40">
        <v>0</v>
      </c>
    </row>
    <row r="7" spans="1:33" ht="15.75" customHeight="1" x14ac:dyDescent="0.2">
      <c r="A7" s="29" t="s">
        <v>56</v>
      </c>
      <c r="B7" s="29" t="s">
        <v>342</v>
      </c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2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160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-9.8617243636363625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2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160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-9.86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2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160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-10.115180045454499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2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160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-10.115180045454499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2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160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-10.115180045454499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2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160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-10.115180045454499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2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160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-10.2485777727272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160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-10.2485777727272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160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-10.2485777727272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160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-10.2485777727272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160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-10.2485777727272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160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-10.2485777727272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160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-10.248577772727272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160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-10.248577772727272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160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-10.248577772727272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160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-10.248577772727272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160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-10.248577772727272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160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-10.248577772727272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160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-10.25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160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-10.2485777727272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160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-10.2485777727272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343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0.18463888888888888</v>
      </c>
      <c r="AD28" s="40">
        <f t="shared" si="12"/>
        <v>0</v>
      </c>
      <c r="AE28" s="26">
        <v>-5.8</v>
      </c>
      <c r="AF28" s="26">
        <v>-10.2485777727272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343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0.18463888888888888</v>
      </c>
      <c r="AD29" s="40">
        <f t="shared" si="12"/>
        <v>0</v>
      </c>
      <c r="AE29" s="26">
        <v>-5.8</v>
      </c>
      <c r="AF29" s="26">
        <v>-10.2485777727272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0.18463888888888888</v>
      </c>
      <c r="AD30" s="40">
        <f t="shared" si="12"/>
        <v>0</v>
      </c>
      <c r="AE30" s="26">
        <v>-5.8</v>
      </c>
      <c r="AF30" s="26">
        <v>-10.088621558437501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160</v>
      </c>
      <c r="U31" s="23" t="s">
        <v>33</v>
      </c>
      <c r="V31" s="1" t="s">
        <v>343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0.18463888888888888</v>
      </c>
      <c r="AD31" s="40">
        <f t="shared" si="12"/>
        <v>0</v>
      </c>
      <c r="AE31" s="44">
        <v>-5.8</v>
      </c>
      <c r="AF31" s="44">
        <v>-10.088621558437499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0.18463888888888888</v>
      </c>
      <c r="AD32" s="40">
        <f t="shared" si="12"/>
        <v>0</v>
      </c>
      <c r="AE32" s="56">
        <v>-5.8</v>
      </c>
      <c r="AF32" s="56">
        <v>-10.088621558437501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Square Plastic Plates - 8 Inch Clear Disposable Plates for Dessert, Salad, Appetizer or Dinner, Bulk Set")</f>
        <v>100 Square Plastic Plates - 8 Inch Clear Disposable Plates for Dessert, Salad, Appetizer or Dinner, Bulk Set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Info!B1:BJ5000""),2,FALSE),"""")"),"B07ZWMS9TQ")</f>
        <v>B07ZWMS9TQ</v>
      </c>
      <c r="B2" s="3" t="s">
        <v>344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35.047331235294124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Info!B2:BZ7000""),37,FALSE)),"""")*-1"),-17.35023155)</f>
        <v>-17.35023155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-14.940646969696971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-14.940646969696971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-14.940646969696971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-14.940646969696971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-14.94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-15.504112121212099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-15.504112121212099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-15.504112121212099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-15.504112121212099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-15.800672727272699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-15.800672727272699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-15.800672727272699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-15.800672727272699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-15.800672727272699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-15.800672727272699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-15.800672727272728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-15.800672727272728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-15.800672727272728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-15.800672727272728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-15.800672727272728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-15.800672727272728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-15.8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-15.800672727272699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-15.800672727272699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324</v>
      </c>
      <c r="AB28" s="41">
        <f t="shared" si="11"/>
        <v>-0.48</v>
      </c>
      <c r="AC28" s="28">
        <v>0.63749999999999996</v>
      </c>
      <c r="AD28" s="40">
        <f t="shared" si="12"/>
        <v>0</v>
      </c>
      <c r="AE28" s="26">
        <v>-12.44</v>
      </c>
      <c r="AF28" s="26">
        <v>-15.800672727272699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324</v>
      </c>
      <c r="AB29" s="41">
        <f t="shared" si="11"/>
        <v>-0.48</v>
      </c>
      <c r="AC29" s="42">
        <v>0.63749999999999996</v>
      </c>
      <c r="AD29" s="40">
        <f t="shared" si="12"/>
        <v>0</v>
      </c>
      <c r="AE29" s="26">
        <v>-12.44</v>
      </c>
      <c r="AF29" s="26">
        <v>-15.800672727272699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324</v>
      </c>
      <c r="AB30" s="41">
        <f t="shared" si="11"/>
        <v>-0.48</v>
      </c>
      <c r="AC30" s="42">
        <v>0.63749999999999996</v>
      </c>
      <c r="AD30" s="40">
        <f t="shared" si="12"/>
        <v>0</v>
      </c>
      <c r="AE30" s="26">
        <v>-12.44</v>
      </c>
      <c r="AF30" s="26">
        <v>-17.35023155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47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324</v>
      </c>
      <c r="AB31" s="41">
        <f t="shared" si="11"/>
        <v>-0.48</v>
      </c>
      <c r="AC31" s="28">
        <v>0.63749999999999996</v>
      </c>
      <c r="AD31" s="40">
        <f t="shared" si="12"/>
        <v>0</v>
      </c>
      <c r="AE31" s="44">
        <v>-12.44</v>
      </c>
      <c r="AF31" s="44">
        <v>-17.35023155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324</v>
      </c>
      <c r="AB32" s="41">
        <f t="shared" si="11"/>
        <v>-0.48</v>
      </c>
      <c r="AC32" s="55">
        <v>0.63749999999999996</v>
      </c>
      <c r="AD32" s="40">
        <f t="shared" si="12"/>
        <v>0</v>
      </c>
      <c r="AE32" s="56">
        <v>-12.44</v>
      </c>
      <c r="AF32" s="56">
        <v>-17.35023155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1:33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1:33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1:33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1:33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1:33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1:33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1:33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Info!B1:BJ5000""),3,FALSE),"""")"),"50 Plastic Square Plates - 8 Inch Clear Disposable Plates for Dessert, Salad or Appetizer, Bulk Set")</f>
        <v>50 Plastic Square Plates - 8 Inch Clear Disposable Plates for Dessert, Salad or Appetizer, Bulk Set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Info!B1:BJ5000""),2,FALSE),"""")"),"B07W4DTHN6")</f>
        <v>B07W4DTHN6</v>
      </c>
      <c r="B2" s="3" t="s">
        <v>345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18.380247509852929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#DIV/0!</v>
      </c>
      <c r="J3" s="6">
        <f>SUM(J4:J99707)</f>
        <v>0</v>
      </c>
      <c r="K3" s="6" t="e">
        <f t="shared" ref="K3:K32" si="3">J3/D3</f>
        <v>#DIV/0!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Info!B2:BZ7000""),37,FALSE)),"""")*-1"),-9.06321038337499)</f>
        <v>-9.0632103833749902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0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-8.8000928787878792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0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-8.8000928787878792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0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-8.8000928787878792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0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-8.8000928787878792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0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-8.8000000000000007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0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-9.0940084848484801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0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-9.0940084848484801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0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-9.0940084848484801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#DIV/0!</v>
      </c>
      <c r="J12" s="33">
        <f t="shared" si="5"/>
        <v>0</v>
      </c>
      <c r="K12" s="33" t="e">
        <f t="shared" si="3"/>
        <v>#DIV/0!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0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>
        <v>-9.0940084848484801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#DIV/0!</v>
      </c>
      <c r="J13" s="33">
        <f t="shared" si="5"/>
        <v>0</v>
      </c>
      <c r="K13" s="33" t="e">
        <f t="shared" si="3"/>
        <v>#DIV/0!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0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>
        <v>-9.2487009090908998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#DIV/0!</v>
      </c>
      <c r="J14" s="33">
        <f t="shared" si="5"/>
        <v>0</v>
      </c>
      <c r="K14" s="33" t="e">
        <f t="shared" si="3"/>
        <v>#DIV/0!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0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>
        <v>-9.2487009090908998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#DIV/0!</v>
      </c>
      <c r="J15" s="33">
        <f t="shared" si="5"/>
        <v>0</v>
      </c>
      <c r="K15" s="33" t="e">
        <f t="shared" si="3"/>
        <v>#DIV/0!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0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>
        <v>-9.2487009090908998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#DIV/0!</v>
      </c>
      <c r="J16" s="33">
        <f t="shared" si="5"/>
        <v>0</v>
      </c>
      <c r="K16" s="33" t="e">
        <f t="shared" si="3"/>
        <v>#DIV/0!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0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>
        <v>-9.2487009090908998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#DIV/0!</v>
      </c>
      <c r="J17" s="33">
        <f t="shared" si="5"/>
        <v>0</v>
      </c>
      <c r="K17" s="33" t="e">
        <f t="shared" si="3"/>
        <v>#DIV/0!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0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>
        <v>-9.2487009090908998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#DIV/0!</v>
      </c>
      <c r="J18" s="33">
        <f t="shared" si="5"/>
        <v>0</v>
      </c>
      <c r="K18" s="33" t="e">
        <f t="shared" si="3"/>
        <v>#DIV/0!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0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>
        <v>-9.2487009090908998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0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-9.2487009090909087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0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-9.2487009090909087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-9.2487009090909087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-9.2487009090909087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-9.2487009090909087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-9.2487009090909087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-9.25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-9.2487009090908998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-9.2487009090908998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33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0.34116666666666667</v>
      </c>
      <c r="AD28" s="40">
        <f t="shared" si="12"/>
        <v>0</v>
      </c>
      <c r="AE28" s="26">
        <v>-6.56</v>
      </c>
      <c r="AF28" s="26">
        <v>-9.2487009090908998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33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0.34116666666666667</v>
      </c>
      <c r="AD29" s="40">
        <f t="shared" si="12"/>
        <v>0</v>
      </c>
      <c r="AE29" s="26">
        <v>-6.56</v>
      </c>
      <c r="AF29" s="26">
        <v>-9.2487009090908998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0.34116666666666667</v>
      </c>
      <c r="AD30" s="40">
        <f t="shared" si="12"/>
        <v>0</v>
      </c>
      <c r="AE30" s="26">
        <v>-6.56</v>
      </c>
      <c r="AF30" s="26">
        <v>-9.0632103833749902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33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0.34116666666666667</v>
      </c>
      <c r="AD31" s="40">
        <f t="shared" si="12"/>
        <v>0</v>
      </c>
      <c r="AE31" s="44">
        <v>-6.56</v>
      </c>
      <c r="AF31" s="44">
        <v>-9.0632103833749991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0.34116666666666667</v>
      </c>
      <c r="AD32" s="40">
        <f t="shared" si="12"/>
        <v>0</v>
      </c>
      <c r="AE32" s="56">
        <v>-6.56</v>
      </c>
      <c r="AF32" s="56">
        <v>-9.0632103833749902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1:33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1:33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1:33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1:33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1:33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1:33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1:33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Info!B1:BJ5000""),3,FALSE),"""")"),"50 Premium Clear Plastic Plates for Dinner Party or Wedding - 10 Inch Fancy Disposable Plastics Plates with Scalloped Edges")</f>
        <v>50 Premium Clear Plastic Plates for Dinner Party or Wedding - 10 Inch Fancy Disposable Plastics Plates with Scalloped Edges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Info!B1:BJ5000""),2,FALSE),"""")"),"B07PWJ2KMS")</f>
        <v>B07PWJ2KMS</v>
      </c>
      <c r="B2" s="3" t="s">
        <v>346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75" customHeight="1" x14ac:dyDescent="0.2">
      <c r="A3" s="72" t="s">
        <v>30</v>
      </c>
      <c r="B3" s="73"/>
      <c r="C3" s="4">
        <f>((AE32+AF32)/0.85)*-1</f>
        <v>19.508916526470578</v>
      </c>
      <c r="D3" s="5">
        <f>SUM(D4:D99707)</f>
        <v>0</v>
      </c>
      <c r="E3" s="5"/>
      <c r="F3" s="6">
        <f t="shared" ref="F3:G3" si="0">SUM(F4:F99707)</f>
        <v>0</v>
      </c>
      <c r="G3" s="6">
        <f t="shared" si="0"/>
        <v>0</v>
      </c>
      <c r="H3" s="7" t="e">
        <f t="shared" ref="H3:H32" si="1">G3/F3*-1</f>
        <v>#DIV/0!</v>
      </c>
      <c r="I3" s="8" t="e">
        <f t="shared" ref="I3:I32" si="2">J3/F3</f>
        <v>#N/A</v>
      </c>
      <c r="J3" s="6" t="e">
        <f>SUM(J4:J99707)</f>
        <v>#N/A</v>
      </c>
      <c r="K3" s="6" t="e">
        <f t="shared" ref="K3:K32" si="3">J3/D3</f>
        <v>#N/A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 t="e">
        <f>W3/D3</f>
        <v>#DIV/0!</v>
      </c>
      <c r="Y3" s="6"/>
      <c r="Z3" s="5"/>
      <c r="AA3" s="5"/>
      <c r="AB3" s="5"/>
      <c r="AC3" s="5"/>
      <c r="AD3" s="6">
        <f>SUM(AD4:AD99707)</f>
        <v>0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Info!B2:BZ7000""),37,FALSE)),"""")*-1"),-9.64257904749999)</f>
        <v>-9.6425790474999893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0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 t="e">
        <v>#N/A</v>
      </c>
      <c r="T4" s="15">
        <v>116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e">
        <v>#N/A</v>
      </c>
      <c r="AB4" s="27" t="e">
        <f t="shared" ref="AB4:AB32" si="11">IF(OR(AA4="UsLargeStandardSize",AA4="UsSmallStandardSize"),-0.69,-0.48)</f>
        <v>#N/A</v>
      </c>
      <c r="AC4" s="28" t="e">
        <v>#N/A</v>
      </c>
      <c r="AD4" s="26">
        <f t="shared" ref="AD4:AD32" si="12">IFERROR(AB4*AC4*D4*2,0)</f>
        <v>0</v>
      </c>
      <c r="AE4" s="26">
        <v>0</v>
      </c>
      <c r="AF4" s="26">
        <v>-9.3369826666666658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0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 t="e">
        <v>#N/A</v>
      </c>
      <c r="T5" s="29">
        <v>116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e">
        <v>#N/A</v>
      </c>
      <c r="AB5" s="41" t="e">
        <f t="shared" si="11"/>
        <v>#N/A</v>
      </c>
      <c r="AC5" s="42" t="e">
        <v>#N/A</v>
      </c>
      <c r="AD5" s="40">
        <f t="shared" si="12"/>
        <v>0</v>
      </c>
      <c r="AE5" s="40">
        <v>0</v>
      </c>
      <c r="AF5" s="40">
        <v>-9.3369826666666658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0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 t="e">
        <v>#N/A</v>
      </c>
      <c r="T6" s="29">
        <v>116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e">
        <v>#N/A</v>
      </c>
      <c r="AB6" s="41" t="e">
        <f t="shared" si="11"/>
        <v>#N/A</v>
      </c>
      <c r="AC6" s="42" t="e">
        <v>#N/A</v>
      </c>
      <c r="AD6" s="40">
        <f t="shared" si="12"/>
        <v>0</v>
      </c>
      <c r="AE6" s="40">
        <v>0</v>
      </c>
      <c r="AF6" s="40">
        <v>-9.3369826666666658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0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 t="e">
        <v>#N/A</v>
      </c>
      <c r="T7" s="29">
        <v>116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e">
        <v>#N/A</v>
      </c>
      <c r="AB7" s="41" t="e">
        <f t="shared" si="11"/>
        <v>#N/A</v>
      </c>
      <c r="AC7" s="42" t="e">
        <v>#N/A</v>
      </c>
      <c r="AD7" s="40">
        <f t="shared" si="12"/>
        <v>0</v>
      </c>
      <c r="AE7" s="40">
        <v>0</v>
      </c>
      <c r="AF7" s="40">
        <v>-9.3369826666666658</v>
      </c>
      <c r="AG7" s="40">
        <v>0</v>
      </c>
    </row>
    <row r="8" spans="1:33" ht="15.75" customHeight="1" x14ac:dyDescent="0.2">
      <c r="A8" s="29" t="s">
        <v>57</v>
      </c>
      <c r="B8" s="29"/>
      <c r="C8" s="16" t="str">
        <f t="shared" si="4"/>
        <v xml:space="preserve"> - </v>
      </c>
      <c r="D8" s="30">
        <v>0</v>
      </c>
      <c r="E8" s="30">
        <v>0</v>
      </c>
      <c r="F8" s="31">
        <v>0</v>
      </c>
      <c r="G8" s="31">
        <v>0</v>
      </c>
      <c r="H8" s="32" t="e">
        <f t="shared" si="1"/>
        <v>#DIV/0!</v>
      </c>
      <c r="I8" s="32" t="e">
        <f t="shared" si="2"/>
        <v>#DIV/0!</v>
      </c>
      <c r="J8" s="33">
        <f t="shared" si="5"/>
        <v>0</v>
      </c>
      <c r="K8" s="33" t="e">
        <f t="shared" si="3"/>
        <v>#DIV/0!</v>
      </c>
      <c r="L8" s="30">
        <v>0</v>
      </c>
      <c r="M8" s="34" t="str">
        <f t="shared" si="6"/>
        <v>-</v>
      </c>
      <c r="N8" s="30">
        <v>0</v>
      </c>
      <c r="O8" s="35">
        <f t="shared" ref="O8:P8" si="16">D8/7</f>
        <v>0</v>
      </c>
      <c r="P8" s="35">
        <f t="shared" si="16"/>
        <v>0</v>
      </c>
      <c r="Q8" s="30" t="e">
        <f t="shared" si="8"/>
        <v>#DIV/0!</v>
      </c>
      <c r="R8" s="30"/>
      <c r="S8" s="36" t="e">
        <v>#N/A</v>
      </c>
      <c r="T8" s="29">
        <v>116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e">
        <v>#N/A</v>
      </c>
      <c r="AB8" s="41" t="e">
        <f t="shared" si="11"/>
        <v>#N/A</v>
      </c>
      <c r="AC8" s="42" t="e">
        <v>#N/A</v>
      </c>
      <c r="AD8" s="40">
        <f t="shared" si="12"/>
        <v>0</v>
      </c>
      <c r="AE8" s="40">
        <v>0</v>
      </c>
      <c r="AF8" s="40">
        <v>-9.34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116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-9.6783493333333297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116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-9.6783493333333297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116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-9.6783493333333297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#N/A</v>
      </c>
      <c r="J12" s="33" t="e">
        <f t="shared" si="5"/>
        <v>#N/A</v>
      </c>
      <c r="K12" s="33" t="e">
        <f t="shared" si="3"/>
        <v>#N/A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116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 t="e">
        <v>#N/A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#N/A</v>
      </c>
      <c r="J13" s="33" t="e">
        <f t="shared" si="5"/>
        <v>#N/A</v>
      </c>
      <c r="K13" s="33" t="e">
        <f t="shared" si="3"/>
        <v>#N/A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116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 t="e">
        <v>#N/A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#N/A</v>
      </c>
      <c r="J14" s="33" t="e">
        <f t="shared" si="5"/>
        <v>#N/A</v>
      </c>
      <c r="K14" s="33" t="e">
        <f t="shared" si="3"/>
        <v>#N/A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116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 t="e">
        <v>#N/A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#N/A</v>
      </c>
      <c r="J15" s="33" t="e">
        <f t="shared" si="5"/>
        <v>#N/A</v>
      </c>
      <c r="K15" s="33" t="e">
        <f t="shared" si="3"/>
        <v>#N/A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116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 t="e">
        <v>#N/A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#N/A</v>
      </c>
      <c r="J16" s="33" t="e">
        <f t="shared" si="5"/>
        <v>#N/A</v>
      </c>
      <c r="K16" s="33" t="e">
        <f t="shared" si="3"/>
        <v>#N/A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116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 t="e">
        <v>#N/A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#N/A</v>
      </c>
      <c r="J17" s="33" t="e">
        <f t="shared" si="5"/>
        <v>#N/A</v>
      </c>
      <c r="K17" s="33" t="e">
        <f t="shared" si="3"/>
        <v>#N/A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116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 t="e">
        <v>#N/A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#N/A</v>
      </c>
      <c r="J18" s="33" t="e">
        <f t="shared" si="5"/>
        <v>#N/A</v>
      </c>
      <c r="K18" s="33" t="e">
        <f t="shared" si="3"/>
        <v>#N/A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116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 t="e">
        <v>#N/A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116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-9.8580159999999992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116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-9.8580159999999992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116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-9.8580159999999992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116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-9.8580159999999992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116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-9.8580159999999992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116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-9.8580159999999992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116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-9.86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116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-9.8580159999999992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116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-9.8580159999999992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0.38363657407407414</v>
      </c>
      <c r="AD28" s="40">
        <f t="shared" si="12"/>
        <v>0</v>
      </c>
      <c r="AE28" s="26">
        <v>-6.94</v>
      </c>
      <c r="AF28" s="26">
        <v>-9.8580159999999992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0.38363657407407414</v>
      </c>
      <c r="AD29" s="40">
        <f t="shared" si="12"/>
        <v>0</v>
      </c>
      <c r="AE29" s="26">
        <v>-6.94</v>
      </c>
      <c r="AF29" s="26">
        <v>-9.8580159999999992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0.38363657407407414</v>
      </c>
      <c r="AD30" s="40">
        <f t="shared" si="12"/>
        <v>0</v>
      </c>
      <c r="AE30" s="26">
        <v>-6.94</v>
      </c>
      <c r="AF30" s="26">
        <v>-9.6425790474999893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116</v>
      </c>
      <c r="U31" s="23" t="s">
        <v>33</v>
      </c>
      <c r="V31" s="1" t="s">
        <v>347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0.38363657407407414</v>
      </c>
      <c r="AD31" s="40">
        <f t="shared" si="12"/>
        <v>0</v>
      </c>
      <c r="AE31" s="44">
        <v>-6.94</v>
      </c>
      <c r="AF31" s="44">
        <v>-9.6425790474999982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0.38363657407407414</v>
      </c>
      <c r="AD32" s="40">
        <f t="shared" si="12"/>
        <v>0</v>
      </c>
      <c r="AE32" s="56">
        <v>-6.94</v>
      </c>
      <c r="AF32" s="56">
        <v>-9.6425790474999893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1.83203125" customWidth="1"/>
    <col min="3" max="3" width="9.164062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Info!B1:BJ5000""),3,FALSE),"""")"),"50 Gold Rim Plastic Plates Set, 9 Inch - Bulk White, Gold Rimmed Dinner Disposable Plates for Wedding or Party")</f>
        <v>50 Gold Rim Plastic Plates Set, 9 Inch - Bulk White, Gold Rimmed Dinner Disposable Plates for Wedding or Party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Info!B1:BJ5000""),2,FALSE),"""")"),"B07ZW9RXRL")</f>
        <v>B07ZW9RXRL</v>
      </c>
      <c r="B2" s="3" t="s">
        <v>348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16.322448682169107</v>
      </c>
      <c r="D3" s="5">
        <f>SUM(D4:D99707)</f>
        <v>2</v>
      </c>
      <c r="E3" s="5"/>
      <c r="F3" s="6">
        <f t="shared" ref="F3:G3" si="0">SUM(F4:F99707)</f>
        <v>51.98</v>
      </c>
      <c r="G3" s="6">
        <f t="shared" si="0"/>
        <v>-0.08</v>
      </c>
      <c r="H3" s="7">
        <f>G3/F3*-1</f>
        <v>1.5390534821085034E-3</v>
      </c>
      <c r="I3" s="8">
        <f>J3/F3</f>
        <v>0.30060990204565852</v>
      </c>
      <c r="J3" s="6">
        <f>SUM(J4:J99707)</f>
        <v>15.625702708333328</v>
      </c>
      <c r="K3" s="6">
        <f>J3/D3</f>
        <v>7.8128513541666642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-0.2960722916666666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Info!B2:BZ7000""),37,FALSE)),"""")*-1"),-7.69408137984374)</f>
        <v>-7.6940813798437402</v>
      </c>
      <c r="AG3" s="6">
        <f>SUM(AG4:AG99707)</f>
        <v>0</v>
      </c>
    </row>
    <row r="4" spans="1:33" ht="15.75" hidden="1" customHeight="1" x14ac:dyDescent="0.2">
      <c r="A4" s="15"/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/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/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/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/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/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/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/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/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/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/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/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/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/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/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/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/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customHeight="1" x14ac:dyDescent="0.2">
      <c r="A21" s="29" t="s">
        <v>36</v>
      </c>
      <c r="B21" s="29"/>
      <c r="C21" s="16">
        <f t="shared" ref="C21:C32" si="1">IFERROR(F21/D21," - ")</f>
        <v>25.99</v>
      </c>
      <c r="D21" s="30">
        <v>1</v>
      </c>
      <c r="E21" s="30">
        <v>0</v>
      </c>
      <c r="F21" s="33">
        <v>25.99</v>
      </c>
      <c r="G21" s="31">
        <v>0</v>
      </c>
      <c r="H21" s="32">
        <f t="shared" ref="H21:H32" si="2">G21/F21*-1</f>
        <v>0</v>
      </c>
      <c r="I21" s="32">
        <f t="shared" ref="I21:I32" si="3">J21/F21</f>
        <v>0.30782127741439008</v>
      </c>
      <c r="J21" s="33">
        <f t="shared" ref="J21:J32" si="4">F21*0.85+G21+AF21*D21+D21*AE21+AG21+AD21</f>
        <v>8.0002749999999985</v>
      </c>
      <c r="K21" s="33">
        <f t="shared" ref="K21:K32" si="5">J21/D21</f>
        <v>8.0002749999999985</v>
      </c>
      <c r="L21" s="30">
        <v>0</v>
      </c>
      <c r="M21" s="34" t="str">
        <f t="shared" ref="M21:M32" si="6">IFERROR(D21/L21,"-")</f>
        <v>-</v>
      </c>
      <c r="N21" s="30">
        <v>0</v>
      </c>
      <c r="O21" s="35">
        <f t="shared" ref="O21:P21" si="7">D21/7</f>
        <v>0.14285714285714285</v>
      </c>
      <c r="P21" s="35">
        <f t="shared" si="7"/>
        <v>0</v>
      </c>
      <c r="Q21" s="30">
        <f t="shared" ref="Q21:Q32" si="8">ROUNDDOWN(N21/(O21+P21),0)</f>
        <v>0</v>
      </c>
      <c r="R21" s="30"/>
      <c r="S21" s="36" t="e">
        <v>#N/A</v>
      </c>
      <c r="T21" s="29">
        <v>0</v>
      </c>
      <c r="U21" s="37" t="s">
        <v>33</v>
      </c>
      <c r="V21" s="38" t="s">
        <v>33</v>
      </c>
      <c r="W21" s="29">
        <v>0</v>
      </c>
      <c r="X21" s="39">
        <f t="shared" ref="X21:X32" si="9">IFERROR(W21/D21,0)</f>
        <v>0</v>
      </c>
      <c r="Y21" s="40">
        <f t="shared" ref="Y21:Y32" si="10">IFERROR(G21/(W21+Z21)*-1,0)</f>
        <v>0</v>
      </c>
      <c r="Z21" s="29">
        <v>0</v>
      </c>
      <c r="AA21" s="29" t="e">
        <v>#N/A</v>
      </c>
      <c r="AB21" s="41" t="e">
        <f t="shared" ref="AB21:AB32" si="11">IF(OR(AA21="UsLargeStandardSize",AA21="UsSmallStandardSize"),-0.69,-0.48)</f>
        <v>#N/A</v>
      </c>
      <c r="AC21" s="42" t="e">
        <v>#N/A</v>
      </c>
      <c r="AD21" s="40">
        <f t="shared" ref="AD21:AD32" si="12">IFERROR(AB21*AC21*D21*2,0)</f>
        <v>0</v>
      </c>
      <c r="AE21" s="40">
        <v>-6.18</v>
      </c>
      <c r="AF21" s="40">
        <v>-7.9112249999999991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1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2"/>
        <v>#DIV/0!</v>
      </c>
      <c r="I22" s="32" t="e">
        <f t="shared" si="3"/>
        <v>#DIV/0!</v>
      </c>
      <c r="J22" s="33">
        <f t="shared" si="4"/>
        <v>0</v>
      </c>
      <c r="K22" s="33" t="e">
        <f t="shared" si="5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13">D22/7</f>
        <v>0</v>
      </c>
      <c r="P22" s="35">
        <f t="shared" si="13"/>
        <v>0</v>
      </c>
      <c r="Q22" s="30" t="e">
        <f t="shared" si="8"/>
        <v>#DIV/0!</v>
      </c>
      <c r="R22" s="30"/>
      <c r="S22" s="36" t="e">
        <v>#N/A</v>
      </c>
      <c r="T22" s="29">
        <v>0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-7.9112249999999991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1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2"/>
        <v>#DIV/0!</v>
      </c>
      <c r="I23" s="32" t="e">
        <f t="shared" si="3"/>
        <v>#DIV/0!</v>
      </c>
      <c r="J23" s="33">
        <f t="shared" si="4"/>
        <v>0</v>
      </c>
      <c r="K23" s="33" t="e">
        <f t="shared" si="5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14">D23/7</f>
        <v>0</v>
      </c>
      <c r="P23" s="35">
        <f t="shared" si="14"/>
        <v>0</v>
      </c>
      <c r="Q23" s="30" t="e">
        <f t="shared" si="8"/>
        <v>#DIV/0!</v>
      </c>
      <c r="R23" s="30"/>
      <c r="S23" s="36" t="e">
        <v>#N/A</v>
      </c>
      <c r="T23" s="29">
        <v>0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-7.9112249999999991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1"/>
        <v xml:space="preserve"> - </v>
      </c>
      <c r="D24" s="30">
        <v>0</v>
      </c>
      <c r="E24" s="30">
        <v>0</v>
      </c>
      <c r="F24" s="33">
        <v>0</v>
      </c>
      <c r="G24" s="33">
        <v>-0.08</v>
      </c>
      <c r="H24" s="32" t="e">
        <f t="shared" si="2"/>
        <v>#DIV/0!</v>
      </c>
      <c r="I24" s="32" t="e">
        <f t="shared" si="3"/>
        <v>#DIV/0!</v>
      </c>
      <c r="J24" s="33">
        <f t="shared" si="4"/>
        <v>-0.08</v>
      </c>
      <c r="K24" s="33" t="e">
        <f t="shared" si="5"/>
        <v>#DIV/0!</v>
      </c>
      <c r="L24" s="30">
        <v>0</v>
      </c>
      <c r="M24" s="34" t="str">
        <f t="shared" si="6"/>
        <v>-</v>
      </c>
      <c r="N24" s="30">
        <v>1</v>
      </c>
      <c r="O24" s="35">
        <f t="shared" ref="O24:P24" si="15">D24/7</f>
        <v>0</v>
      </c>
      <c r="P24" s="35">
        <f t="shared" si="15"/>
        <v>0</v>
      </c>
      <c r="Q24" s="30" t="e">
        <f t="shared" si="8"/>
        <v>#DIV/0!</v>
      </c>
      <c r="R24" s="30"/>
      <c r="S24" s="36">
        <v>1.3333333333333299</v>
      </c>
      <c r="T24" s="29">
        <v>0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s">
        <v>34</v>
      </c>
      <c r="AB24" s="41">
        <f t="shared" si="11"/>
        <v>-0.69</v>
      </c>
      <c r="AC24" s="42">
        <v>0.21454513888888888</v>
      </c>
      <c r="AD24" s="40">
        <f t="shared" si="12"/>
        <v>0</v>
      </c>
      <c r="AE24" s="40">
        <v>-6.18</v>
      </c>
      <c r="AF24" s="40">
        <v>-7.9112249999999991</v>
      </c>
      <c r="AG24" s="40">
        <v>0</v>
      </c>
    </row>
    <row r="25" spans="1:33" ht="15.75" customHeight="1" x14ac:dyDescent="0.2">
      <c r="A25" s="29" t="s">
        <v>42</v>
      </c>
      <c r="B25" s="15"/>
      <c r="C25" s="16">
        <f t="shared" si="1"/>
        <v>25.99</v>
      </c>
      <c r="D25" s="30">
        <v>1</v>
      </c>
      <c r="E25" s="30">
        <v>0</v>
      </c>
      <c r="F25" s="33">
        <v>25.99</v>
      </c>
      <c r="G25" s="33">
        <v>0</v>
      </c>
      <c r="H25" s="32">
        <f t="shared" si="2"/>
        <v>0</v>
      </c>
      <c r="I25" s="32">
        <f t="shared" si="3"/>
        <v>0.29647663364114391</v>
      </c>
      <c r="J25" s="33">
        <f t="shared" si="4"/>
        <v>7.70542770833333</v>
      </c>
      <c r="K25" s="33">
        <f t="shared" si="5"/>
        <v>7.70542770833333</v>
      </c>
      <c r="L25" s="30">
        <v>2</v>
      </c>
      <c r="M25" s="34">
        <f t="shared" si="6"/>
        <v>0.5</v>
      </c>
      <c r="N25" s="30">
        <v>0</v>
      </c>
      <c r="O25" s="35">
        <f t="shared" ref="O25:P25" si="16">D25/7</f>
        <v>0.14285714285714285</v>
      </c>
      <c r="P25" s="35">
        <f t="shared" si="16"/>
        <v>0</v>
      </c>
      <c r="Q25" s="30">
        <f t="shared" si="8"/>
        <v>0</v>
      </c>
      <c r="R25" s="30"/>
      <c r="S25" s="36">
        <v>0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s">
        <v>34</v>
      </c>
      <c r="AB25" s="41">
        <f t="shared" si="11"/>
        <v>-0.69</v>
      </c>
      <c r="AC25" s="42">
        <v>0.21454513888888888</v>
      </c>
      <c r="AD25" s="40">
        <f t="shared" si="12"/>
        <v>-0.2960722916666666</v>
      </c>
      <c r="AE25" s="40">
        <v>-6.18</v>
      </c>
      <c r="AF25" s="40">
        <v>-7.91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1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2"/>
        <v>#DIV/0!</v>
      </c>
      <c r="I26" s="32" t="e">
        <f t="shared" si="3"/>
        <v>#DIV/0!</v>
      </c>
      <c r="J26" s="33">
        <f t="shared" si="4"/>
        <v>0</v>
      </c>
      <c r="K26" s="33" t="e">
        <f t="shared" si="5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17">D26/7</f>
        <v>0</v>
      </c>
      <c r="P26" s="35">
        <f t="shared" si="17"/>
        <v>0</v>
      </c>
      <c r="Q26" s="30" t="e">
        <f t="shared" si="8"/>
        <v>#DIV/0!</v>
      </c>
      <c r="R26" s="30"/>
      <c r="S26" s="22">
        <v>0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0.21454513888888888</v>
      </c>
      <c r="AD26" s="40">
        <f t="shared" si="12"/>
        <v>0</v>
      </c>
      <c r="AE26" s="26">
        <v>-6.18</v>
      </c>
      <c r="AF26" s="26">
        <v>-7.9112249999999902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1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2"/>
        <v>#DIV/0!</v>
      </c>
      <c r="I27" s="32" t="e">
        <f t="shared" si="3"/>
        <v>#DIV/0!</v>
      </c>
      <c r="J27" s="33">
        <f t="shared" si="4"/>
        <v>0</v>
      </c>
      <c r="K27" s="33" t="e">
        <f t="shared" si="5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18">D27/7</f>
        <v>0</v>
      </c>
      <c r="P27" s="35">
        <f t="shared" si="18"/>
        <v>0</v>
      </c>
      <c r="Q27" s="30" t="e">
        <f t="shared" si="8"/>
        <v>#DIV/0!</v>
      </c>
      <c r="R27" s="30"/>
      <c r="S27" s="22">
        <v>0</v>
      </c>
      <c r="T27" s="29">
        <v>0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s">
        <v>34</v>
      </c>
      <c r="AB27" s="41">
        <f t="shared" si="11"/>
        <v>-0.69</v>
      </c>
      <c r="AC27" s="42">
        <v>0.21454513888888888</v>
      </c>
      <c r="AD27" s="40">
        <f t="shared" si="12"/>
        <v>0</v>
      </c>
      <c r="AE27" s="26">
        <v>-6.18</v>
      </c>
      <c r="AF27" s="26">
        <v>-7.9112249999999902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1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2"/>
        <v>#DIV/0!</v>
      </c>
      <c r="I28" s="32" t="e">
        <f t="shared" si="3"/>
        <v>#DIV/0!</v>
      </c>
      <c r="J28" s="33">
        <f t="shared" si="4"/>
        <v>0</v>
      </c>
      <c r="K28" s="33" t="e">
        <f t="shared" si="5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19">D28/7</f>
        <v>0</v>
      </c>
      <c r="P28" s="35">
        <f t="shared" si="19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47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0.21454513888888888</v>
      </c>
      <c r="AD28" s="40">
        <f t="shared" si="12"/>
        <v>0</v>
      </c>
      <c r="AE28" s="26">
        <v>-6.18</v>
      </c>
      <c r="AF28" s="26">
        <v>-7.9112249999999902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1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20">D29/7</f>
        <v>0</v>
      </c>
      <c r="P29" s="35">
        <f t="shared" si="20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47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0.21454513888888888</v>
      </c>
      <c r="AD29" s="40">
        <f t="shared" si="12"/>
        <v>0</v>
      </c>
      <c r="AE29" s="26">
        <v>-6.18</v>
      </c>
      <c r="AF29" s="26">
        <v>-7.9112249999999902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1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2"/>
        <v>#DIV/0!</v>
      </c>
      <c r="I30" s="32" t="e">
        <f t="shared" si="3"/>
        <v>#DIV/0!</v>
      </c>
      <c r="J30" s="33">
        <f t="shared" si="4"/>
        <v>0</v>
      </c>
      <c r="K30" s="33" t="e">
        <f t="shared" si="5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21">D30/7</f>
        <v>0</v>
      </c>
      <c r="P30" s="35">
        <f t="shared" si="21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0.21454513888888888</v>
      </c>
      <c r="AD30" s="40">
        <f t="shared" si="12"/>
        <v>0</v>
      </c>
      <c r="AE30" s="26">
        <v>-6.18</v>
      </c>
      <c r="AF30" s="26">
        <v>-7.6940813798437402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22">D31/7</f>
        <v>0</v>
      </c>
      <c r="P31" s="35">
        <f t="shared" si="22"/>
        <v>0</v>
      </c>
      <c r="Q31" s="30" t="e">
        <f t="shared" si="8"/>
        <v>#DIV/0!</v>
      </c>
      <c r="R31" s="30"/>
      <c r="S31" s="22" t="e">
        <v>#N/A</v>
      </c>
      <c r="T31" s="15" t="s">
        <v>33</v>
      </c>
      <c r="U31" s="23" t="s">
        <v>33</v>
      </c>
      <c r="V31" s="1" t="s">
        <v>47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0.21454513888888888</v>
      </c>
      <c r="AD31" s="40">
        <f t="shared" si="12"/>
        <v>0</v>
      </c>
      <c r="AE31" s="44">
        <v>-6.18</v>
      </c>
      <c r="AF31" s="44">
        <v>-7.6940813798437491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1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22"/>
        <v>0</v>
      </c>
      <c r="P32" s="35">
        <f t="shared" si="22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0.21454513888888888</v>
      </c>
      <c r="AD32" s="40">
        <f t="shared" si="12"/>
        <v>0</v>
      </c>
      <c r="AE32" s="56">
        <v>-6.18</v>
      </c>
      <c r="AF32" s="56">
        <v>-7.6940813798437402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A72" s="15"/>
      <c r="B72" s="15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</row>
    <row r="73" spans="1:33" ht="15.75" customHeight="1" x14ac:dyDescent="0.2">
      <c r="A73" s="15"/>
      <c r="B73" s="15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</row>
    <row r="74" spans="1:33" ht="15.75" customHeight="1" x14ac:dyDescent="0.2">
      <c r="A74" s="15"/>
      <c r="B74" s="1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</row>
    <row r="75" spans="1:33" ht="15.75" customHeight="1" x14ac:dyDescent="0.2">
      <c r="A75" s="15"/>
      <c r="B75" s="15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</row>
    <row r="76" spans="1:33" ht="15.75" customHeight="1" x14ac:dyDescent="0.2">
      <c r="A76" s="15"/>
      <c r="B76" s="15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</row>
    <row r="77" spans="1:33" ht="15.75" customHeight="1" x14ac:dyDescent="0.2">
      <c r="A77" s="15"/>
      <c r="B77" s="15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</row>
    <row r="78" spans="1:33" ht="15.75" customHeight="1" x14ac:dyDescent="0.2">
      <c r="A78" s="15"/>
      <c r="B78" s="15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1:33" ht="15.75" customHeight="1" x14ac:dyDescent="0.2">
      <c r="A79" s="15"/>
      <c r="B79" s="15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</row>
    <row r="80" spans="1:33" ht="15.75" customHeight="1" x14ac:dyDescent="0.2">
      <c r="A80" s="15"/>
      <c r="B80" s="15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</row>
    <row r="81" spans="1:33" ht="15.75" customHeight="1" x14ac:dyDescent="0.2">
      <c r="A81" s="15"/>
      <c r="B81" s="1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</row>
    <row r="82" spans="1:33" ht="15.75" customHeight="1" x14ac:dyDescent="0.2">
      <c r="A82" s="15"/>
      <c r="B82" s="1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</row>
    <row r="83" spans="1:33" ht="15.75" customHeight="1" x14ac:dyDescent="0.2">
      <c r="A83" s="15"/>
      <c r="B83" s="15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</row>
    <row r="84" spans="1:33" ht="15.75" customHeight="1" x14ac:dyDescent="0.2">
      <c r="A84" s="15"/>
      <c r="B84" s="15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</row>
    <row r="85" spans="1:33" ht="15.75" customHeight="1" x14ac:dyDescent="0.2">
      <c r="A85" s="15"/>
      <c r="B85" s="15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</row>
    <row r="86" spans="1:33" ht="15.75" customHeight="1" x14ac:dyDescent="0.2">
      <c r="A86" s="15"/>
      <c r="B86" s="15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</row>
    <row r="87" spans="1:33" ht="15.75" customHeight="1" x14ac:dyDescent="0.2">
      <c r="A87" s="15"/>
      <c r="B87" s="15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</row>
    <row r="88" spans="1:33" ht="15.75" customHeight="1" x14ac:dyDescent="0.2">
      <c r="A88" s="15"/>
      <c r="B88" s="15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</row>
    <row r="89" spans="1:33" ht="15.75" customHeight="1" x14ac:dyDescent="0.2">
      <c r="A89" s="15"/>
      <c r="B89" s="15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</row>
    <row r="90" spans="1:33" ht="15.75" customHeight="1" x14ac:dyDescent="0.2">
      <c r="A90" s="15"/>
      <c r="B90" s="15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</row>
    <row r="91" spans="1:33" ht="15.75" customHeight="1" x14ac:dyDescent="0.2">
      <c r="A91" s="15"/>
      <c r="B91" s="15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</row>
    <row r="92" spans="1:33" ht="15.75" customHeight="1" x14ac:dyDescent="0.2">
      <c r="A92" s="15"/>
      <c r="B92" s="15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</row>
    <row r="93" spans="1:33" ht="15.75" customHeight="1" x14ac:dyDescent="0.2">
      <c r="A93" s="15"/>
      <c r="B93" s="15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</row>
    <row r="94" spans="1:33" ht="15.75" customHeight="1" x14ac:dyDescent="0.2">
      <c r="A94" s="15"/>
      <c r="B94" s="15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</row>
    <row r="95" spans="1:33" ht="15.75" customHeight="1" x14ac:dyDescent="0.2">
      <c r="A95" s="15"/>
      <c r="B95" s="15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</row>
    <row r="96" spans="1:33" ht="15.75" customHeight="1" x14ac:dyDescent="0.2">
      <c r="A96" s="15"/>
      <c r="B96" s="15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</row>
    <row r="97" spans="1:33" ht="15.75" customHeight="1" x14ac:dyDescent="0.2">
      <c r="A97" s="15"/>
      <c r="B97" s="15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</row>
    <row r="98" spans="1:33" ht="15.75" customHeight="1" x14ac:dyDescent="0.2">
      <c r="A98" s="15"/>
      <c r="B98" s="15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</row>
    <row r="99" spans="1:33" ht="15.75" customHeight="1" x14ac:dyDescent="0.2">
      <c r="A99" s="15"/>
      <c r="B99" s="15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</row>
    <row r="100" spans="1:33" ht="15.75" customHeight="1" x14ac:dyDescent="0.2">
      <c r="A100" s="15"/>
      <c r="B100" s="15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</row>
    <row r="101" spans="1:33" ht="15.75" customHeight="1" x14ac:dyDescent="0.2">
      <c r="A101" s="15"/>
      <c r="B101" s="15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</row>
    <row r="102" spans="1:33" ht="15.75" customHeight="1" x14ac:dyDescent="0.2">
      <c r="A102" s="15"/>
      <c r="B102" s="15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</row>
    <row r="103" spans="1:33" ht="15.75" customHeight="1" x14ac:dyDescent="0.2">
      <c r="A103" s="15"/>
      <c r="B103" s="15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</row>
    <row r="104" spans="1:33" ht="15.75" customHeight="1" x14ac:dyDescent="0.2">
      <c r="A104" s="15"/>
      <c r="B104" s="15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</row>
    <row r="105" spans="1:33" ht="15.75" customHeight="1" x14ac:dyDescent="0.2">
      <c r="A105" s="15"/>
      <c r="B105" s="15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</row>
    <row r="106" spans="1:33" ht="15.75" customHeight="1" x14ac:dyDescent="0.2">
      <c r="A106" s="15"/>
      <c r="B106" s="1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</row>
    <row r="107" spans="1:33" ht="15.75" customHeight="1" x14ac:dyDescent="0.2">
      <c r="A107" s="15"/>
      <c r="B107" s="15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</row>
    <row r="108" spans="1:33" ht="15.75" customHeight="1" x14ac:dyDescent="0.2">
      <c r="A108" s="15"/>
      <c r="B108" s="15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</row>
    <row r="109" spans="1:33" ht="15.75" customHeight="1" x14ac:dyDescent="0.2">
      <c r="A109" s="15"/>
      <c r="B109" s="15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</row>
    <row r="110" spans="1:33" ht="15.75" customHeight="1" x14ac:dyDescent="0.2">
      <c r="A110" s="15"/>
      <c r="B110" s="15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</row>
    <row r="111" spans="1:33" ht="15.75" customHeight="1" x14ac:dyDescent="0.2">
      <c r="A111" s="15"/>
      <c r="B111" s="15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</row>
    <row r="112" spans="1:33" ht="15.75" customHeight="1" x14ac:dyDescent="0.2">
      <c r="A112" s="15"/>
      <c r="B112" s="15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</row>
    <row r="113" spans="1:33" ht="15.75" customHeight="1" x14ac:dyDescent="0.2">
      <c r="A113" s="15"/>
      <c r="B113" s="15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</row>
    <row r="114" spans="1:33" ht="15.75" customHeight="1" x14ac:dyDescent="0.2">
      <c r="A114" s="15"/>
      <c r="B114" s="15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</row>
    <row r="115" spans="1:33" ht="15.75" customHeight="1" x14ac:dyDescent="0.2">
      <c r="A115" s="15"/>
      <c r="B115" s="15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</row>
    <row r="116" spans="1:33" ht="15.75" customHeight="1" x14ac:dyDescent="0.2">
      <c r="A116" s="15"/>
      <c r="B116" s="15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</row>
    <row r="117" spans="1:33" ht="15.75" customHeight="1" x14ac:dyDescent="0.2">
      <c r="A117" s="15"/>
      <c r="B117" s="15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</row>
    <row r="118" spans="1:33" ht="15.75" customHeight="1" x14ac:dyDescent="0.2">
      <c r="A118" s="15"/>
      <c r="B118" s="15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</row>
    <row r="119" spans="1:33" ht="15.75" customHeight="1" x14ac:dyDescent="0.2">
      <c r="A119" s="15"/>
      <c r="B119" s="15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</row>
    <row r="120" spans="1:33" ht="15.75" customHeight="1" x14ac:dyDescent="0.2">
      <c r="A120" s="15"/>
      <c r="B120" s="15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</row>
    <row r="121" spans="1:33" ht="15.75" customHeight="1" x14ac:dyDescent="0.2">
      <c r="A121" s="15"/>
      <c r="B121" s="15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</row>
    <row r="122" spans="1:33" ht="15.75" customHeight="1" x14ac:dyDescent="0.2">
      <c r="A122" s="15"/>
      <c r="B122" s="15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</row>
    <row r="123" spans="1:33" ht="15.75" customHeight="1" x14ac:dyDescent="0.2">
      <c r="A123" s="15"/>
      <c r="B123" s="15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</row>
    <row r="124" spans="1:33" ht="15.75" customHeight="1" x14ac:dyDescent="0.2">
      <c r="A124" s="15"/>
      <c r="B124" s="1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</row>
    <row r="125" spans="1:33" ht="15.75" customHeight="1" x14ac:dyDescent="0.2">
      <c r="A125" s="15"/>
      <c r="B125" s="15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</row>
    <row r="126" spans="1:33" ht="15.75" customHeight="1" x14ac:dyDescent="0.2">
      <c r="A126" s="15"/>
      <c r="B126" s="15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</row>
    <row r="127" spans="1:33" ht="15.75" customHeight="1" x14ac:dyDescent="0.2">
      <c r="A127" s="15"/>
      <c r="B127" s="15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</row>
    <row r="128" spans="1:33" ht="15.75" customHeight="1" x14ac:dyDescent="0.2">
      <c r="A128" s="15"/>
      <c r="B128" s="15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</row>
    <row r="129" spans="1:33" ht="15.75" customHeight="1" x14ac:dyDescent="0.2">
      <c r="A129" s="15"/>
      <c r="B129" s="15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</row>
    <row r="130" spans="1:33" ht="15.75" customHeight="1" x14ac:dyDescent="0.2">
      <c r="A130" s="15"/>
      <c r="B130" s="15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</row>
    <row r="131" spans="1:33" ht="15.75" customHeight="1" x14ac:dyDescent="0.2">
      <c r="A131" s="15"/>
      <c r="B131" s="15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</row>
    <row r="132" spans="1:33" ht="15.75" customHeight="1" x14ac:dyDescent="0.2">
      <c r="A132" s="15"/>
      <c r="B132" s="15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</row>
    <row r="133" spans="1:33" ht="15.75" customHeight="1" x14ac:dyDescent="0.2">
      <c r="A133" s="15"/>
      <c r="B133" s="15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</row>
    <row r="134" spans="1:33" ht="15.75" customHeight="1" x14ac:dyDescent="0.2">
      <c r="A134" s="15"/>
      <c r="B134" s="15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</row>
    <row r="135" spans="1:33" ht="15.75" customHeight="1" x14ac:dyDescent="0.2">
      <c r="A135" s="15"/>
      <c r="B135" s="15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</row>
    <row r="136" spans="1:33" ht="15.75" customHeight="1" x14ac:dyDescent="0.2">
      <c r="A136" s="15"/>
      <c r="B136" s="15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</row>
    <row r="137" spans="1:33" ht="15.75" customHeight="1" x14ac:dyDescent="0.2">
      <c r="A137" s="15"/>
      <c r="B137" s="15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</row>
    <row r="138" spans="1:33" ht="15.75" customHeight="1" x14ac:dyDescent="0.2">
      <c r="A138" s="15"/>
      <c r="B138" s="15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</row>
    <row r="139" spans="1:33" ht="15.75" customHeight="1" x14ac:dyDescent="0.2">
      <c r="A139" s="15"/>
      <c r="B139" s="15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</row>
    <row r="140" spans="1:33" ht="15.75" customHeight="1" x14ac:dyDescent="0.2">
      <c r="A140" s="15"/>
      <c r="B140" s="15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</row>
    <row r="141" spans="1:33" ht="15.75" customHeight="1" x14ac:dyDescent="0.2">
      <c r="A141" s="15"/>
      <c r="B141" s="15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</row>
    <row r="142" spans="1:33" ht="15.75" customHeight="1" x14ac:dyDescent="0.2">
      <c r="A142" s="15"/>
      <c r="B142" s="15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</row>
    <row r="143" spans="1:33" ht="15.75" customHeight="1" x14ac:dyDescent="0.2">
      <c r="A143" s="15"/>
      <c r="B143" s="15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</row>
    <row r="144" spans="1:33" ht="15.75" customHeight="1" x14ac:dyDescent="0.2">
      <c r="A144" s="15"/>
      <c r="B144" s="15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</row>
    <row r="145" spans="1:33" ht="15.75" customHeight="1" x14ac:dyDescent="0.2">
      <c r="A145" s="15"/>
      <c r="B145" s="15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</row>
    <row r="146" spans="1:33" ht="15.75" customHeight="1" x14ac:dyDescent="0.2">
      <c r="A146" s="15"/>
      <c r="B146" s="15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</row>
    <row r="147" spans="1:33" ht="15.75" customHeight="1" x14ac:dyDescent="0.2">
      <c r="A147" s="15"/>
      <c r="B147" s="15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</row>
    <row r="148" spans="1:33" ht="15.75" customHeight="1" x14ac:dyDescent="0.2">
      <c r="A148" s="15"/>
      <c r="B148" s="15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</row>
    <row r="149" spans="1:33" ht="15.75" customHeight="1" x14ac:dyDescent="0.2">
      <c r="A149" s="15"/>
      <c r="B149" s="15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</row>
    <row r="150" spans="1:33" ht="15.75" customHeight="1" x14ac:dyDescent="0.2">
      <c r="A150" s="15"/>
      <c r="B150" s="15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</row>
    <row r="151" spans="1:33" ht="15.75" customHeight="1" x14ac:dyDescent="0.2">
      <c r="A151" s="15"/>
      <c r="B151" s="15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</row>
    <row r="152" spans="1:33" ht="15.75" customHeight="1" x14ac:dyDescent="0.2">
      <c r="A152" s="15"/>
      <c r="B152" s="15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</row>
    <row r="153" spans="1:33" ht="15.75" customHeight="1" x14ac:dyDescent="0.2">
      <c r="A153" s="15"/>
      <c r="B153" s="15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</row>
    <row r="154" spans="1:33" ht="15.75" customHeight="1" x14ac:dyDescent="0.2">
      <c r="A154" s="15"/>
      <c r="B154" s="15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</row>
    <row r="155" spans="1:33" ht="15.75" customHeight="1" x14ac:dyDescent="0.2">
      <c r="A155" s="15"/>
      <c r="B155" s="15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</row>
    <row r="156" spans="1:33" ht="15.75" customHeight="1" x14ac:dyDescent="0.2">
      <c r="A156" s="15"/>
      <c r="B156" s="15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</row>
    <row r="157" spans="1:33" ht="15.75" customHeight="1" x14ac:dyDescent="0.2">
      <c r="A157" s="15"/>
      <c r="B157" s="15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</row>
    <row r="158" spans="1:33" ht="15.75" customHeight="1" x14ac:dyDescent="0.2">
      <c r="A158" s="15"/>
      <c r="B158" s="15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</row>
    <row r="159" spans="1:33" ht="15.75" customHeight="1" x14ac:dyDescent="0.2">
      <c r="A159" s="15"/>
      <c r="B159" s="15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</row>
    <row r="160" spans="1:33" ht="15.75" customHeight="1" x14ac:dyDescent="0.2">
      <c r="A160" s="15"/>
      <c r="B160" s="15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</row>
    <row r="161" spans="1:33" ht="15.75" customHeight="1" x14ac:dyDescent="0.2">
      <c r="A161" s="15"/>
      <c r="B161" s="15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</row>
    <row r="162" spans="1:33" ht="15.75" customHeight="1" x14ac:dyDescent="0.2">
      <c r="A162" s="15"/>
      <c r="B162" s="15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</row>
    <row r="163" spans="1:33" ht="15.75" customHeight="1" x14ac:dyDescent="0.2">
      <c r="A163" s="15"/>
      <c r="B163" s="15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</row>
    <row r="164" spans="1:33" ht="15.75" customHeight="1" x14ac:dyDescent="0.2">
      <c r="A164" s="15"/>
      <c r="B164" s="15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</row>
    <row r="165" spans="1:33" ht="15.75" customHeight="1" x14ac:dyDescent="0.2">
      <c r="A165" s="15"/>
      <c r="B165" s="15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</row>
    <row r="166" spans="1:33" ht="15.75" customHeight="1" x14ac:dyDescent="0.2">
      <c r="A166" s="15"/>
      <c r="B166" s="15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</row>
    <row r="167" spans="1:33" ht="15.75" customHeight="1" x14ac:dyDescent="0.2">
      <c r="A167" s="15"/>
      <c r="B167" s="15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</row>
    <row r="168" spans="1:33" ht="15.75" customHeight="1" x14ac:dyDescent="0.2">
      <c r="A168" s="15"/>
      <c r="B168" s="15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</row>
    <row r="169" spans="1:33" ht="15.75" customHeight="1" x14ac:dyDescent="0.2">
      <c r="A169" s="15"/>
      <c r="B169" s="15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</row>
    <row r="170" spans="1:33" ht="15.75" customHeight="1" x14ac:dyDescent="0.2">
      <c r="A170" s="15"/>
      <c r="B170" s="15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</row>
    <row r="171" spans="1:33" ht="15.75" customHeight="1" x14ac:dyDescent="0.2">
      <c r="A171" s="15"/>
      <c r="B171" s="15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</row>
    <row r="172" spans="1:33" ht="15.75" customHeight="1" x14ac:dyDescent="0.2">
      <c r="A172" s="15"/>
      <c r="B172" s="15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</row>
    <row r="173" spans="1:33" ht="15.75" customHeight="1" x14ac:dyDescent="0.2">
      <c r="A173" s="15"/>
      <c r="B173" s="15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</row>
    <row r="174" spans="1:33" ht="15.75" customHeight="1" x14ac:dyDescent="0.2">
      <c r="A174" s="15"/>
      <c r="B174" s="15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</row>
    <row r="175" spans="1:33" ht="15.75" customHeight="1" x14ac:dyDescent="0.2">
      <c r="A175" s="15"/>
      <c r="B175" s="15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</row>
    <row r="176" spans="1:33" ht="15.75" customHeight="1" x14ac:dyDescent="0.2">
      <c r="A176" s="15"/>
      <c r="B176" s="15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</row>
    <row r="177" spans="1:33" ht="15.75" customHeight="1" x14ac:dyDescent="0.2">
      <c r="A177" s="15"/>
      <c r="B177" s="15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</row>
    <row r="178" spans="1:33" ht="15.75" customHeight="1" x14ac:dyDescent="0.2">
      <c r="A178" s="15"/>
      <c r="B178" s="15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</row>
    <row r="179" spans="1:33" ht="15.75" customHeight="1" x14ac:dyDescent="0.2">
      <c r="A179" s="15"/>
      <c r="B179" s="15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</row>
    <row r="180" spans="1:33" ht="15.75" customHeight="1" x14ac:dyDescent="0.2">
      <c r="A180" s="15"/>
      <c r="B180" s="15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</row>
    <row r="181" spans="1:33" ht="15.75" customHeight="1" x14ac:dyDescent="0.2">
      <c r="A181" s="15"/>
      <c r="B181" s="15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</row>
    <row r="182" spans="1:33" ht="15.75" customHeight="1" x14ac:dyDescent="0.2">
      <c r="A182" s="15"/>
      <c r="B182" s="15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</row>
    <row r="183" spans="1:33" ht="15.75" customHeight="1" x14ac:dyDescent="0.2">
      <c r="A183" s="15"/>
      <c r="B183" s="15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</row>
    <row r="184" spans="1:33" ht="15.75" customHeight="1" x14ac:dyDescent="0.2">
      <c r="A184" s="15"/>
      <c r="B184" s="15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</row>
    <row r="185" spans="1:33" ht="15.75" customHeight="1" x14ac:dyDescent="0.2">
      <c r="A185" s="15"/>
      <c r="B185" s="15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</row>
    <row r="186" spans="1:33" ht="15.75" customHeight="1" x14ac:dyDescent="0.2">
      <c r="A186" s="15"/>
      <c r="B186" s="15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</row>
    <row r="187" spans="1:33" ht="15.75" customHeight="1" x14ac:dyDescent="0.2">
      <c r="A187" s="15"/>
      <c r="B187" s="15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</row>
    <row r="188" spans="1:33" ht="15.75" customHeight="1" x14ac:dyDescent="0.2">
      <c r="A188" s="15"/>
      <c r="B188" s="15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</row>
    <row r="189" spans="1:33" ht="15.75" customHeight="1" x14ac:dyDescent="0.2">
      <c r="A189" s="15"/>
      <c r="B189" s="15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</row>
    <row r="190" spans="1:33" ht="15.75" customHeight="1" x14ac:dyDescent="0.2">
      <c r="A190" s="15"/>
      <c r="B190" s="15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</row>
    <row r="191" spans="1:33" ht="15.75" customHeight="1" x14ac:dyDescent="0.2">
      <c r="A191" s="15"/>
      <c r="B191" s="15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</row>
    <row r="192" spans="1:33" ht="15.75" customHeight="1" x14ac:dyDescent="0.2">
      <c r="A192" s="15"/>
      <c r="B192" s="15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</row>
    <row r="193" spans="1:33" ht="15.75" customHeight="1" x14ac:dyDescent="0.2">
      <c r="A193" s="15"/>
      <c r="B193" s="15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</row>
    <row r="194" spans="1:33" ht="15.75" customHeight="1" x14ac:dyDescent="0.2">
      <c r="A194" s="15"/>
      <c r="B194" s="15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</row>
    <row r="195" spans="1:33" ht="15.75" customHeight="1" x14ac:dyDescent="0.2">
      <c r="A195" s="15"/>
      <c r="B195" s="15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</row>
    <row r="196" spans="1:33" ht="15.75" customHeight="1" x14ac:dyDescent="0.2">
      <c r="A196" s="15"/>
      <c r="B196" s="15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</row>
    <row r="197" spans="1:33" ht="15.75" customHeight="1" x14ac:dyDescent="0.2">
      <c r="A197" s="15"/>
      <c r="B197" s="15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</row>
    <row r="198" spans="1:33" ht="15.75" customHeight="1" x14ac:dyDescent="0.2">
      <c r="A198" s="15"/>
      <c r="B198" s="15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</row>
    <row r="199" spans="1:33" ht="15.75" customHeight="1" x14ac:dyDescent="0.2">
      <c r="A199" s="15"/>
      <c r="B199" s="15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</row>
    <row r="200" spans="1:33" ht="15.75" customHeight="1" x14ac:dyDescent="0.2">
      <c r="A200" s="15"/>
      <c r="B200" s="15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</row>
    <row r="201" spans="1:33" ht="15.75" customHeight="1" x14ac:dyDescent="0.2">
      <c r="A201" s="15"/>
      <c r="B201" s="15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</row>
    <row r="202" spans="1:33" ht="15.75" customHeight="1" x14ac:dyDescent="0.2">
      <c r="A202" s="15"/>
      <c r="B202" s="15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1:33" ht="15.75" customHeight="1" x14ac:dyDescent="0.2">
      <c r="A203" s="15"/>
      <c r="B203" s="15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4" spans="1:33" ht="15.75" customHeight="1" x14ac:dyDescent="0.2">
      <c r="A204" s="15"/>
      <c r="B204" s="15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</row>
    <row r="205" spans="1:33" ht="15.75" customHeight="1" x14ac:dyDescent="0.2">
      <c r="A205" s="15"/>
      <c r="B205" s="15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</row>
    <row r="206" spans="1:33" ht="15.75" customHeight="1" x14ac:dyDescent="0.2">
      <c r="A206" s="15"/>
      <c r="B206" s="15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</row>
    <row r="207" spans="1:33" ht="15.75" customHeight="1" x14ac:dyDescent="0.2">
      <c r="A207" s="15"/>
      <c r="B207" s="15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</row>
    <row r="208" spans="1:33" ht="15.75" customHeight="1" x14ac:dyDescent="0.2">
      <c r="A208" s="15"/>
      <c r="B208" s="15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</row>
    <row r="209" spans="1:33" ht="15.75" customHeight="1" x14ac:dyDescent="0.2">
      <c r="A209" s="15"/>
      <c r="B209" s="15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</row>
    <row r="210" spans="1:33" ht="15.75" customHeight="1" x14ac:dyDescent="0.2">
      <c r="A210" s="15"/>
      <c r="B210" s="15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</row>
    <row r="211" spans="1:33" ht="15.75" customHeight="1" x14ac:dyDescent="0.2">
      <c r="A211" s="15"/>
      <c r="B211" s="15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</row>
    <row r="212" spans="1:33" ht="15.75" customHeight="1" x14ac:dyDescent="0.2">
      <c r="A212" s="15"/>
      <c r="B212" s="15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</row>
    <row r="213" spans="1:33" ht="15.75" customHeight="1" x14ac:dyDescent="0.2">
      <c r="A213" s="15"/>
      <c r="B213" s="15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</row>
    <row r="214" spans="1:33" ht="15.75" customHeight="1" x14ac:dyDescent="0.2">
      <c r="A214" s="15"/>
      <c r="B214" s="15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</row>
    <row r="215" spans="1:33" ht="15.75" customHeight="1" x14ac:dyDescent="0.2">
      <c r="A215" s="15"/>
      <c r="B215" s="15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</row>
    <row r="216" spans="1:33" ht="15.75" customHeight="1" x14ac:dyDescent="0.2">
      <c r="A216" s="15"/>
      <c r="B216" s="15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</row>
    <row r="217" spans="1:33" ht="15.75" customHeight="1" x14ac:dyDescent="0.2">
      <c r="A217" s="15"/>
      <c r="B217" s="15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</row>
    <row r="218" spans="1:33" ht="15.75" customHeight="1" x14ac:dyDescent="0.2">
      <c r="A218" s="15"/>
      <c r="B218" s="15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</row>
    <row r="219" spans="1:33" ht="15.75" customHeight="1" x14ac:dyDescent="0.2">
      <c r="A219" s="15"/>
      <c r="B219" s="15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</row>
    <row r="220" spans="1:33" ht="15.75" customHeight="1" x14ac:dyDescent="0.2">
      <c r="A220" s="15"/>
      <c r="B220" s="15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</row>
    <row r="221" spans="1:33" ht="15.75" customHeight="1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22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</row>
    <row r="222" spans="1:33" ht="15.75" customHeight="1" x14ac:dyDescent="0.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22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</row>
    <row r="223" spans="1:33" ht="15.75" customHeight="1" x14ac:dyDescent="0.2">
      <c r="S223" s="22"/>
    </row>
    <row r="224" spans="1:33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3.5" customWidth="1"/>
    <col min="3" max="3" width="9.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Premium Clear Plastic Plates for Dinner Party or Wedding - 6 Inch Fancy Disposable Plastics Plates with Scalloped Edges")</f>
        <v>100 Premium Clear Plastic Plates for Dinner Party or Wedding - 6 Inch Fancy Disposable Plastics Plates with Scalloped Edges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Info!B1:BJ5000""),2,FALSE),"""")"),"B07PYH4D6P")</f>
        <v>B07PYH4D6P</v>
      </c>
      <c r="B2" s="3" t="s">
        <v>349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14.272391688602941</v>
      </c>
      <c r="D3" s="5">
        <f>SUM(D4:D99707)</f>
        <v>2</v>
      </c>
      <c r="E3" s="5"/>
      <c r="F3" s="6">
        <f t="shared" ref="F3:G3" si="0">SUM(F4:F99707)</f>
        <v>50</v>
      </c>
      <c r="G3" s="6">
        <f t="shared" si="0"/>
        <v>0</v>
      </c>
      <c r="H3" s="7">
        <f t="shared" ref="H3:H32" si="1">G3/F3*-1</f>
        <v>0</v>
      </c>
      <c r="I3" s="8" t="e">
        <f t="shared" ref="I3:I32" si="2">J3/F3</f>
        <v>#N/A</v>
      </c>
      <c r="J3" s="6" t="e">
        <f>SUM(J4:J99707)</f>
        <v>#N/A</v>
      </c>
      <c r="K3" s="6" t="e">
        <f t="shared" ref="K3:K32" si="3">J3/D3</f>
        <v>#N/A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-0.76666666666666661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Info!B2:BZ7000""),37,FALSE)),"""")*-1"),-7.2315329353125)</f>
        <v>-7.2315329353125</v>
      </c>
      <c r="AG3" s="6">
        <f>SUM(AG4:AG99707)</f>
        <v>0</v>
      </c>
    </row>
    <row r="4" spans="1:33" ht="15.75" customHeight="1" x14ac:dyDescent="0.2">
      <c r="A4" s="15" t="s">
        <v>52</v>
      </c>
      <c r="B4" s="15"/>
      <c r="C4" s="16" t="str">
        <f t="shared" ref="C4:C32" si="4">IFERROR(F4/D4," - ")</f>
        <v xml:space="preserve"> - </v>
      </c>
      <c r="D4" s="17">
        <v>0</v>
      </c>
      <c r="E4" s="17">
        <v>0</v>
      </c>
      <c r="F4" s="18">
        <v>0</v>
      </c>
      <c r="G4" s="18">
        <v>0</v>
      </c>
      <c r="H4" s="19" t="e">
        <f t="shared" si="1"/>
        <v>#DIV/0!</v>
      </c>
      <c r="I4" s="19" t="e">
        <f t="shared" si="2"/>
        <v>#DIV/0!</v>
      </c>
      <c r="J4" s="18">
        <f t="shared" ref="J4:J32" si="5">F4*0.85+G4+AF4*D4+D4*AE4+AG4+AD4</f>
        <v>0</v>
      </c>
      <c r="K4" s="18" t="e">
        <f t="shared" si="3"/>
        <v>#DIV/0!</v>
      </c>
      <c r="L4" s="17">
        <v>0</v>
      </c>
      <c r="M4" s="20" t="str">
        <f t="shared" ref="M4:M32" si="6">IFERROR(D4/L4,"-")</f>
        <v>-</v>
      </c>
      <c r="N4" s="17">
        <v>2</v>
      </c>
      <c r="O4" s="21">
        <f t="shared" ref="O4:P4" si="7">D4/7</f>
        <v>0</v>
      </c>
      <c r="P4" s="21">
        <f t="shared" si="7"/>
        <v>0</v>
      </c>
      <c r="Q4" s="17" t="e">
        <f t="shared" ref="Q4:Q32" si="8">ROUNDDOWN(N4/(O4+P4),0)</f>
        <v>#DIV/0!</v>
      </c>
      <c r="R4" s="17"/>
      <c r="S4" s="22">
        <v>3.2727272727272698</v>
      </c>
      <c r="T4" s="15">
        <v>612</v>
      </c>
      <c r="U4" s="23" t="s">
        <v>33</v>
      </c>
      <c r="V4" s="24" t="s">
        <v>33</v>
      </c>
      <c r="W4" s="15">
        <v>0</v>
      </c>
      <c r="X4" s="25">
        <f t="shared" ref="X4:X32" si="9">IFERROR(W4/D4,0)</f>
        <v>0</v>
      </c>
      <c r="Y4" s="26">
        <f t="shared" ref="Y4:Y32" si="10">IFERROR(G4/(W4+Z4)*-1,0)</f>
        <v>0</v>
      </c>
      <c r="Z4" s="15">
        <v>0</v>
      </c>
      <c r="AA4" s="2" t="s">
        <v>34</v>
      </c>
      <c r="AB4" s="27">
        <f t="shared" ref="AB4:AB32" si="11">IF(OR(AA4="UsLargeStandardSize",AA4="UsSmallStandardSize"),-0.69,-0.48)</f>
        <v>-0.69</v>
      </c>
      <c r="AC4" s="28">
        <v>0.27777777777777779</v>
      </c>
      <c r="AD4" s="26">
        <f t="shared" ref="AD4:AD32" si="12">IFERROR(AB4*AC4*D4*2,0)</f>
        <v>0</v>
      </c>
      <c r="AE4" s="26">
        <v>-4.9000000000000004</v>
      </c>
      <c r="AF4" s="26">
        <v>-7.1008722735042733</v>
      </c>
      <c r="AG4" s="26">
        <v>0</v>
      </c>
    </row>
    <row r="5" spans="1:33" ht="15.75" customHeight="1" x14ac:dyDescent="0.2">
      <c r="A5" s="29" t="s">
        <v>53</v>
      </c>
      <c r="B5" s="29"/>
      <c r="C5" s="16" t="str">
        <f t="shared" si="4"/>
        <v xml:space="preserve"> - </v>
      </c>
      <c r="D5" s="30">
        <v>0</v>
      </c>
      <c r="E5" s="30">
        <v>0</v>
      </c>
      <c r="F5" s="31">
        <v>0</v>
      </c>
      <c r="G5" s="31">
        <v>0</v>
      </c>
      <c r="H5" s="32" t="e">
        <f t="shared" si="1"/>
        <v>#DIV/0!</v>
      </c>
      <c r="I5" s="32" t="e">
        <f t="shared" si="2"/>
        <v>#DIV/0!</v>
      </c>
      <c r="J5" s="33">
        <f t="shared" si="5"/>
        <v>0</v>
      </c>
      <c r="K5" s="33" t="e">
        <f t="shared" si="3"/>
        <v>#DIV/0!</v>
      </c>
      <c r="L5" s="30">
        <v>0</v>
      </c>
      <c r="M5" s="34" t="str">
        <f t="shared" si="6"/>
        <v>-</v>
      </c>
      <c r="N5" s="30">
        <v>2</v>
      </c>
      <c r="O5" s="35">
        <f t="shared" ref="O5:P5" si="13">D5/7</f>
        <v>0</v>
      </c>
      <c r="P5" s="35">
        <f t="shared" si="13"/>
        <v>0</v>
      </c>
      <c r="Q5" s="30" t="e">
        <f t="shared" si="8"/>
        <v>#DIV/0!</v>
      </c>
      <c r="R5" s="30"/>
      <c r="S5" s="36">
        <v>1.5</v>
      </c>
      <c r="T5" s="29">
        <v>612</v>
      </c>
      <c r="U5" s="37" t="s">
        <v>33</v>
      </c>
      <c r="V5" s="38" t="s">
        <v>33</v>
      </c>
      <c r="W5" s="29">
        <v>0</v>
      </c>
      <c r="X5" s="39">
        <f t="shared" si="9"/>
        <v>0</v>
      </c>
      <c r="Y5" s="40">
        <f t="shared" si="10"/>
        <v>0</v>
      </c>
      <c r="Z5" s="29">
        <v>0</v>
      </c>
      <c r="AA5" s="29" t="s">
        <v>34</v>
      </c>
      <c r="AB5" s="41">
        <f t="shared" si="11"/>
        <v>-0.69</v>
      </c>
      <c r="AC5" s="42">
        <v>0.27809965237543455</v>
      </c>
      <c r="AD5" s="40">
        <f t="shared" si="12"/>
        <v>0</v>
      </c>
      <c r="AE5" s="40">
        <v>-4.9000000000000004</v>
      </c>
      <c r="AF5" s="40">
        <v>-7.1008722735042733</v>
      </c>
      <c r="AG5" s="40">
        <v>0</v>
      </c>
    </row>
    <row r="6" spans="1:33" ht="15.75" customHeight="1" x14ac:dyDescent="0.2">
      <c r="A6" s="29" t="s">
        <v>54</v>
      </c>
      <c r="B6" s="29"/>
      <c r="C6" s="16" t="str">
        <f t="shared" si="4"/>
        <v xml:space="preserve"> - </v>
      </c>
      <c r="D6" s="30">
        <v>0</v>
      </c>
      <c r="E6" s="30">
        <v>0</v>
      </c>
      <c r="F6" s="31">
        <v>0</v>
      </c>
      <c r="G6" s="31">
        <v>0</v>
      </c>
      <c r="H6" s="32" t="e">
        <f t="shared" si="1"/>
        <v>#DIV/0!</v>
      </c>
      <c r="I6" s="32" t="e">
        <f t="shared" si="2"/>
        <v>#DIV/0!</v>
      </c>
      <c r="J6" s="33">
        <f t="shared" si="5"/>
        <v>0</v>
      </c>
      <c r="K6" s="33" t="e">
        <f t="shared" si="3"/>
        <v>#DIV/0!</v>
      </c>
      <c r="L6" s="30">
        <v>0</v>
      </c>
      <c r="M6" s="34" t="str">
        <f t="shared" si="6"/>
        <v>-</v>
      </c>
      <c r="N6" s="30">
        <v>2</v>
      </c>
      <c r="O6" s="35">
        <f t="shared" ref="O6:P6" si="14">D6/7</f>
        <v>0</v>
      </c>
      <c r="P6" s="35">
        <f t="shared" si="14"/>
        <v>0</v>
      </c>
      <c r="Q6" s="30" t="e">
        <f t="shared" si="8"/>
        <v>#DIV/0!</v>
      </c>
      <c r="R6" s="30"/>
      <c r="S6" s="36">
        <v>0.66666666666666596</v>
      </c>
      <c r="T6" s="29">
        <v>612</v>
      </c>
      <c r="U6" s="37" t="s">
        <v>33</v>
      </c>
      <c r="V6" s="38" t="s">
        <v>55</v>
      </c>
      <c r="W6" s="29">
        <v>0</v>
      </c>
      <c r="X6" s="39">
        <f t="shared" si="9"/>
        <v>0</v>
      </c>
      <c r="Y6" s="40">
        <f t="shared" si="10"/>
        <v>0</v>
      </c>
      <c r="Z6" s="29">
        <v>0</v>
      </c>
      <c r="AA6" s="29" t="s">
        <v>34</v>
      </c>
      <c r="AB6" s="41">
        <f t="shared" si="11"/>
        <v>-0.69</v>
      </c>
      <c r="AC6" s="42">
        <v>0.27777777777777779</v>
      </c>
      <c r="AD6" s="40">
        <f t="shared" si="12"/>
        <v>0</v>
      </c>
      <c r="AE6" s="40">
        <v>-4.9000000000000004</v>
      </c>
      <c r="AF6" s="40">
        <v>-7.1008722735042733</v>
      </c>
      <c r="AG6" s="40">
        <v>0</v>
      </c>
    </row>
    <row r="7" spans="1:33" ht="15.75" customHeight="1" x14ac:dyDescent="0.2">
      <c r="A7" s="29" t="s">
        <v>56</v>
      </c>
      <c r="B7" s="29"/>
      <c r="C7" s="16" t="str">
        <f t="shared" si="4"/>
        <v xml:space="preserve"> - </v>
      </c>
      <c r="D7" s="30">
        <v>0</v>
      </c>
      <c r="E7" s="30">
        <v>0</v>
      </c>
      <c r="F7" s="31">
        <v>0</v>
      </c>
      <c r="G7" s="31">
        <v>0</v>
      </c>
      <c r="H7" s="32" t="e">
        <f t="shared" si="1"/>
        <v>#DIV/0!</v>
      </c>
      <c r="I7" s="32" t="e">
        <f t="shared" si="2"/>
        <v>#DIV/0!</v>
      </c>
      <c r="J7" s="33">
        <f t="shared" si="5"/>
        <v>0</v>
      </c>
      <c r="K7" s="33" t="e">
        <f t="shared" si="3"/>
        <v>#DIV/0!</v>
      </c>
      <c r="L7" s="30">
        <v>0</v>
      </c>
      <c r="M7" s="34" t="str">
        <f t="shared" si="6"/>
        <v>-</v>
      </c>
      <c r="N7" s="30">
        <v>2</v>
      </c>
      <c r="O7" s="35">
        <f t="shared" ref="O7:P7" si="15">D7/7</f>
        <v>0</v>
      </c>
      <c r="P7" s="35">
        <f t="shared" si="15"/>
        <v>0</v>
      </c>
      <c r="Q7" s="30" t="e">
        <f t="shared" si="8"/>
        <v>#DIV/0!</v>
      </c>
      <c r="R7" s="30"/>
      <c r="S7" s="36">
        <v>0.8</v>
      </c>
      <c r="T7" s="29">
        <v>612</v>
      </c>
      <c r="U7" s="37" t="s">
        <v>33</v>
      </c>
      <c r="V7" s="38" t="s">
        <v>55</v>
      </c>
      <c r="W7" s="29">
        <v>0</v>
      </c>
      <c r="X7" s="39">
        <f t="shared" si="9"/>
        <v>0</v>
      </c>
      <c r="Y7" s="40">
        <f t="shared" si="10"/>
        <v>0</v>
      </c>
      <c r="Z7" s="29">
        <v>0</v>
      </c>
      <c r="AA7" s="29" t="s">
        <v>34</v>
      </c>
      <c r="AB7" s="41">
        <f t="shared" si="11"/>
        <v>-0.69</v>
      </c>
      <c r="AC7" s="42">
        <v>0.27777777777777779</v>
      </c>
      <c r="AD7" s="40">
        <f t="shared" si="12"/>
        <v>0</v>
      </c>
      <c r="AE7" s="40">
        <v>-4.9000000000000004</v>
      </c>
      <c r="AF7" s="40">
        <v>-7.1008722735042733</v>
      </c>
      <c r="AG7" s="40">
        <v>0</v>
      </c>
    </row>
    <row r="8" spans="1:33" ht="15.75" customHeight="1" x14ac:dyDescent="0.2">
      <c r="A8" s="29" t="s">
        <v>57</v>
      </c>
      <c r="B8" s="29"/>
      <c r="C8" s="16">
        <f t="shared" si="4"/>
        <v>25</v>
      </c>
      <c r="D8" s="30">
        <v>2</v>
      </c>
      <c r="E8" s="30">
        <v>0</v>
      </c>
      <c r="F8" s="31">
        <v>50</v>
      </c>
      <c r="G8" s="31">
        <v>0</v>
      </c>
      <c r="H8" s="32">
        <f t="shared" si="1"/>
        <v>0</v>
      </c>
      <c r="I8" s="32">
        <f t="shared" si="2"/>
        <v>0.35466666666666669</v>
      </c>
      <c r="J8" s="33">
        <f t="shared" si="5"/>
        <v>17.733333333333334</v>
      </c>
      <c r="K8" s="33">
        <f t="shared" si="3"/>
        <v>8.8666666666666671</v>
      </c>
      <c r="L8" s="30">
        <v>7</v>
      </c>
      <c r="M8" s="34">
        <f t="shared" si="6"/>
        <v>0.2857142857142857</v>
      </c>
      <c r="N8" s="30">
        <v>0</v>
      </c>
      <c r="O8" s="35">
        <f t="shared" ref="O8:P8" si="16">D8/7</f>
        <v>0.2857142857142857</v>
      </c>
      <c r="P8" s="35">
        <f t="shared" si="16"/>
        <v>0</v>
      </c>
      <c r="Q8" s="30">
        <f t="shared" si="8"/>
        <v>0</v>
      </c>
      <c r="R8" s="30"/>
      <c r="S8" s="36" t="e">
        <v>#N/A</v>
      </c>
      <c r="T8" s="29">
        <v>612</v>
      </c>
      <c r="U8" s="37" t="s">
        <v>33</v>
      </c>
      <c r="V8" s="38" t="s">
        <v>33</v>
      </c>
      <c r="W8" s="29">
        <v>0</v>
      </c>
      <c r="X8" s="39">
        <f t="shared" si="9"/>
        <v>0</v>
      </c>
      <c r="Y8" s="40">
        <f t="shared" si="10"/>
        <v>0</v>
      </c>
      <c r="Z8" s="29">
        <v>0</v>
      </c>
      <c r="AA8" s="29" t="s">
        <v>34</v>
      </c>
      <c r="AB8" s="41">
        <f t="shared" si="11"/>
        <v>-0.69</v>
      </c>
      <c r="AC8" s="42">
        <v>0.27777777777777779</v>
      </c>
      <c r="AD8" s="40">
        <f t="shared" si="12"/>
        <v>-0.76666666666666661</v>
      </c>
      <c r="AE8" s="40">
        <v>-4.9000000000000004</v>
      </c>
      <c r="AF8" s="40">
        <v>-7.1</v>
      </c>
      <c r="AG8" s="40">
        <v>0</v>
      </c>
    </row>
    <row r="9" spans="1:33" ht="15.75" customHeight="1" x14ac:dyDescent="0.2">
      <c r="A9" s="29" t="s">
        <v>58</v>
      </c>
      <c r="B9" s="29"/>
      <c r="C9" s="16" t="str">
        <f t="shared" si="4"/>
        <v xml:space="preserve"> - </v>
      </c>
      <c r="D9" s="30">
        <v>0</v>
      </c>
      <c r="E9" s="30">
        <v>0</v>
      </c>
      <c r="F9" s="31">
        <v>0</v>
      </c>
      <c r="G9" s="31">
        <v>0</v>
      </c>
      <c r="H9" s="32" t="e">
        <f t="shared" si="1"/>
        <v>#DIV/0!</v>
      </c>
      <c r="I9" s="32" t="e">
        <f t="shared" si="2"/>
        <v>#DIV/0!</v>
      </c>
      <c r="J9" s="33">
        <f t="shared" si="5"/>
        <v>0</v>
      </c>
      <c r="K9" s="33" t="e">
        <f t="shared" si="3"/>
        <v>#DIV/0!</v>
      </c>
      <c r="L9" s="30">
        <v>0</v>
      </c>
      <c r="M9" s="34" t="str">
        <f t="shared" si="6"/>
        <v>-</v>
      </c>
      <c r="N9" s="30">
        <v>0</v>
      </c>
      <c r="O9" s="35">
        <f t="shared" ref="O9:P9" si="17">D9/7</f>
        <v>0</v>
      </c>
      <c r="P9" s="35">
        <f t="shared" si="17"/>
        <v>0</v>
      </c>
      <c r="Q9" s="30" t="e">
        <f t="shared" si="8"/>
        <v>#DIV/0!</v>
      </c>
      <c r="R9" s="30"/>
      <c r="S9" s="36" t="e">
        <v>#N/A</v>
      </c>
      <c r="T9" s="29">
        <v>612</v>
      </c>
      <c r="U9" s="37" t="s">
        <v>33</v>
      </c>
      <c r="V9" s="38" t="s">
        <v>33</v>
      </c>
      <c r="W9" s="29">
        <v>0</v>
      </c>
      <c r="X9" s="39">
        <f t="shared" si="9"/>
        <v>0</v>
      </c>
      <c r="Y9" s="40">
        <f t="shared" si="10"/>
        <v>0</v>
      </c>
      <c r="Z9" s="29">
        <v>0</v>
      </c>
      <c r="AA9" s="29" t="e">
        <v>#N/A</v>
      </c>
      <c r="AB9" s="41" t="e">
        <f t="shared" si="11"/>
        <v>#N/A</v>
      </c>
      <c r="AC9" s="42" t="e">
        <v>#N/A</v>
      </c>
      <c r="AD9" s="40">
        <f t="shared" si="12"/>
        <v>0</v>
      </c>
      <c r="AE9" s="40">
        <v>0</v>
      </c>
      <c r="AF9" s="40">
        <v>-7.3038637264957202</v>
      </c>
      <c r="AG9" s="40">
        <v>0</v>
      </c>
    </row>
    <row r="10" spans="1:33" ht="15.75" customHeight="1" x14ac:dyDescent="0.2">
      <c r="A10" s="29" t="s">
        <v>59</v>
      </c>
      <c r="B10" s="29"/>
      <c r="C10" s="16" t="str">
        <f t="shared" si="4"/>
        <v xml:space="preserve"> - </v>
      </c>
      <c r="D10" s="30">
        <v>0</v>
      </c>
      <c r="E10" s="30">
        <v>0</v>
      </c>
      <c r="F10" s="31">
        <v>0</v>
      </c>
      <c r="G10" s="31">
        <v>0</v>
      </c>
      <c r="H10" s="32" t="e">
        <f t="shared" si="1"/>
        <v>#DIV/0!</v>
      </c>
      <c r="I10" s="32" t="e">
        <f t="shared" si="2"/>
        <v>#DIV/0!</v>
      </c>
      <c r="J10" s="33">
        <f t="shared" si="5"/>
        <v>0</v>
      </c>
      <c r="K10" s="33" t="e">
        <f t="shared" si="3"/>
        <v>#DIV/0!</v>
      </c>
      <c r="L10" s="30">
        <v>0</v>
      </c>
      <c r="M10" s="34" t="str">
        <f t="shared" si="6"/>
        <v>-</v>
      </c>
      <c r="N10" s="30">
        <v>0</v>
      </c>
      <c r="O10" s="35">
        <f t="shared" ref="O10:P10" si="18">D10/7</f>
        <v>0</v>
      </c>
      <c r="P10" s="35">
        <f t="shared" si="18"/>
        <v>0</v>
      </c>
      <c r="Q10" s="30" t="e">
        <f t="shared" si="8"/>
        <v>#DIV/0!</v>
      </c>
      <c r="R10" s="30"/>
      <c r="S10" s="36" t="e">
        <v>#N/A</v>
      </c>
      <c r="T10" s="29">
        <v>612</v>
      </c>
      <c r="U10" s="37" t="s">
        <v>33</v>
      </c>
      <c r="V10" s="38" t="s">
        <v>33</v>
      </c>
      <c r="W10" s="29">
        <v>0</v>
      </c>
      <c r="X10" s="39">
        <f t="shared" si="9"/>
        <v>0</v>
      </c>
      <c r="Y10" s="40">
        <f t="shared" si="10"/>
        <v>0</v>
      </c>
      <c r="Z10" s="29">
        <v>0</v>
      </c>
      <c r="AA10" s="29" t="e">
        <v>#N/A</v>
      </c>
      <c r="AB10" s="41" t="e">
        <f t="shared" si="11"/>
        <v>#N/A</v>
      </c>
      <c r="AC10" s="42" t="e">
        <v>#N/A</v>
      </c>
      <c r="AD10" s="40">
        <f t="shared" si="12"/>
        <v>0</v>
      </c>
      <c r="AE10" s="40">
        <v>0</v>
      </c>
      <c r="AF10" s="40">
        <v>-7.3038637264957202</v>
      </c>
      <c r="AG10" s="40">
        <v>0</v>
      </c>
    </row>
    <row r="11" spans="1:33" ht="15.75" customHeight="1" x14ac:dyDescent="0.2">
      <c r="A11" s="29" t="s">
        <v>60</v>
      </c>
      <c r="B11" s="29"/>
      <c r="C11" s="16" t="str">
        <f t="shared" si="4"/>
        <v xml:space="preserve"> - </v>
      </c>
      <c r="D11" s="30">
        <v>0</v>
      </c>
      <c r="E11" s="30">
        <v>0</v>
      </c>
      <c r="F11" s="31">
        <v>0</v>
      </c>
      <c r="G11" s="31">
        <v>0</v>
      </c>
      <c r="H11" s="32" t="e">
        <f t="shared" si="1"/>
        <v>#DIV/0!</v>
      </c>
      <c r="I11" s="32" t="e">
        <f t="shared" si="2"/>
        <v>#DIV/0!</v>
      </c>
      <c r="J11" s="33">
        <f t="shared" si="5"/>
        <v>0</v>
      </c>
      <c r="K11" s="33" t="e">
        <f t="shared" si="3"/>
        <v>#DIV/0!</v>
      </c>
      <c r="L11" s="30">
        <v>0</v>
      </c>
      <c r="M11" s="34" t="str">
        <f t="shared" si="6"/>
        <v>-</v>
      </c>
      <c r="N11" s="30">
        <v>0</v>
      </c>
      <c r="O11" s="35">
        <f t="shared" ref="O11:P11" si="19">D11/7</f>
        <v>0</v>
      </c>
      <c r="P11" s="35">
        <f t="shared" si="19"/>
        <v>0</v>
      </c>
      <c r="Q11" s="30" t="e">
        <f t="shared" si="8"/>
        <v>#DIV/0!</v>
      </c>
      <c r="R11" s="30"/>
      <c r="S11" s="36" t="e">
        <v>#N/A</v>
      </c>
      <c r="T11" s="29">
        <v>612</v>
      </c>
      <c r="U11" s="37" t="s">
        <v>33</v>
      </c>
      <c r="V11" s="38" t="s">
        <v>33</v>
      </c>
      <c r="W11" s="29">
        <v>0</v>
      </c>
      <c r="X11" s="39">
        <f t="shared" si="9"/>
        <v>0</v>
      </c>
      <c r="Y11" s="40">
        <f t="shared" si="10"/>
        <v>0</v>
      </c>
      <c r="Z11" s="29">
        <v>0</v>
      </c>
      <c r="AA11" s="29" t="e">
        <v>#N/A</v>
      </c>
      <c r="AB11" s="41" t="e">
        <f t="shared" si="11"/>
        <v>#N/A</v>
      </c>
      <c r="AC11" s="42" t="e">
        <v>#N/A</v>
      </c>
      <c r="AD11" s="40">
        <f t="shared" si="12"/>
        <v>0</v>
      </c>
      <c r="AE11" s="40">
        <v>0</v>
      </c>
      <c r="AF11" s="40">
        <v>-7.3038637264957202</v>
      </c>
      <c r="AG11" s="40">
        <v>0</v>
      </c>
    </row>
    <row r="12" spans="1:33" ht="15.75" customHeight="1" x14ac:dyDescent="0.2">
      <c r="A12" s="29" t="s">
        <v>61</v>
      </c>
      <c r="B12" s="29"/>
      <c r="C12" s="16" t="str">
        <f t="shared" si="4"/>
        <v xml:space="preserve"> - </v>
      </c>
      <c r="D12" s="30">
        <v>0</v>
      </c>
      <c r="E12" s="30">
        <v>0</v>
      </c>
      <c r="F12" s="31">
        <v>0</v>
      </c>
      <c r="G12" s="31">
        <v>0</v>
      </c>
      <c r="H12" s="32" t="e">
        <f t="shared" si="1"/>
        <v>#DIV/0!</v>
      </c>
      <c r="I12" s="32" t="e">
        <f t="shared" si="2"/>
        <v>#N/A</v>
      </c>
      <c r="J12" s="33" t="e">
        <f t="shared" si="5"/>
        <v>#N/A</v>
      </c>
      <c r="K12" s="33" t="e">
        <f t="shared" si="3"/>
        <v>#N/A</v>
      </c>
      <c r="L12" s="30">
        <v>0</v>
      </c>
      <c r="M12" s="34" t="str">
        <f t="shared" si="6"/>
        <v>-</v>
      </c>
      <c r="N12" s="30">
        <v>0</v>
      </c>
      <c r="O12" s="35">
        <f t="shared" ref="O12:P12" si="20">D12/7</f>
        <v>0</v>
      </c>
      <c r="P12" s="35">
        <f t="shared" si="20"/>
        <v>0</v>
      </c>
      <c r="Q12" s="30" t="e">
        <f t="shared" si="8"/>
        <v>#DIV/0!</v>
      </c>
      <c r="R12" s="30"/>
      <c r="S12" s="36" t="e">
        <v>#N/A</v>
      </c>
      <c r="T12" s="29">
        <v>612</v>
      </c>
      <c r="U12" s="37" t="s">
        <v>33</v>
      </c>
      <c r="V12" s="38" t="s">
        <v>33</v>
      </c>
      <c r="W12" s="29">
        <v>0</v>
      </c>
      <c r="X12" s="39">
        <f t="shared" si="9"/>
        <v>0</v>
      </c>
      <c r="Y12" s="40">
        <f t="shared" si="10"/>
        <v>0</v>
      </c>
      <c r="Z12" s="29">
        <v>0</v>
      </c>
      <c r="AA12" s="29" t="e">
        <v>#N/A</v>
      </c>
      <c r="AB12" s="41" t="e">
        <f t="shared" si="11"/>
        <v>#N/A</v>
      </c>
      <c r="AC12" s="42" t="e">
        <v>#N/A</v>
      </c>
      <c r="AD12" s="40">
        <f t="shared" si="12"/>
        <v>0</v>
      </c>
      <c r="AE12" s="40">
        <v>0</v>
      </c>
      <c r="AF12" s="40" t="e">
        <v>#N/A</v>
      </c>
      <c r="AG12" s="40">
        <v>0</v>
      </c>
    </row>
    <row r="13" spans="1:33" ht="15.75" customHeight="1" x14ac:dyDescent="0.2">
      <c r="A13" s="29" t="s">
        <v>62</v>
      </c>
      <c r="B13" s="29"/>
      <c r="C13" s="16" t="str">
        <f t="shared" si="4"/>
        <v xml:space="preserve"> - </v>
      </c>
      <c r="D13" s="30">
        <v>0</v>
      </c>
      <c r="E13" s="30">
        <v>0</v>
      </c>
      <c r="F13" s="33">
        <v>0</v>
      </c>
      <c r="G13" s="31">
        <v>0</v>
      </c>
      <c r="H13" s="32" t="e">
        <f t="shared" si="1"/>
        <v>#DIV/0!</v>
      </c>
      <c r="I13" s="32" t="e">
        <f t="shared" si="2"/>
        <v>#N/A</v>
      </c>
      <c r="J13" s="33" t="e">
        <f t="shared" si="5"/>
        <v>#N/A</v>
      </c>
      <c r="K13" s="33" t="e">
        <f t="shared" si="3"/>
        <v>#N/A</v>
      </c>
      <c r="L13" s="30">
        <v>0</v>
      </c>
      <c r="M13" s="34" t="str">
        <f t="shared" si="6"/>
        <v>-</v>
      </c>
      <c r="N13" s="30">
        <v>0</v>
      </c>
      <c r="O13" s="35">
        <f t="shared" ref="O13:P13" si="21">D13/7</f>
        <v>0</v>
      </c>
      <c r="P13" s="35">
        <f t="shared" si="21"/>
        <v>0</v>
      </c>
      <c r="Q13" s="30" t="e">
        <f t="shared" si="8"/>
        <v>#DIV/0!</v>
      </c>
      <c r="R13" s="30"/>
      <c r="S13" s="36" t="e">
        <v>#N/A</v>
      </c>
      <c r="T13" s="29">
        <v>612</v>
      </c>
      <c r="U13" s="37" t="s">
        <v>33</v>
      </c>
      <c r="V13" s="38" t="s">
        <v>33</v>
      </c>
      <c r="W13" s="29">
        <v>0</v>
      </c>
      <c r="X13" s="39">
        <f t="shared" si="9"/>
        <v>0</v>
      </c>
      <c r="Y13" s="40">
        <f t="shared" si="10"/>
        <v>0</v>
      </c>
      <c r="Z13" s="29">
        <v>0</v>
      </c>
      <c r="AA13" s="29" t="e">
        <v>#N/A</v>
      </c>
      <c r="AB13" s="41" t="e">
        <f t="shared" si="11"/>
        <v>#N/A</v>
      </c>
      <c r="AC13" s="42" t="e">
        <v>#N/A</v>
      </c>
      <c r="AD13" s="40">
        <f t="shared" si="12"/>
        <v>0</v>
      </c>
      <c r="AE13" s="40">
        <v>0</v>
      </c>
      <c r="AF13" s="40" t="e">
        <v>#N/A</v>
      </c>
      <c r="AG13" s="40">
        <v>0</v>
      </c>
    </row>
    <row r="14" spans="1:33" ht="15.75" customHeight="1" x14ac:dyDescent="0.2">
      <c r="A14" s="29" t="s">
        <v>63</v>
      </c>
      <c r="B14" s="29"/>
      <c r="C14" s="16" t="str">
        <f t="shared" si="4"/>
        <v xml:space="preserve"> - </v>
      </c>
      <c r="D14" s="30">
        <v>0</v>
      </c>
      <c r="E14" s="30">
        <v>0</v>
      </c>
      <c r="F14" s="33">
        <v>0</v>
      </c>
      <c r="G14" s="31">
        <v>0</v>
      </c>
      <c r="H14" s="32" t="e">
        <f t="shared" si="1"/>
        <v>#DIV/0!</v>
      </c>
      <c r="I14" s="32" t="e">
        <f t="shared" si="2"/>
        <v>#N/A</v>
      </c>
      <c r="J14" s="33" t="e">
        <f t="shared" si="5"/>
        <v>#N/A</v>
      </c>
      <c r="K14" s="33" t="e">
        <f t="shared" si="3"/>
        <v>#N/A</v>
      </c>
      <c r="L14" s="30">
        <v>0</v>
      </c>
      <c r="M14" s="34" t="str">
        <f t="shared" si="6"/>
        <v>-</v>
      </c>
      <c r="N14" s="30">
        <v>0</v>
      </c>
      <c r="O14" s="35">
        <f t="shared" ref="O14:P14" si="22">D14/7</f>
        <v>0</v>
      </c>
      <c r="P14" s="35">
        <f t="shared" si="22"/>
        <v>0</v>
      </c>
      <c r="Q14" s="30" t="e">
        <f t="shared" si="8"/>
        <v>#DIV/0!</v>
      </c>
      <c r="R14" s="30"/>
      <c r="S14" s="36" t="e">
        <v>#N/A</v>
      </c>
      <c r="T14" s="29">
        <v>612</v>
      </c>
      <c r="U14" s="37" t="s">
        <v>33</v>
      </c>
      <c r="V14" s="38" t="s">
        <v>33</v>
      </c>
      <c r="W14" s="29">
        <v>0</v>
      </c>
      <c r="X14" s="39">
        <f t="shared" si="9"/>
        <v>0</v>
      </c>
      <c r="Y14" s="40">
        <f t="shared" si="10"/>
        <v>0</v>
      </c>
      <c r="Z14" s="29">
        <v>0</v>
      </c>
      <c r="AA14" s="29" t="e">
        <v>#N/A</v>
      </c>
      <c r="AB14" s="41" t="e">
        <f t="shared" si="11"/>
        <v>#N/A</v>
      </c>
      <c r="AC14" s="42" t="e">
        <v>#N/A</v>
      </c>
      <c r="AD14" s="40">
        <f t="shared" si="12"/>
        <v>0</v>
      </c>
      <c r="AE14" s="40">
        <v>0</v>
      </c>
      <c r="AF14" s="40" t="e">
        <v>#N/A</v>
      </c>
      <c r="AG14" s="40">
        <v>0</v>
      </c>
    </row>
    <row r="15" spans="1:33" ht="15.75" customHeight="1" x14ac:dyDescent="0.2">
      <c r="A15" s="29" t="s">
        <v>64</v>
      </c>
      <c r="B15" s="29"/>
      <c r="C15" s="16" t="str">
        <f t="shared" si="4"/>
        <v xml:space="preserve"> - </v>
      </c>
      <c r="D15" s="30">
        <v>0</v>
      </c>
      <c r="E15" s="30">
        <v>0</v>
      </c>
      <c r="F15" s="33">
        <v>0</v>
      </c>
      <c r="G15" s="31">
        <v>0</v>
      </c>
      <c r="H15" s="32" t="e">
        <f t="shared" si="1"/>
        <v>#DIV/0!</v>
      </c>
      <c r="I15" s="32" t="e">
        <f t="shared" si="2"/>
        <v>#N/A</v>
      </c>
      <c r="J15" s="33" t="e">
        <f t="shared" si="5"/>
        <v>#N/A</v>
      </c>
      <c r="K15" s="33" t="e">
        <f t="shared" si="3"/>
        <v>#N/A</v>
      </c>
      <c r="L15" s="30">
        <v>0</v>
      </c>
      <c r="M15" s="34" t="str">
        <f t="shared" si="6"/>
        <v>-</v>
      </c>
      <c r="N15" s="30">
        <v>0</v>
      </c>
      <c r="O15" s="35">
        <f t="shared" ref="O15:P15" si="23">D15/7</f>
        <v>0</v>
      </c>
      <c r="P15" s="35">
        <f t="shared" si="23"/>
        <v>0</v>
      </c>
      <c r="Q15" s="30" t="e">
        <f t="shared" si="8"/>
        <v>#DIV/0!</v>
      </c>
      <c r="R15" s="30"/>
      <c r="S15" s="36" t="e">
        <v>#N/A</v>
      </c>
      <c r="T15" s="29">
        <v>612</v>
      </c>
      <c r="U15" s="37" t="s">
        <v>33</v>
      </c>
      <c r="V15" s="38" t="s">
        <v>33</v>
      </c>
      <c r="W15" s="29">
        <v>0</v>
      </c>
      <c r="X15" s="39">
        <f t="shared" si="9"/>
        <v>0</v>
      </c>
      <c r="Y15" s="40">
        <f t="shared" si="10"/>
        <v>0</v>
      </c>
      <c r="Z15" s="29">
        <v>0</v>
      </c>
      <c r="AA15" s="29" t="e">
        <v>#N/A</v>
      </c>
      <c r="AB15" s="41" t="e">
        <f t="shared" si="11"/>
        <v>#N/A</v>
      </c>
      <c r="AC15" s="42" t="e">
        <v>#N/A</v>
      </c>
      <c r="AD15" s="40">
        <f t="shared" si="12"/>
        <v>0</v>
      </c>
      <c r="AE15" s="40">
        <v>0</v>
      </c>
      <c r="AF15" s="40" t="e">
        <v>#N/A</v>
      </c>
      <c r="AG15" s="40">
        <v>0</v>
      </c>
    </row>
    <row r="16" spans="1:33" ht="15.75" customHeight="1" x14ac:dyDescent="0.2">
      <c r="A16" s="29" t="s">
        <v>65</v>
      </c>
      <c r="B16" s="29"/>
      <c r="C16" s="16" t="str">
        <f t="shared" si="4"/>
        <v xml:space="preserve"> - </v>
      </c>
      <c r="D16" s="30">
        <v>0</v>
      </c>
      <c r="E16" s="30">
        <v>0</v>
      </c>
      <c r="F16" s="33">
        <v>0</v>
      </c>
      <c r="G16" s="31">
        <v>0</v>
      </c>
      <c r="H16" s="32" t="e">
        <f t="shared" si="1"/>
        <v>#DIV/0!</v>
      </c>
      <c r="I16" s="32" t="e">
        <f t="shared" si="2"/>
        <v>#N/A</v>
      </c>
      <c r="J16" s="33" t="e">
        <f t="shared" si="5"/>
        <v>#N/A</v>
      </c>
      <c r="K16" s="33" t="e">
        <f t="shared" si="3"/>
        <v>#N/A</v>
      </c>
      <c r="L16" s="30">
        <v>0</v>
      </c>
      <c r="M16" s="34" t="str">
        <f t="shared" si="6"/>
        <v>-</v>
      </c>
      <c r="N16" s="30">
        <v>0</v>
      </c>
      <c r="O16" s="35">
        <f t="shared" ref="O16:P16" si="24">D16/7</f>
        <v>0</v>
      </c>
      <c r="P16" s="35">
        <f t="shared" si="24"/>
        <v>0</v>
      </c>
      <c r="Q16" s="30" t="e">
        <f t="shared" si="8"/>
        <v>#DIV/0!</v>
      </c>
      <c r="R16" s="30"/>
      <c r="S16" s="36" t="e">
        <v>#N/A</v>
      </c>
      <c r="T16" s="29">
        <v>612</v>
      </c>
      <c r="U16" s="37" t="s">
        <v>33</v>
      </c>
      <c r="V16" s="38" t="s">
        <v>33</v>
      </c>
      <c r="W16" s="29">
        <v>0</v>
      </c>
      <c r="X16" s="39">
        <f t="shared" si="9"/>
        <v>0</v>
      </c>
      <c r="Y16" s="40">
        <f t="shared" si="10"/>
        <v>0</v>
      </c>
      <c r="Z16" s="29">
        <v>0</v>
      </c>
      <c r="AA16" s="29" t="e">
        <v>#N/A</v>
      </c>
      <c r="AB16" s="41" t="e">
        <f t="shared" si="11"/>
        <v>#N/A</v>
      </c>
      <c r="AC16" s="42" t="e">
        <v>#N/A</v>
      </c>
      <c r="AD16" s="40">
        <f t="shared" si="12"/>
        <v>0</v>
      </c>
      <c r="AE16" s="40">
        <v>0</v>
      </c>
      <c r="AF16" s="40" t="e">
        <v>#N/A</v>
      </c>
      <c r="AG16" s="40">
        <v>0</v>
      </c>
    </row>
    <row r="17" spans="1:33" ht="15.75" customHeight="1" x14ac:dyDescent="0.2">
      <c r="A17" s="29" t="s">
        <v>66</v>
      </c>
      <c r="B17" s="29"/>
      <c r="C17" s="16" t="str">
        <f t="shared" si="4"/>
        <v xml:space="preserve"> - </v>
      </c>
      <c r="D17" s="30">
        <v>0</v>
      </c>
      <c r="E17" s="30">
        <v>0</v>
      </c>
      <c r="F17" s="33">
        <v>0</v>
      </c>
      <c r="G17" s="31">
        <v>0</v>
      </c>
      <c r="H17" s="32" t="e">
        <f t="shared" si="1"/>
        <v>#DIV/0!</v>
      </c>
      <c r="I17" s="32" t="e">
        <f t="shared" si="2"/>
        <v>#N/A</v>
      </c>
      <c r="J17" s="33" t="e">
        <f t="shared" si="5"/>
        <v>#N/A</v>
      </c>
      <c r="K17" s="33" t="e">
        <f t="shared" si="3"/>
        <v>#N/A</v>
      </c>
      <c r="L17" s="30">
        <v>0</v>
      </c>
      <c r="M17" s="34" t="str">
        <f t="shared" si="6"/>
        <v>-</v>
      </c>
      <c r="N17" s="30">
        <v>0</v>
      </c>
      <c r="O17" s="35">
        <f t="shared" ref="O17:P17" si="25">D17/7</f>
        <v>0</v>
      </c>
      <c r="P17" s="35">
        <f t="shared" si="25"/>
        <v>0</v>
      </c>
      <c r="Q17" s="30" t="e">
        <f t="shared" si="8"/>
        <v>#DIV/0!</v>
      </c>
      <c r="R17" s="30"/>
      <c r="S17" s="36" t="e">
        <v>#N/A</v>
      </c>
      <c r="T17" s="29">
        <v>612</v>
      </c>
      <c r="U17" s="37" t="s">
        <v>33</v>
      </c>
      <c r="V17" s="38" t="s">
        <v>33</v>
      </c>
      <c r="W17" s="29">
        <v>0</v>
      </c>
      <c r="X17" s="39">
        <f t="shared" si="9"/>
        <v>0</v>
      </c>
      <c r="Y17" s="40">
        <f t="shared" si="10"/>
        <v>0</v>
      </c>
      <c r="Z17" s="29">
        <v>0</v>
      </c>
      <c r="AA17" s="29" t="e">
        <v>#N/A</v>
      </c>
      <c r="AB17" s="41" t="e">
        <f t="shared" si="11"/>
        <v>#N/A</v>
      </c>
      <c r="AC17" s="42" t="e">
        <v>#N/A</v>
      </c>
      <c r="AD17" s="40">
        <f t="shared" si="12"/>
        <v>0</v>
      </c>
      <c r="AE17" s="40">
        <v>0</v>
      </c>
      <c r="AF17" s="40" t="e">
        <v>#N/A</v>
      </c>
      <c r="AG17" s="40">
        <v>0</v>
      </c>
    </row>
    <row r="18" spans="1:33" ht="15.75" customHeight="1" x14ac:dyDescent="0.2">
      <c r="A18" s="29" t="s">
        <v>67</v>
      </c>
      <c r="B18" s="29"/>
      <c r="C18" s="16" t="str">
        <f t="shared" si="4"/>
        <v xml:space="preserve"> - </v>
      </c>
      <c r="D18" s="30">
        <v>0</v>
      </c>
      <c r="E18" s="30">
        <v>0</v>
      </c>
      <c r="F18" s="33">
        <v>0</v>
      </c>
      <c r="G18" s="31">
        <v>0</v>
      </c>
      <c r="H18" s="32" t="e">
        <f t="shared" si="1"/>
        <v>#DIV/0!</v>
      </c>
      <c r="I18" s="32" t="e">
        <f t="shared" si="2"/>
        <v>#N/A</v>
      </c>
      <c r="J18" s="33" t="e">
        <f t="shared" si="5"/>
        <v>#N/A</v>
      </c>
      <c r="K18" s="33" t="e">
        <f t="shared" si="3"/>
        <v>#N/A</v>
      </c>
      <c r="L18" s="30">
        <v>0</v>
      </c>
      <c r="M18" s="34" t="str">
        <f t="shared" si="6"/>
        <v>-</v>
      </c>
      <c r="N18" s="30">
        <v>0</v>
      </c>
      <c r="O18" s="35">
        <f t="shared" ref="O18:P18" si="26">D18/7</f>
        <v>0</v>
      </c>
      <c r="P18" s="35">
        <f t="shared" si="26"/>
        <v>0</v>
      </c>
      <c r="Q18" s="30" t="e">
        <f t="shared" si="8"/>
        <v>#DIV/0!</v>
      </c>
      <c r="R18" s="30"/>
      <c r="S18" s="36" t="e">
        <v>#N/A</v>
      </c>
      <c r="T18" s="29">
        <v>612</v>
      </c>
      <c r="U18" s="37" t="s">
        <v>33</v>
      </c>
      <c r="V18" s="38" t="s">
        <v>33</v>
      </c>
      <c r="W18" s="29">
        <v>0</v>
      </c>
      <c r="X18" s="39">
        <f t="shared" si="9"/>
        <v>0</v>
      </c>
      <c r="Y18" s="40">
        <f t="shared" si="10"/>
        <v>0</v>
      </c>
      <c r="Z18" s="29">
        <v>0</v>
      </c>
      <c r="AA18" s="29" t="e">
        <v>#N/A</v>
      </c>
      <c r="AB18" s="41" t="e">
        <f t="shared" si="11"/>
        <v>#N/A</v>
      </c>
      <c r="AC18" s="42" t="e">
        <v>#N/A</v>
      </c>
      <c r="AD18" s="40">
        <f t="shared" si="12"/>
        <v>0</v>
      </c>
      <c r="AE18" s="40">
        <v>0</v>
      </c>
      <c r="AF18" s="40" t="e">
        <v>#N/A</v>
      </c>
      <c r="AG18" s="40">
        <v>0</v>
      </c>
    </row>
    <row r="19" spans="1:33" ht="15.75" customHeight="1" x14ac:dyDescent="0.2">
      <c r="A19" s="29" t="s">
        <v>31</v>
      </c>
      <c r="B19" s="29"/>
      <c r="C19" s="16" t="str">
        <f t="shared" si="4"/>
        <v xml:space="preserve"> - </v>
      </c>
      <c r="D19" s="30">
        <v>0</v>
      </c>
      <c r="E19" s="30">
        <v>0</v>
      </c>
      <c r="F19" s="33">
        <v>0</v>
      </c>
      <c r="G19" s="31">
        <v>0</v>
      </c>
      <c r="H19" s="32" t="e">
        <f t="shared" si="1"/>
        <v>#DIV/0!</v>
      </c>
      <c r="I19" s="32" t="e">
        <f t="shared" si="2"/>
        <v>#DIV/0!</v>
      </c>
      <c r="J19" s="33">
        <f t="shared" si="5"/>
        <v>0</v>
      </c>
      <c r="K19" s="33" t="e">
        <f t="shared" si="3"/>
        <v>#DIV/0!</v>
      </c>
      <c r="L19" s="30">
        <v>0</v>
      </c>
      <c r="M19" s="34" t="str">
        <f t="shared" si="6"/>
        <v>-</v>
      </c>
      <c r="N19" s="30">
        <v>0</v>
      </c>
      <c r="O19" s="35">
        <f t="shared" ref="O19:P19" si="27">D19/7</f>
        <v>0</v>
      </c>
      <c r="P19" s="35">
        <f t="shared" si="27"/>
        <v>0</v>
      </c>
      <c r="Q19" s="30" t="e">
        <f t="shared" si="8"/>
        <v>#DIV/0!</v>
      </c>
      <c r="R19" s="30"/>
      <c r="S19" s="36" t="e">
        <v>#N/A</v>
      </c>
      <c r="T19" s="29">
        <v>612</v>
      </c>
      <c r="U19" s="37" t="s">
        <v>33</v>
      </c>
      <c r="V19" s="38" t="s">
        <v>33</v>
      </c>
      <c r="W19" s="29">
        <v>0</v>
      </c>
      <c r="X19" s="39">
        <f t="shared" si="9"/>
        <v>0</v>
      </c>
      <c r="Y19" s="40">
        <f t="shared" si="10"/>
        <v>0</v>
      </c>
      <c r="Z19" s="29">
        <v>0</v>
      </c>
      <c r="AA19" s="29" t="e">
        <v>#N/A</v>
      </c>
      <c r="AB19" s="41" t="e">
        <f t="shared" si="11"/>
        <v>#N/A</v>
      </c>
      <c r="AC19" s="42" t="e">
        <v>#N/A</v>
      </c>
      <c r="AD19" s="40">
        <f t="shared" si="12"/>
        <v>0</v>
      </c>
      <c r="AE19" s="40">
        <v>0</v>
      </c>
      <c r="AF19" s="40">
        <v>-7.4107013333333338</v>
      </c>
      <c r="AG19" s="40">
        <v>0</v>
      </c>
    </row>
    <row r="20" spans="1:33" ht="15.75" customHeight="1" x14ac:dyDescent="0.2">
      <c r="A20" s="29" t="s">
        <v>35</v>
      </c>
      <c r="B20" s="29"/>
      <c r="C20" s="16" t="str">
        <f t="shared" si="4"/>
        <v xml:space="preserve"> - </v>
      </c>
      <c r="D20" s="30">
        <v>0</v>
      </c>
      <c r="E20" s="30">
        <v>0</v>
      </c>
      <c r="F20" s="33">
        <v>0</v>
      </c>
      <c r="G20" s="31">
        <v>0</v>
      </c>
      <c r="H20" s="32" t="e">
        <f t="shared" si="1"/>
        <v>#DIV/0!</v>
      </c>
      <c r="I20" s="32" t="e">
        <f t="shared" si="2"/>
        <v>#DIV/0!</v>
      </c>
      <c r="J20" s="33">
        <f t="shared" si="5"/>
        <v>0</v>
      </c>
      <c r="K20" s="33" t="e">
        <f t="shared" si="3"/>
        <v>#DIV/0!</v>
      </c>
      <c r="L20" s="30">
        <v>0</v>
      </c>
      <c r="M20" s="34" t="str">
        <f t="shared" si="6"/>
        <v>-</v>
      </c>
      <c r="N20" s="30">
        <v>0</v>
      </c>
      <c r="O20" s="35">
        <f t="shared" ref="O20:P20" si="28">D20/7</f>
        <v>0</v>
      </c>
      <c r="P20" s="35">
        <f t="shared" si="28"/>
        <v>0</v>
      </c>
      <c r="Q20" s="30" t="e">
        <f t="shared" si="8"/>
        <v>#DIV/0!</v>
      </c>
      <c r="R20" s="30"/>
      <c r="S20" s="36" t="e">
        <v>#N/A</v>
      </c>
      <c r="T20" s="29">
        <v>612</v>
      </c>
      <c r="U20" s="37" t="s">
        <v>33</v>
      </c>
      <c r="V20" s="38" t="s">
        <v>33</v>
      </c>
      <c r="W20" s="29">
        <v>0</v>
      </c>
      <c r="X20" s="39">
        <f t="shared" si="9"/>
        <v>0</v>
      </c>
      <c r="Y20" s="40">
        <f t="shared" si="10"/>
        <v>0</v>
      </c>
      <c r="Z20" s="29">
        <v>0</v>
      </c>
      <c r="AA20" s="29" t="e">
        <v>#N/A</v>
      </c>
      <c r="AB20" s="41" t="e">
        <f t="shared" si="11"/>
        <v>#N/A</v>
      </c>
      <c r="AC20" s="42" t="e">
        <v>#N/A</v>
      </c>
      <c r="AD20" s="40">
        <f t="shared" si="12"/>
        <v>0</v>
      </c>
      <c r="AE20" s="40">
        <v>0</v>
      </c>
      <c r="AF20" s="40">
        <v>-7.4107013333333338</v>
      </c>
      <c r="AG20" s="40">
        <v>0</v>
      </c>
    </row>
    <row r="21" spans="1:33" ht="15.75" customHeight="1" x14ac:dyDescent="0.2">
      <c r="A21" s="29" t="s">
        <v>36</v>
      </c>
      <c r="B21" s="29"/>
      <c r="C21" s="16" t="str">
        <f t="shared" si="4"/>
        <v xml:space="preserve"> - </v>
      </c>
      <c r="D21" s="30">
        <v>0</v>
      </c>
      <c r="E21" s="30">
        <v>0</v>
      </c>
      <c r="F21" s="33">
        <v>0</v>
      </c>
      <c r="G21" s="31">
        <v>0</v>
      </c>
      <c r="H21" s="32" t="e">
        <f t="shared" si="1"/>
        <v>#DIV/0!</v>
      </c>
      <c r="I21" s="32" t="e">
        <f t="shared" si="2"/>
        <v>#DIV/0!</v>
      </c>
      <c r="J21" s="33">
        <f t="shared" si="5"/>
        <v>0</v>
      </c>
      <c r="K21" s="33" t="e">
        <f t="shared" si="3"/>
        <v>#DIV/0!</v>
      </c>
      <c r="L21" s="30">
        <v>0</v>
      </c>
      <c r="M21" s="34" t="str">
        <f t="shared" si="6"/>
        <v>-</v>
      </c>
      <c r="N21" s="30">
        <v>0</v>
      </c>
      <c r="O21" s="35">
        <f t="shared" ref="O21:P21" si="29">D21/7</f>
        <v>0</v>
      </c>
      <c r="P21" s="35">
        <f t="shared" si="29"/>
        <v>0</v>
      </c>
      <c r="Q21" s="30" t="e">
        <f t="shared" si="8"/>
        <v>#DIV/0!</v>
      </c>
      <c r="R21" s="30"/>
      <c r="S21" s="36" t="e">
        <v>#N/A</v>
      </c>
      <c r="T21" s="29">
        <v>612</v>
      </c>
      <c r="U21" s="37" t="s">
        <v>33</v>
      </c>
      <c r="V21" s="38" t="s">
        <v>33</v>
      </c>
      <c r="W21" s="29">
        <v>0</v>
      </c>
      <c r="X21" s="39">
        <f t="shared" si="9"/>
        <v>0</v>
      </c>
      <c r="Y21" s="40">
        <f t="shared" si="10"/>
        <v>0</v>
      </c>
      <c r="Z21" s="29">
        <v>0</v>
      </c>
      <c r="AA21" s="29" t="e">
        <v>#N/A</v>
      </c>
      <c r="AB21" s="41" t="e">
        <f t="shared" si="11"/>
        <v>#N/A</v>
      </c>
      <c r="AC21" s="42" t="e">
        <v>#N/A</v>
      </c>
      <c r="AD21" s="40">
        <f t="shared" si="12"/>
        <v>0</v>
      </c>
      <c r="AE21" s="40">
        <v>0</v>
      </c>
      <c r="AF21" s="40">
        <v>-7.4107013333333338</v>
      </c>
      <c r="AG21" s="40">
        <v>0</v>
      </c>
    </row>
    <row r="22" spans="1:33" ht="15.75" customHeight="1" x14ac:dyDescent="0.2">
      <c r="A22" s="29" t="s">
        <v>37</v>
      </c>
      <c r="B22" s="29"/>
      <c r="C22" s="16" t="str">
        <f t="shared" si="4"/>
        <v xml:space="preserve"> - </v>
      </c>
      <c r="D22" s="30">
        <v>0</v>
      </c>
      <c r="E22" s="30">
        <v>0</v>
      </c>
      <c r="F22" s="31">
        <v>0</v>
      </c>
      <c r="G22" s="31">
        <v>0</v>
      </c>
      <c r="H22" s="32" t="e">
        <f t="shared" si="1"/>
        <v>#DIV/0!</v>
      </c>
      <c r="I22" s="32" t="e">
        <f t="shared" si="2"/>
        <v>#DIV/0!</v>
      </c>
      <c r="J22" s="33">
        <f t="shared" si="5"/>
        <v>0</v>
      </c>
      <c r="K22" s="33" t="e">
        <f t="shared" si="3"/>
        <v>#DIV/0!</v>
      </c>
      <c r="L22" s="30">
        <v>0</v>
      </c>
      <c r="M22" s="34" t="str">
        <f t="shared" si="6"/>
        <v>-</v>
      </c>
      <c r="N22" s="30">
        <v>0</v>
      </c>
      <c r="O22" s="35">
        <f t="shared" ref="O22:P22" si="30">D22/7</f>
        <v>0</v>
      </c>
      <c r="P22" s="35">
        <f t="shared" si="30"/>
        <v>0</v>
      </c>
      <c r="Q22" s="30" t="e">
        <f t="shared" si="8"/>
        <v>#DIV/0!</v>
      </c>
      <c r="R22" s="30"/>
      <c r="S22" s="36" t="e">
        <v>#N/A</v>
      </c>
      <c r="T22" s="29">
        <v>612</v>
      </c>
      <c r="U22" s="37" t="s">
        <v>33</v>
      </c>
      <c r="V22" s="38" t="s">
        <v>33</v>
      </c>
      <c r="W22" s="29">
        <v>0</v>
      </c>
      <c r="X22" s="39">
        <f t="shared" si="9"/>
        <v>0</v>
      </c>
      <c r="Y22" s="40">
        <f t="shared" si="10"/>
        <v>0</v>
      </c>
      <c r="Z22" s="29">
        <v>0</v>
      </c>
      <c r="AA22" s="29" t="e">
        <v>#N/A</v>
      </c>
      <c r="AB22" s="41" t="e">
        <f t="shared" si="11"/>
        <v>#N/A</v>
      </c>
      <c r="AC22" s="42" t="e">
        <v>#N/A</v>
      </c>
      <c r="AD22" s="40">
        <f t="shared" si="12"/>
        <v>0</v>
      </c>
      <c r="AE22" s="40">
        <v>0</v>
      </c>
      <c r="AF22" s="40">
        <v>-7.4107013333333338</v>
      </c>
      <c r="AG22" s="40">
        <v>0</v>
      </c>
    </row>
    <row r="23" spans="1:33" ht="15.75" customHeight="1" x14ac:dyDescent="0.2">
      <c r="A23" s="29" t="s">
        <v>38</v>
      </c>
      <c r="B23" s="29"/>
      <c r="C23" s="16" t="str">
        <f t="shared" si="4"/>
        <v xml:space="preserve"> - </v>
      </c>
      <c r="D23" s="30">
        <v>0</v>
      </c>
      <c r="E23" s="30">
        <v>0</v>
      </c>
      <c r="F23" s="33">
        <v>0</v>
      </c>
      <c r="G23" s="31">
        <v>0</v>
      </c>
      <c r="H23" s="32" t="e">
        <f t="shared" si="1"/>
        <v>#DIV/0!</v>
      </c>
      <c r="I23" s="32" t="e">
        <f t="shared" si="2"/>
        <v>#DIV/0!</v>
      </c>
      <c r="J23" s="33">
        <f t="shared" si="5"/>
        <v>0</v>
      </c>
      <c r="K23" s="33" t="e">
        <f t="shared" si="3"/>
        <v>#DIV/0!</v>
      </c>
      <c r="L23" s="30">
        <v>0</v>
      </c>
      <c r="M23" s="34" t="str">
        <f t="shared" si="6"/>
        <v>-</v>
      </c>
      <c r="N23" s="30">
        <v>0</v>
      </c>
      <c r="O23" s="35">
        <f t="shared" ref="O23:P23" si="31">D23/7</f>
        <v>0</v>
      </c>
      <c r="P23" s="35">
        <f t="shared" si="31"/>
        <v>0</v>
      </c>
      <c r="Q23" s="30" t="e">
        <f t="shared" si="8"/>
        <v>#DIV/0!</v>
      </c>
      <c r="R23" s="30"/>
      <c r="S23" s="36" t="e">
        <v>#N/A</v>
      </c>
      <c r="T23" s="29">
        <v>612</v>
      </c>
      <c r="U23" s="37" t="s">
        <v>33</v>
      </c>
      <c r="V23" s="38" t="s">
        <v>33</v>
      </c>
      <c r="W23" s="29">
        <v>0</v>
      </c>
      <c r="X23" s="39">
        <f t="shared" si="9"/>
        <v>0</v>
      </c>
      <c r="Y23" s="40">
        <f t="shared" si="10"/>
        <v>0</v>
      </c>
      <c r="Z23" s="29">
        <v>0</v>
      </c>
      <c r="AA23" s="29" t="e">
        <v>#N/A</v>
      </c>
      <c r="AB23" s="41" t="e">
        <f t="shared" si="11"/>
        <v>#N/A</v>
      </c>
      <c r="AC23" s="42" t="e">
        <v>#N/A</v>
      </c>
      <c r="AD23" s="40">
        <f t="shared" si="12"/>
        <v>0</v>
      </c>
      <c r="AE23" s="40">
        <v>0</v>
      </c>
      <c r="AF23" s="40">
        <v>-7.4107013333333338</v>
      </c>
      <c r="AG23" s="40">
        <v>0</v>
      </c>
    </row>
    <row r="24" spans="1:33" ht="15.75" customHeight="1" x14ac:dyDescent="0.2">
      <c r="A24" s="29" t="s">
        <v>40</v>
      </c>
      <c r="B24" s="29"/>
      <c r="C24" s="16" t="str">
        <f t="shared" si="4"/>
        <v xml:space="preserve"> - </v>
      </c>
      <c r="D24" s="30">
        <v>0</v>
      </c>
      <c r="E24" s="30">
        <v>0</v>
      </c>
      <c r="F24" s="33">
        <v>0</v>
      </c>
      <c r="G24" s="33">
        <v>0</v>
      </c>
      <c r="H24" s="32" t="e">
        <f t="shared" si="1"/>
        <v>#DIV/0!</v>
      </c>
      <c r="I24" s="32" t="e">
        <f t="shared" si="2"/>
        <v>#DIV/0!</v>
      </c>
      <c r="J24" s="33">
        <f t="shared" si="5"/>
        <v>0</v>
      </c>
      <c r="K24" s="33" t="e">
        <f t="shared" si="3"/>
        <v>#DIV/0!</v>
      </c>
      <c r="L24" s="30">
        <v>0</v>
      </c>
      <c r="M24" s="34" t="str">
        <f t="shared" si="6"/>
        <v>-</v>
      </c>
      <c r="N24" s="30">
        <v>0</v>
      </c>
      <c r="O24" s="35">
        <f t="shared" ref="O24:P24" si="32">D24/7</f>
        <v>0</v>
      </c>
      <c r="P24" s="35">
        <f t="shared" si="32"/>
        <v>0</v>
      </c>
      <c r="Q24" s="30" t="e">
        <f t="shared" si="8"/>
        <v>#DIV/0!</v>
      </c>
      <c r="R24" s="30"/>
      <c r="S24" s="36" t="e">
        <v>#N/A</v>
      </c>
      <c r="T24" s="29">
        <v>612</v>
      </c>
      <c r="U24" s="37" t="s">
        <v>33</v>
      </c>
      <c r="V24" s="38" t="s">
        <v>33</v>
      </c>
      <c r="W24" s="29">
        <v>0</v>
      </c>
      <c r="X24" s="39">
        <f t="shared" si="9"/>
        <v>0</v>
      </c>
      <c r="Y24" s="40">
        <f t="shared" si="10"/>
        <v>0</v>
      </c>
      <c r="Z24" s="29">
        <v>0</v>
      </c>
      <c r="AA24" s="29" t="e">
        <v>#N/A</v>
      </c>
      <c r="AB24" s="41" t="e">
        <f t="shared" si="11"/>
        <v>#N/A</v>
      </c>
      <c r="AC24" s="42" t="e">
        <v>#N/A</v>
      </c>
      <c r="AD24" s="40">
        <f t="shared" si="12"/>
        <v>0</v>
      </c>
      <c r="AE24" s="40">
        <v>0</v>
      </c>
      <c r="AF24" s="40">
        <v>-7.4107013333333338</v>
      </c>
      <c r="AG24" s="40">
        <v>0</v>
      </c>
    </row>
    <row r="25" spans="1:33" ht="15.75" customHeight="1" x14ac:dyDescent="0.2">
      <c r="A25" s="29" t="s">
        <v>42</v>
      </c>
      <c r="B25" s="15"/>
      <c r="C25" s="16" t="str">
        <f t="shared" si="4"/>
        <v xml:space="preserve"> - </v>
      </c>
      <c r="D25" s="30">
        <v>0</v>
      </c>
      <c r="E25" s="30">
        <v>0</v>
      </c>
      <c r="F25" s="33">
        <v>0</v>
      </c>
      <c r="G25" s="33">
        <v>0</v>
      </c>
      <c r="H25" s="32" t="e">
        <f t="shared" si="1"/>
        <v>#DIV/0!</v>
      </c>
      <c r="I25" s="32" t="e">
        <f t="shared" si="2"/>
        <v>#DIV/0!</v>
      </c>
      <c r="J25" s="33">
        <f t="shared" si="5"/>
        <v>0</v>
      </c>
      <c r="K25" s="33" t="e">
        <f t="shared" si="3"/>
        <v>#DIV/0!</v>
      </c>
      <c r="L25" s="30">
        <v>0</v>
      </c>
      <c r="M25" s="34" t="str">
        <f t="shared" si="6"/>
        <v>-</v>
      </c>
      <c r="N25" s="30">
        <v>0</v>
      </c>
      <c r="O25" s="35">
        <f t="shared" ref="O25:P25" si="33">D25/7</f>
        <v>0</v>
      </c>
      <c r="P25" s="35">
        <f t="shared" si="33"/>
        <v>0</v>
      </c>
      <c r="Q25" s="30" t="e">
        <f t="shared" si="8"/>
        <v>#DIV/0!</v>
      </c>
      <c r="R25" s="30"/>
      <c r="S25" s="36">
        <v>0</v>
      </c>
      <c r="T25" s="29">
        <v>612</v>
      </c>
      <c r="U25" s="37" t="s">
        <v>33</v>
      </c>
      <c r="V25" s="38" t="s">
        <v>33</v>
      </c>
      <c r="W25" s="15">
        <v>0</v>
      </c>
      <c r="X25" s="39">
        <f t="shared" si="9"/>
        <v>0</v>
      </c>
      <c r="Y25" s="40">
        <f t="shared" si="10"/>
        <v>0</v>
      </c>
      <c r="Z25" s="15">
        <v>0</v>
      </c>
      <c r="AA25" s="29" t="e">
        <v>#N/A</v>
      </c>
      <c r="AB25" s="41" t="e">
        <f t="shared" si="11"/>
        <v>#N/A</v>
      </c>
      <c r="AC25" s="42" t="e">
        <v>#N/A</v>
      </c>
      <c r="AD25" s="40">
        <f t="shared" si="12"/>
        <v>0</v>
      </c>
      <c r="AE25" s="40">
        <v>0</v>
      </c>
      <c r="AF25" s="40">
        <v>-7.41</v>
      </c>
      <c r="AG25" s="40">
        <v>0</v>
      </c>
    </row>
    <row r="26" spans="1:33" ht="15.75" customHeight="1" x14ac:dyDescent="0.2">
      <c r="A26" s="15" t="s">
        <v>43</v>
      </c>
      <c r="B26" s="15"/>
      <c r="C26" s="16" t="str">
        <f t="shared" si="4"/>
        <v xml:space="preserve"> - </v>
      </c>
      <c r="D26" s="17">
        <v>0</v>
      </c>
      <c r="E26" s="17">
        <v>0</v>
      </c>
      <c r="F26" s="18">
        <v>0</v>
      </c>
      <c r="G26" s="18">
        <v>0</v>
      </c>
      <c r="H26" s="32" t="e">
        <f t="shared" si="1"/>
        <v>#DIV/0!</v>
      </c>
      <c r="I26" s="32" t="e">
        <f t="shared" si="2"/>
        <v>#DIV/0!</v>
      </c>
      <c r="J26" s="33">
        <f t="shared" si="5"/>
        <v>0</v>
      </c>
      <c r="K26" s="33" t="e">
        <f t="shared" si="3"/>
        <v>#DIV/0!</v>
      </c>
      <c r="L26" s="17">
        <v>0</v>
      </c>
      <c r="M26" s="34" t="str">
        <f t="shared" si="6"/>
        <v>-</v>
      </c>
      <c r="N26" s="17">
        <v>0</v>
      </c>
      <c r="O26" s="35">
        <f t="shared" ref="O26:P26" si="34">D26/7</f>
        <v>0</v>
      </c>
      <c r="P26" s="35">
        <f t="shared" si="34"/>
        <v>0</v>
      </c>
      <c r="Q26" s="30" t="e">
        <f t="shared" si="8"/>
        <v>#DIV/0!</v>
      </c>
      <c r="R26" s="30"/>
      <c r="S26" s="22">
        <v>0</v>
      </c>
      <c r="T26" s="29">
        <v>612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e">
        <v>#N/A</v>
      </c>
      <c r="AB26" s="41" t="e">
        <f t="shared" si="11"/>
        <v>#N/A</v>
      </c>
      <c r="AC26" s="42" t="e">
        <v>#N/A</v>
      </c>
      <c r="AD26" s="40">
        <f t="shared" si="12"/>
        <v>0</v>
      </c>
      <c r="AE26" s="26">
        <v>0</v>
      </c>
      <c r="AF26" s="26">
        <v>-7.4107013333333303</v>
      </c>
      <c r="AG26" s="26">
        <v>0</v>
      </c>
    </row>
    <row r="27" spans="1:33" ht="15.75" customHeight="1" x14ac:dyDescent="0.2">
      <c r="A27" s="15" t="s">
        <v>44</v>
      </c>
      <c r="B27" s="15"/>
      <c r="C27" s="16" t="str">
        <f t="shared" si="4"/>
        <v xml:space="preserve"> - </v>
      </c>
      <c r="D27" s="17">
        <v>0</v>
      </c>
      <c r="E27" s="17">
        <v>0</v>
      </c>
      <c r="F27" s="18">
        <v>0</v>
      </c>
      <c r="G27" s="18">
        <v>0</v>
      </c>
      <c r="H27" s="32" t="e">
        <f t="shared" si="1"/>
        <v>#DIV/0!</v>
      </c>
      <c r="I27" s="32" t="e">
        <f t="shared" si="2"/>
        <v>#DIV/0!</v>
      </c>
      <c r="J27" s="33">
        <f t="shared" si="5"/>
        <v>0</v>
      </c>
      <c r="K27" s="33" t="e">
        <f t="shared" si="3"/>
        <v>#DIV/0!</v>
      </c>
      <c r="L27" s="17">
        <v>0</v>
      </c>
      <c r="M27" s="34" t="str">
        <f t="shared" si="6"/>
        <v>-</v>
      </c>
      <c r="N27" s="17">
        <v>0</v>
      </c>
      <c r="O27" s="35">
        <f t="shared" ref="O27:P27" si="35">D27/7</f>
        <v>0</v>
      </c>
      <c r="P27" s="35">
        <f t="shared" si="35"/>
        <v>0</v>
      </c>
      <c r="Q27" s="30" t="e">
        <f t="shared" si="8"/>
        <v>#DIV/0!</v>
      </c>
      <c r="R27" s="30"/>
      <c r="S27" s="22">
        <v>0</v>
      </c>
      <c r="T27" s="29">
        <v>612</v>
      </c>
      <c r="U27" s="37" t="s">
        <v>33</v>
      </c>
      <c r="V27" s="38" t="s">
        <v>33</v>
      </c>
      <c r="W27" s="15">
        <v>0</v>
      </c>
      <c r="X27" s="39">
        <f t="shared" si="9"/>
        <v>0</v>
      </c>
      <c r="Y27" s="40">
        <f t="shared" si="10"/>
        <v>0</v>
      </c>
      <c r="Z27" s="15">
        <v>0</v>
      </c>
      <c r="AA27" s="29" t="e">
        <v>#N/A</v>
      </c>
      <c r="AB27" s="41" t="e">
        <f t="shared" si="11"/>
        <v>#N/A</v>
      </c>
      <c r="AC27" s="42" t="e">
        <v>#N/A</v>
      </c>
      <c r="AD27" s="40">
        <f t="shared" si="12"/>
        <v>0</v>
      </c>
      <c r="AE27" s="26">
        <v>0</v>
      </c>
      <c r="AF27" s="26">
        <v>-7.4107013333333303</v>
      </c>
      <c r="AG27" s="26">
        <v>0</v>
      </c>
    </row>
    <row r="28" spans="1:33" ht="15.75" customHeight="1" x14ac:dyDescent="0.2">
      <c r="A28" s="15" t="s">
        <v>45</v>
      </c>
      <c r="B28" s="15"/>
      <c r="C28" s="16" t="str">
        <f t="shared" si="4"/>
        <v xml:space="preserve"> - </v>
      </c>
      <c r="D28" s="17">
        <v>0</v>
      </c>
      <c r="E28" s="17">
        <v>0</v>
      </c>
      <c r="F28" s="18">
        <v>0</v>
      </c>
      <c r="G28" s="18">
        <v>0</v>
      </c>
      <c r="H28" s="32" t="e">
        <f t="shared" si="1"/>
        <v>#DIV/0!</v>
      </c>
      <c r="I28" s="32" t="e">
        <f t="shared" si="2"/>
        <v>#DIV/0!</v>
      </c>
      <c r="J28" s="33">
        <f t="shared" si="5"/>
        <v>0</v>
      </c>
      <c r="K28" s="33" t="e">
        <f t="shared" si="3"/>
        <v>#DIV/0!</v>
      </c>
      <c r="L28" s="17">
        <v>0</v>
      </c>
      <c r="M28" s="34" t="str">
        <f t="shared" si="6"/>
        <v>-</v>
      </c>
      <c r="N28" s="17">
        <v>0</v>
      </c>
      <c r="O28" s="35">
        <f t="shared" ref="O28:P28" si="36">D28/7</f>
        <v>0</v>
      </c>
      <c r="P28" s="35">
        <f t="shared" si="36"/>
        <v>0</v>
      </c>
      <c r="Q28" s="30" t="e">
        <f t="shared" si="8"/>
        <v>#DIV/0!</v>
      </c>
      <c r="R28" s="30"/>
      <c r="S28" s="22">
        <v>0</v>
      </c>
      <c r="T28" s="15" t="s">
        <v>33</v>
      </c>
      <c r="U28" s="23" t="s">
        <v>33</v>
      </c>
      <c r="V28" s="1" t="s">
        <v>350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" t="s">
        <v>34</v>
      </c>
      <c r="AB28" s="41">
        <f t="shared" si="11"/>
        <v>-0.69</v>
      </c>
      <c r="AC28" s="28">
        <v>0.27777777777777779</v>
      </c>
      <c r="AD28" s="40">
        <f t="shared" si="12"/>
        <v>0</v>
      </c>
      <c r="AE28" s="26">
        <v>-4.9000000000000004</v>
      </c>
      <c r="AF28" s="26">
        <v>-7.4107013333333303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4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1"/>
        <v>#DIV/0!</v>
      </c>
      <c r="I29" s="32" t="e">
        <f t="shared" si="2"/>
        <v>#DIV/0!</v>
      </c>
      <c r="J29" s="33">
        <f t="shared" si="5"/>
        <v>0</v>
      </c>
      <c r="K29" s="33" t="e">
        <f t="shared" si="3"/>
        <v>#DIV/0!</v>
      </c>
      <c r="L29" s="17">
        <v>0</v>
      </c>
      <c r="M29" s="34" t="str">
        <f t="shared" si="6"/>
        <v>-</v>
      </c>
      <c r="N29" s="17">
        <v>0</v>
      </c>
      <c r="O29" s="35">
        <f t="shared" ref="O29:P29" si="37">D29/7</f>
        <v>0</v>
      </c>
      <c r="P29" s="35">
        <f t="shared" si="37"/>
        <v>0</v>
      </c>
      <c r="Q29" s="30" t="e">
        <f t="shared" si="8"/>
        <v>#DIV/0!</v>
      </c>
      <c r="R29" s="30"/>
      <c r="S29" s="22">
        <v>0</v>
      </c>
      <c r="T29" s="15" t="s">
        <v>33</v>
      </c>
      <c r="U29" s="23" t="s">
        <v>33</v>
      </c>
      <c r="V29" s="1" t="s">
        <v>350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0.27777777777777779</v>
      </c>
      <c r="AD29" s="40">
        <f t="shared" si="12"/>
        <v>0</v>
      </c>
      <c r="AE29" s="26">
        <v>-4.9000000000000004</v>
      </c>
      <c r="AF29" s="26">
        <v>-7.4107013333333303</v>
      </c>
      <c r="AG29" s="26">
        <v>0</v>
      </c>
    </row>
    <row r="30" spans="1:33" ht="15.75" customHeight="1" x14ac:dyDescent="0.2">
      <c r="A30" s="15" t="s">
        <v>49</v>
      </c>
      <c r="B30" s="15"/>
      <c r="C30" s="16" t="str">
        <f t="shared" si="4"/>
        <v xml:space="preserve"> - </v>
      </c>
      <c r="D30" s="17">
        <v>0</v>
      </c>
      <c r="E30" s="17">
        <v>0</v>
      </c>
      <c r="F30" s="18">
        <v>0</v>
      </c>
      <c r="G30" s="18">
        <v>0</v>
      </c>
      <c r="H30" s="32" t="e">
        <f t="shared" si="1"/>
        <v>#DIV/0!</v>
      </c>
      <c r="I30" s="32" t="e">
        <f t="shared" si="2"/>
        <v>#DIV/0!</v>
      </c>
      <c r="J30" s="33">
        <f t="shared" si="5"/>
        <v>0</v>
      </c>
      <c r="K30" s="33" t="e">
        <f t="shared" si="3"/>
        <v>#DIV/0!</v>
      </c>
      <c r="L30" s="17">
        <v>0</v>
      </c>
      <c r="M30" s="34" t="str">
        <f t="shared" si="6"/>
        <v>-</v>
      </c>
      <c r="N30" s="17">
        <v>0</v>
      </c>
      <c r="O30" s="35">
        <f t="shared" ref="O30:P30" si="38">D30/7</f>
        <v>0</v>
      </c>
      <c r="P30" s="35">
        <f t="shared" si="38"/>
        <v>0</v>
      </c>
      <c r="Q30" s="30" t="e">
        <f t="shared" si="8"/>
        <v>#DIV/0!</v>
      </c>
      <c r="R30" s="30"/>
      <c r="S30" s="22">
        <v>0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0.27777777777777779</v>
      </c>
      <c r="AD30" s="40">
        <f t="shared" si="12"/>
        <v>0</v>
      </c>
      <c r="AE30" s="26">
        <v>-4.9000000000000004</v>
      </c>
      <c r="AF30" s="26">
        <v>-7.2315329353125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4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1"/>
        <v>#DIV/0!</v>
      </c>
      <c r="I31" s="32" t="e">
        <f t="shared" si="2"/>
        <v>#DIV/0!</v>
      </c>
      <c r="J31" s="33">
        <f t="shared" si="5"/>
        <v>0</v>
      </c>
      <c r="K31" s="33" t="e">
        <f t="shared" si="3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39">D31/7</f>
        <v>0</v>
      </c>
      <c r="P31" s="35">
        <f t="shared" si="39"/>
        <v>0</v>
      </c>
      <c r="Q31" s="30" t="e">
        <f t="shared" si="8"/>
        <v>#DIV/0!</v>
      </c>
      <c r="R31" s="30"/>
      <c r="S31" s="22" t="e">
        <v>#N/A</v>
      </c>
      <c r="T31" s="15">
        <v>612</v>
      </c>
      <c r="U31" s="23" t="s">
        <v>33</v>
      </c>
      <c r="V31" s="1" t="s">
        <v>350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0.27777777777777779</v>
      </c>
      <c r="AD31" s="40">
        <f t="shared" si="12"/>
        <v>0</v>
      </c>
      <c r="AE31" s="44">
        <v>-4.9000000000000004</v>
      </c>
      <c r="AF31" s="44">
        <v>-7.2315329353125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4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1"/>
        <v>#DIV/0!</v>
      </c>
      <c r="I32" s="32" t="e">
        <f t="shared" si="2"/>
        <v>#DIV/0!</v>
      </c>
      <c r="J32" s="33">
        <f t="shared" si="5"/>
        <v>0</v>
      </c>
      <c r="K32" s="33" t="e">
        <f t="shared" si="3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39"/>
        <v>0</v>
      </c>
      <c r="P32" s="35">
        <f t="shared" si="39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0.27777777777777779</v>
      </c>
      <c r="AD32" s="40">
        <f t="shared" si="12"/>
        <v>0</v>
      </c>
      <c r="AE32" s="56">
        <v>-4.9000000000000004</v>
      </c>
      <c r="AF32" s="56">
        <v>-7.2315329353125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3.5" customWidth="1"/>
    <col min="3" max="3" width="9.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Fancy Clear Plastic Plates, 6 Inch -  Premuim Disposable Plastics for Party or Wedding")</f>
        <v>100 Fancy Clear Plastic Plates, 6 Inch -  Premuim Disposable Plastics for Party or Wedding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Info!B1:BJ5000""),2,FALSE),"""")"),"B07ZWNBW48")</f>
        <v>B07ZWNBW48</v>
      </c>
      <c r="B2" s="3" t="s">
        <v>351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14.040919444117648</v>
      </c>
      <c r="D3" s="5">
        <f>SUM(D4:D99707)</f>
        <v>437</v>
      </c>
      <c r="E3" s="5"/>
      <c r="F3" s="6">
        <f t="shared" ref="F3:G3" si="0">SUM(F4:F99707)</f>
        <v>7295.64</v>
      </c>
      <c r="G3" s="6">
        <f t="shared" si="0"/>
        <v>-74.55</v>
      </c>
      <c r="H3" s="7">
        <f>G3/F3*-1</f>
        <v>1.0218431830517953E-2</v>
      </c>
      <c r="I3" s="8">
        <f>J3/F3</f>
        <v>0.10896808194503269</v>
      </c>
      <c r="J3" s="6">
        <f>SUM(J4:J99707)</f>
        <v>794.99189736145831</v>
      </c>
      <c r="K3" s="6">
        <f>J3/D3</f>
        <v>1.8192034264564263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5</v>
      </c>
      <c r="X3" s="7">
        <f>W3/D3</f>
        <v>1.1441647597254004E-2</v>
      </c>
      <c r="Y3" s="6"/>
      <c r="Z3" s="5"/>
      <c r="AA3" s="5"/>
      <c r="AB3" s="5"/>
      <c r="AC3" s="5"/>
      <c r="AD3" s="6">
        <f>SUM(AD4:AD99707)</f>
        <v>-82.667915001041649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Info!B2:BZ7000""),37,FALSE)),"""")*-1"),-5.9547815275)</f>
        <v>-5.9547815274999998</v>
      </c>
      <c r="AG3" s="6">
        <f>SUM(AG4:AG99707)</f>
        <v>0</v>
      </c>
    </row>
    <row r="4" spans="1:33" ht="15.75" hidden="1" customHeight="1" x14ac:dyDescent="0.2">
      <c r="A4" s="15" t="s">
        <v>52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53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54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56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57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58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59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60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61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62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63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64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65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67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31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35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36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37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38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customHeight="1" x14ac:dyDescent="0.2">
      <c r="A24" s="29" t="s">
        <v>40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customHeight="1" x14ac:dyDescent="0.2">
      <c r="A25" s="29" t="s">
        <v>42</v>
      </c>
      <c r="B25" s="15" t="s">
        <v>352</v>
      </c>
      <c r="C25" s="16">
        <f t="shared" ref="C25:C32" si="1">IFERROR(F25/D25," - ")</f>
        <v>15.99</v>
      </c>
      <c r="D25" s="30">
        <v>4</v>
      </c>
      <c r="E25" s="30">
        <v>0</v>
      </c>
      <c r="F25" s="33">
        <v>63.96</v>
      </c>
      <c r="G25" s="33">
        <v>-0.08</v>
      </c>
      <c r="H25" s="32">
        <f t="shared" ref="H25:H32" si="2">G25/F25*-1</f>
        <v>1.2507817385866166E-3</v>
      </c>
      <c r="I25" s="32">
        <f t="shared" ref="I25:I32" si="3">J25/F25</f>
        <v>0.43354149904888473</v>
      </c>
      <c r="J25" s="33">
        <f t="shared" ref="J25:J32" si="4">F25*0.85+G25+AF25*D25+D25*AE25+AG25+AD25</f>
        <v>27.729314279166669</v>
      </c>
      <c r="K25" s="33">
        <f t="shared" ref="K25:K32" si="5">J25/D25</f>
        <v>6.9323285697916672</v>
      </c>
      <c r="L25" s="30">
        <v>21</v>
      </c>
      <c r="M25" s="34">
        <f t="shared" ref="M25:M32" si="6">IFERROR(D25/L25,"-")</f>
        <v>0.19047619047619047</v>
      </c>
      <c r="N25" s="30">
        <v>414</v>
      </c>
      <c r="O25" s="35">
        <f t="shared" ref="O25:P25" si="7">D25/7</f>
        <v>0.5714285714285714</v>
      </c>
      <c r="P25" s="35">
        <f t="shared" si="7"/>
        <v>0</v>
      </c>
      <c r="Q25" s="30">
        <f t="shared" ref="Q25:Q32" si="8">ROUNDDOWN(N25/(O25+P25),0)</f>
        <v>724</v>
      </c>
      <c r="R25" s="30"/>
      <c r="S25" s="36">
        <v>5.7061340941512127E-3</v>
      </c>
      <c r="T25" s="29">
        <v>0</v>
      </c>
      <c r="U25" s="37" t="s">
        <v>33</v>
      </c>
      <c r="V25" s="38" t="s">
        <v>33</v>
      </c>
      <c r="W25" s="15">
        <v>0</v>
      </c>
      <c r="X25" s="39">
        <f t="shared" ref="X25:X32" si="9">IFERROR(W25/D25,0)</f>
        <v>0</v>
      </c>
      <c r="Y25" s="40">
        <f t="shared" ref="Y25:Y32" si="10">IFERROR(G25/(W25+Z25)*-1,0)</f>
        <v>0</v>
      </c>
      <c r="Z25" s="15">
        <v>0</v>
      </c>
      <c r="AA25" s="29" t="s">
        <v>34</v>
      </c>
      <c r="AB25" s="41">
        <f t="shared" ref="AB25:AB32" si="11">IF(OR(AA25="UsLargeStandardSize",AA25="UsSmallStandardSize"),-0.69,-0.48)</f>
        <v>-0.69</v>
      </c>
      <c r="AC25" s="42">
        <v>0.13708074652777777</v>
      </c>
      <c r="AD25" s="40">
        <f t="shared" ref="AD25:AD32" si="12">IFERROR(AB25*AC25*D25*2,0)</f>
        <v>-0.75668572083333319</v>
      </c>
      <c r="AE25" s="40">
        <v>-5.8</v>
      </c>
      <c r="AF25" s="40">
        <v>-0.65</v>
      </c>
      <c r="AG25" s="40">
        <v>0</v>
      </c>
    </row>
    <row r="26" spans="1:33" ht="15.75" customHeight="1" x14ac:dyDescent="0.2">
      <c r="A26" s="15" t="s">
        <v>43</v>
      </c>
      <c r="B26" s="15" t="s">
        <v>353</v>
      </c>
      <c r="C26" s="16">
        <f t="shared" si="1"/>
        <v>14.502820512820513</v>
      </c>
      <c r="D26" s="17">
        <v>39</v>
      </c>
      <c r="E26" s="17">
        <v>0</v>
      </c>
      <c r="F26" s="18">
        <v>565.61</v>
      </c>
      <c r="G26" s="18">
        <v>0</v>
      </c>
      <c r="H26" s="32">
        <f t="shared" si="2"/>
        <v>0</v>
      </c>
      <c r="I26" s="32">
        <f t="shared" si="3"/>
        <v>5.0828737502431097E-3</v>
      </c>
      <c r="J26" s="33">
        <f t="shared" si="4"/>
        <v>2.8749242218750055</v>
      </c>
      <c r="K26" s="33">
        <f t="shared" si="5"/>
        <v>7.3716005689102707E-2</v>
      </c>
      <c r="L26" s="17">
        <v>33</v>
      </c>
      <c r="M26" s="34">
        <f t="shared" si="6"/>
        <v>1.1818181818181819</v>
      </c>
      <c r="N26" s="17">
        <v>392</v>
      </c>
      <c r="O26" s="35">
        <f t="shared" ref="O26:P26" si="13">D26/7</f>
        <v>5.5714285714285712</v>
      </c>
      <c r="P26" s="35">
        <f t="shared" si="13"/>
        <v>0</v>
      </c>
      <c r="Q26" s="30">
        <f t="shared" si="8"/>
        <v>70</v>
      </c>
      <c r="R26" s="30"/>
      <c r="S26" s="22">
        <v>0.14484679665738159</v>
      </c>
      <c r="T26" s="29">
        <v>0</v>
      </c>
      <c r="U26" s="37" t="s">
        <v>33</v>
      </c>
      <c r="V26" s="38" t="s">
        <v>33</v>
      </c>
      <c r="W26" s="15">
        <v>0</v>
      </c>
      <c r="X26" s="39">
        <f t="shared" si="9"/>
        <v>0</v>
      </c>
      <c r="Y26" s="40">
        <f t="shared" si="10"/>
        <v>0</v>
      </c>
      <c r="Z26" s="15">
        <v>0</v>
      </c>
      <c r="AA26" s="29" t="s">
        <v>34</v>
      </c>
      <c r="AB26" s="41">
        <f t="shared" si="11"/>
        <v>-0.69</v>
      </c>
      <c r="AC26" s="42">
        <v>0.13708074652777777</v>
      </c>
      <c r="AD26" s="40">
        <f t="shared" si="12"/>
        <v>-7.3776857781249987</v>
      </c>
      <c r="AE26" s="26">
        <v>-5.98</v>
      </c>
      <c r="AF26" s="26">
        <v>-6.0845099999999999</v>
      </c>
      <c r="AG26" s="26">
        <v>0</v>
      </c>
    </row>
    <row r="27" spans="1:33" ht="15.75" customHeight="1" x14ac:dyDescent="0.2">
      <c r="A27" s="15" t="s">
        <v>44</v>
      </c>
      <c r="B27" s="29" t="s">
        <v>354</v>
      </c>
      <c r="C27" s="16">
        <f t="shared" si="1"/>
        <v>15.93186046511628</v>
      </c>
      <c r="D27" s="17">
        <v>86</v>
      </c>
      <c r="E27" s="17">
        <v>0</v>
      </c>
      <c r="F27" s="18">
        <v>1370.14</v>
      </c>
      <c r="G27" s="18">
        <v>-29.31</v>
      </c>
      <c r="H27" s="32">
        <f t="shared" si="2"/>
        <v>2.1391974542747452E-2</v>
      </c>
      <c r="I27" s="32">
        <f t="shared" si="3"/>
        <v>5.9477423476493936E-2</v>
      </c>
      <c r="J27" s="33">
        <f t="shared" si="4"/>
        <v>81.492397002083408</v>
      </c>
      <c r="K27" s="33">
        <f t="shared" si="5"/>
        <v>0.94758601165213263</v>
      </c>
      <c r="L27" s="17">
        <v>106</v>
      </c>
      <c r="M27" s="34">
        <f t="shared" si="6"/>
        <v>0.81132075471698117</v>
      </c>
      <c r="N27" s="17">
        <v>315</v>
      </c>
      <c r="O27" s="35">
        <f t="shared" ref="O27:P27" si="14">D27/7</f>
        <v>12.285714285714286</v>
      </c>
      <c r="P27" s="35">
        <f t="shared" si="14"/>
        <v>0</v>
      </c>
      <c r="Q27" s="30">
        <f t="shared" si="8"/>
        <v>25</v>
      </c>
      <c r="R27" s="30"/>
      <c r="S27" s="22">
        <v>0.47876447876447881</v>
      </c>
      <c r="T27" s="29">
        <v>0</v>
      </c>
      <c r="U27" s="37" t="s">
        <v>33</v>
      </c>
      <c r="V27" s="38" t="s">
        <v>33</v>
      </c>
      <c r="W27" s="15">
        <v>2</v>
      </c>
      <c r="X27" s="39">
        <f t="shared" si="9"/>
        <v>2.3255813953488372E-2</v>
      </c>
      <c r="Y27" s="40">
        <f t="shared" si="10"/>
        <v>14.654999999999999</v>
      </c>
      <c r="Z27" s="15">
        <v>0</v>
      </c>
      <c r="AA27" s="29" t="s">
        <v>34</v>
      </c>
      <c r="AB27" s="41">
        <f t="shared" si="11"/>
        <v>-0.69</v>
      </c>
      <c r="AC27" s="42">
        <v>0.13708074652777777</v>
      </c>
      <c r="AD27" s="40">
        <f t="shared" si="12"/>
        <v>-16.268742997916664</v>
      </c>
      <c r="AE27" s="26">
        <v>-5.98</v>
      </c>
      <c r="AF27" s="26">
        <v>-6.0845099999999999</v>
      </c>
      <c r="AG27" s="26">
        <v>0</v>
      </c>
    </row>
    <row r="28" spans="1:33" ht="15.75" customHeight="1" x14ac:dyDescent="0.2">
      <c r="A28" s="15" t="s">
        <v>45</v>
      </c>
      <c r="B28" s="15" t="s">
        <v>355</v>
      </c>
      <c r="C28" s="16">
        <f t="shared" si="1"/>
        <v>16.93</v>
      </c>
      <c r="D28" s="17">
        <v>200</v>
      </c>
      <c r="E28" s="17">
        <v>0</v>
      </c>
      <c r="F28" s="18">
        <v>3386</v>
      </c>
      <c r="G28" s="18">
        <v>-34.770000000000003</v>
      </c>
      <c r="H28" s="32">
        <f t="shared" si="2"/>
        <v>1.026875369167159E-2</v>
      </c>
      <c r="I28" s="32">
        <f t="shared" si="3"/>
        <v>0.11594616478391413</v>
      </c>
      <c r="J28" s="33">
        <f t="shared" si="4"/>
        <v>392.59371395833324</v>
      </c>
      <c r="K28" s="33">
        <f t="shared" si="5"/>
        <v>1.9629685697916661</v>
      </c>
      <c r="L28" s="17">
        <v>325</v>
      </c>
      <c r="M28" s="34">
        <f t="shared" si="6"/>
        <v>0.61538461538461542</v>
      </c>
      <c r="N28" s="17">
        <v>110</v>
      </c>
      <c r="O28" s="35">
        <f t="shared" ref="O28:P28" si="15">D28/7</f>
        <v>28.571428571428573</v>
      </c>
      <c r="P28" s="35">
        <f t="shared" si="15"/>
        <v>0</v>
      </c>
      <c r="Q28" s="30">
        <f t="shared" si="8"/>
        <v>3</v>
      </c>
      <c r="R28" s="30"/>
      <c r="S28" s="22">
        <v>1.839863713798978</v>
      </c>
      <c r="T28" s="15" t="s">
        <v>33</v>
      </c>
      <c r="U28" s="23" t="s">
        <v>33</v>
      </c>
      <c r="V28" s="1" t="s">
        <v>47</v>
      </c>
      <c r="W28" s="15">
        <v>2</v>
      </c>
      <c r="X28" s="39">
        <f t="shared" si="9"/>
        <v>0.01</v>
      </c>
      <c r="Y28" s="40">
        <f t="shared" si="10"/>
        <v>8.6925000000000008</v>
      </c>
      <c r="Z28" s="15">
        <v>2</v>
      </c>
      <c r="AA28" s="29" t="s">
        <v>34</v>
      </c>
      <c r="AB28" s="41">
        <f t="shared" si="11"/>
        <v>-0.69</v>
      </c>
      <c r="AC28" s="42">
        <v>0.13708074652777777</v>
      </c>
      <c r="AD28" s="40">
        <f t="shared" si="12"/>
        <v>-37.834286041666658</v>
      </c>
      <c r="AE28" s="26">
        <v>-5.98</v>
      </c>
      <c r="AF28" s="26">
        <v>-6.0845099999999999</v>
      </c>
      <c r="AG28" s="26">
        <v>0</v>
      </c>
    </row>
    <row r="29" spans="1:33" ht="15.75" customHeight="1" x14ac:dyDescent="0.2">
      <c r="A29" s="15" t="s">
        <v>48</v>
      </c>
      <c r="B29" s="15" t="s">
        <v>300</v>
      </c>
      <c r="C29" s="16">
        <f t="shared" si="1"/>
        <v>17.708446601941748</v>
      </c>
      <c r="D29" s="17">
        <v>103</v>
      </c>
      <c r="E29" s="17">
        <v>0</v>
      </c>
      <c r="F29" s="18">
        <v>1823.97</v>
      </c>
      <c r="G29" s="18">
        <v>-10.31</v>
      </c>
      <c r="H29" s="32">
        <f t="shared" si="2"/>
        <v>5.6525052495380954E-3</v>
      </c>
      <c r="I29" s="32">
        <f t="shared" si="3"/>
        <v>0.15237932240581897</v>
      </c>
      <c r="J29" s="33">
        <f t="shared" si="4"/>
        <v>277.93531268854161</v>
      </c>
      <c r="K29" s="33">
        <f t="shared" si="5"/>
        <v>2.6984010940635108</v>
      </c>
      <c r="L29" s="17">
        <v>272</v>
      </c>
      <c r="M29" s="34">
        <f t="shared" si="6"/>
        <v>0.37867647058823528</v>
      </c>
      <c r="N29" s="17">
        <v>12</v>
      </c>
      <c r="O29" s="35">
        <f t="shared" ref="O29:P29" si="16">D29/7</f>
        <v>14.714285714285714</v>
      </c>
      <c r="P29" s="35">
        <f t="shared" si="16"/>
        <v>0</v>
      </c>
      <c r="Q29" s="30">
        <f t="shared" si="8"/>
        <v>0</v>
      </c>
      <c r="R29" s="30"/>
      <c r="S29" s="22">
        <v>3.6315789473684208</v>
      </c>
      <c r="T29" s="15">
        <v>1500</v>
      </c>
      <c r="U29" s="23" t="s">
        <v>33</v>
      </c>
      <c r="V29" s="1" t="s">
        <v>356</v>
      </c>
      <c r="W29" s="15">
        <v>1</v>
      </c>
      <c r="X29" s="39">
        <f t="shared" si="9"/>
        <v>9.7087378640776691E-3</v>
      </c>
      <c r="Y29" s="40">
        <f t="shared" si="10"/>
        <v>10.31</v>
      </c>
      <c r="Z29" s="15">
        <v>0</v>
      </c>
      <c r="AA29" s="29" t="s">
        <v>34</v>
      </c>
      <c r="AB29" s="41">
        <f t="shared" si="11"/>
        <v>-0.69</v>
      </c>
      <c r="AC29" s="42">
        <v>0.13708074652777777</v>
      </c>
      <c r="AD29" s="40">
        <f t="shared" si="12"/>
        <v>-19.484657311458328</v>
      </c>
      <c r="AE29" s="26">
        <v>-5.98</v>
      </c>
      <c r="AF29" s="26">
        <v>-6.0845099999999999</v>
      </c>
      <c r="AG29" s="26">
        <v>0</v>
      </c>
    </row>
    <row r="30" spans="1:33" ht="15.75" customHeight="1" x14ac:dyDescent="0.2">
      <c r="A30" s="15" t="s">
        <v>49</v>
      </c>
      <c r="B30" s="15" t="s">
        <v>73</v>
      </c>
      <c r="C30" s="16">
        <f t="shared" si="1"/>
        <v>16</v>
      </c>
      <c r="D30" s="17">
        <v>1</v>
      </c>
      <c r="E30" s="17">
        <v>0</v>
      </c>
      <c r="F30" s="18">
        <v>16</v>
      </c>
      <c r="G30" s="18">
        <v>-0.08</v>
      </c>
      <c r="H30" s="32">
        <f t="shared" si="2"/>
        <v>5.0000000000000001E-3</v>
      </c>
      <c r="I30" s="32">
        <f t="shared" si="3"/>
        <v>8.7252940143229124E-2</v>
      </c>
      <c r="J30" s="33">
        <f t="shared" si="4"/>
        <v>1.396047042291666</v>
      </c>
      <c r="K30" s="33">
        <f t="shared" si="5"/>
        <v>1.396047042291666</v>
      </c>
      <c r="L30" s="17">
        <v>15</v>
      </c>
      <c r="M30" s="34">
        <f t="shared" si="6"/>
        <v>6.6666666666666666E-2</v>
      </c>
      <c r="N30" s="17">
        <v>5</v>
      </c>
      <c r="O30" s="35">
        <f t="shared" ref="O30:P30" si="17">D30/7</f>
        <v>0.14285714285714285</v>
      </c>
      <c r="P30" s="35">
        <f t="shared" si="17"/>
        <v>0</v>
      </c>
      <c r="Q30" s="30">
        <f t="shared" si="8"/>
        <v>35</v>
      </c>
      <c r="R30" s="30"/>
      <c r="S30" s="22">
        <v>2.4422253922967192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0.13708074652777777</v>
      </c>
      <c r="AD30" s="40">
        <f t="shared" si="12"/>
        <v>-0.1891714302083333</v>
      </c>
      <c r="AE30" s="26">
        <v>-5.98</v>
      </c>
      <c r="AF30" s="26">
        <v>-5.9547815274999998</v>
      </c>
      <c r="AG30" s="26">
        <v>0</v>
      </c>
    </row>
    <row r="31" spans="1:33" ht="15.75" customHeight="1" x14ac:dyDescent="0.2">
      <c r="A31" s="15" t="s">
        <v>50</v>
      </c>
      <c r="B31" s="15" t="s">
        <v>73</v>
      </c>
      <c r="C31" s="16">
        <f t="shared" si="1"/>
        <v>17.489999999999998</v>
      </c>
      <c r="D31" s="17">
        <v>4</v>
      </c>
      <c r="E31" s="17">
        <v>0</v>
      </c>
      <c r="F31" s="18">
        <v>69.959999999999994</v>
      </c>
      <c r="G31" s="43">
        <v>0</v>
      </c>
      <c r="H31" s="32">
        <f t="shared" si="2"/>
        <v>0</v>
      </c>
      <c r="I31" s="32">
        <f t="shared" si="3"/>
        <v>0.15680657760386879</v>
      </c>
      <c r="J31" s="33">
        <f t="shared" si="4"/>
        <v>10.97018816916666</v>
      </c>
      <c r="K31" s="33">
        <f t="shared" si="5"/>
        <v>2.7425470422916649</v>
      </c>
      <c r="L31" s="17">
        <v>23</v>
      </c>
      <c r="M31" s="34">
        <f t="shared" si="6"/>
        <v>0.17391304347826086</v>
      </c>
      <c r="N31" s="17">
        <v>3</v>
      </c>
      <c r="O31" s="35">
        <f t="shared" ref="O31:P32" si="18">D31/7</f>
        <v>0.5714285714285714</v>
      </c>
      <c r="P31" s="35">
        <f t="shared" si="18"/>
        <v>0</v>
      </c>
      <c r="Q31" s="30">
        <f t="shared" si="8"/>
        <v>5</v>
      </c>
      <c r="R31" s="30"/>
      <c r="S31" s="22">
        <v>2.1119221411192202</v>
      </c>
      <c r="T31" s="15" t="s">
        <v>33</v>
      </c>
      <c r="U31" s="23" t="s">
        <v>33</v>
      </c>
      <c r="V31" s="1" t="s">
        <v>356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0.13708074652777777</v>
      </c>
      <c r="AD31" s="40">
        <f t="shared" si="12"/>
        <v>-0.75668572083333319</v>
      </c>
      <c r="AE31" s="44">
        <v>-5.98</v>
      </c>
      <c r="AF31" s="44">
        <v>-5.9547815274999998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1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18"/>
        <v>0</v>
      </c>
      <c r="P32" s="35">
        <f t="shared" si="18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0.13708074652777777</v>
      </c>
      <c r="AD32" s="40">
        <f t="shared" si="12"/>
        <v>0</v>
      </c>
      <c r="AE32" s="56">
        <v>-5.98</v>
      </c>
      <c r="AF32" s="56">
        <v>-5.9547815274999998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3.5" customWidth="1"/>
    <col min="3" max="3" width="9.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Fancy Clear Plastic Plates, 9 Inch -  Premuim Disposable Plastics for Party or Wedding")</f>
        <v>100 Fancy Clear Plastic Plates, 9 Inch -  Premuim Disposable Plastics for Party or Wedding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Info!B1:BJ5000""),2,FALSE),"""")"),"B07ZWNDJF7")</f>
        <v>B07ZWNDJF7</v>
      </c>
      <c r="B2" s="3" t="s">
        <v>357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23.047448933823414</v>
      </c>
      <c r="D3" s="5">
        <f>SUM(D4:D99707)</f>
        <v>140</v>
      </c>
      <c r="E3" s="5"/>
      <c r="F3" s="6">
        <f t="shared" ref="F3:G3" si="0">SUM(F4:F99707)</f>
        <v>3505.66</v>
      </c>
      <c r="G3" s="6">
        <f t="shared" si="0"/>
        <v>-107.31999999999998</v>
      </c>
      <c r="H3" s="7">
        <f>G3/F3*-1</f>
        <v>3.061335098098503E-2</v>
      </c>
      <c r="I3" s="8">
        <f>J3/F3</f>
        <v>2.8890992985276042E-2</v>
      </c>
      <c r="J3" s="6">
        <f>SUM(J4:J99707)</f>
        <v>101.28199846876281</v>
      </c>
      <c r="K3" s="6">
        <f>J3/D3</f>
        <v>0.72344284620544863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8</v>
      </c>
      <c r="X3" s="7">
        <f>W3/D3</f>
        <v>5.7142857142857141E-2</v>
      </c>
      <c r="Y3" s="6"/>
      <c r="Z3" s="5"/>
      <c r="AA3" s="5"/>
      <c r="AB3" s="5"/>
      <c r="AC3" s="5"/>
      <c r="AD3" s="6">
        <f>SUM(AD4:AD99707)</f>
        <v>-63.467286749999985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Info!B2:BZ7000""),37,FALSE)),"""")*-1"),-12.4103315937499)</f>
        <v>-12.4103315937499</v>
      </c>
      <c r="AG3" s="6">
        <f>SUM(AG4:AG99707)</f>
        <v>0</v>
      </c>
    </row>
    <row r="4" spans="1:33" ht="15.75" hidden="1" customHeight="1" x14ac:dyDescent="0.2">
      <c r="A4" s="15" t="s">
        <v>52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53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54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56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57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58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59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60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61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62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63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64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65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67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31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35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36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37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38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customHeight="1" x14ac:dyDescent="0.2">
      <c r="A24" s="29" t="s">
        <v>40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customHeight="1" x14ac:dyDescent="0.2">
      <c r="A25" s="29" t="s">
        <v>42</v>
      </c>
      <c r="B25" s="15" t="s">
        <v>358</v>
      </c>
      <c r="C25" s="16">
        <f t="shared" ref="C25:C32" si="1">IFERROR(F25/D25," - ")</f>
        <v>26.99</v>
      </c>
      <c r="D25" s="30">
        <v>8</v>
      </c>
      <c r="E25" s="30">
        <v>0</v>
      </c>
      <c r="F25" s="33">
        <v>215.92</v>
      </c>
      <c r="G25" s="33">
        <v>-26.63999999999999</v>
      </c>
      <c r="H25" s="32">
        <f t="shared" ref="H25:H32" si="2">G25/F25*-1</f>
        <v>0.1233790292701</v>
      </c>
      <c r="I25" s="32">
        <f t="shared" ref="I25:I32" si="3">J25/F25</f>
        <v>0.3830367631530196</v>
      </c>
      <c r="J25" s="33">
        <f t="shared" ref="J25:J32" si="4">F25*0.85+G25+AF25*D25+D25*AE25+AG25+AD25</f>
        <v>82.705297899999991</v>
      </c>
      <c r="K25" s="33">
        <f t="shared" ref="K25:K32" si="5">J25/D25</f>
        <v>10.338162237499999</v>
      </c>
      <c r="L25" s="30">
        <v>39</v>
      </c>
      <c r="M25" s="34">
        <f t="shared" ref="M25:M32" si="6">IFERROR(D25/L25,"-")</f>
        <v>0.20512820512820512</v>
      </c>
      <c r="N25" s="30">
        <v>123</v>
      </c>
      <c r="O25" s="35">
        <f t="shared" ref="O25:P25" si="7">D25/7</f>
        <v>1.1428571428571428</v>
      </c>
      <c r="P25" s="35">
        <f t="shared" si="7"/>
        <v>0</v>
      </c>
      <c r="Q25" s="30">
        <f t="shared" ref="Q25:Q32" si="8">ROUNDDOWN(N25/(O25+P25),0)</f>
        <v>107</v>
      </c>
      <c r="R25" s="30"/>
      <c r="S25" s="36">
        <v>4.5977011494252873E-2</v>
      </c>
      <c r="T25" s="29">
        <v>260</v>
      </c>
      <c r="U25" s="37" t="s">
        <v>33</v>
      </c>
      <c r="V25" s="38" t="s">
        <v>33</v>
      </c>
      <c r="W25" s="15">
        <v>3</v>
      </c>
      <c r="X25" s="39">
        <f t="shared" ref="X25:X32" si="9">IFERROR(W25/D25,0)</f>
        <v>0.375</v>
      </c>
      <c r="Y25" s="40">
        <f t="shared" ref="Y25:Y32" si="10">IFERROR(G25/(W25+Z25)*-1,0)</f>
        <v>6.6599999999999975</v>
      </c>
      <c r="Z25" s="15">
        <v>1</v>
      </c>
      <c r="AA25" s="29" t="s">
        <v>34</v>
      </c>
      <c r="AB25" s="41">
        <f t="shared" ref="AB25:AB32" si="11">IF(OR(AA25="UsLargeStandardSize",AA25="UsSmallStandardSize"),-0.69,-0.48)</f>
        <v>-0.69</v>
      </c>
      <c r="AC25" s="42">
        <v>0.32850562499999997</v>
      </c>
      <c r="AD25" s="40">
        <f t="shared" ref="AD25:AD32" si="12">IFERROR(AB25*AC25*D25*2,0)</f>
        <v>-3.6267020999999993</v>
      </c>
      <c r="AE25" s="40">
        <v>-7.32</v>
      </c>
      <c r="AF25" s="40">
        <v>-1.5</v>
      </c>
      <c r="AG25" s="40">
        <v>0</v>
      </c>
    </row>
    <row r="26" spans="1:33" ht="15.75" customHeight="1" x14ac:dyDescent="0.2">
      <c r="A26" s="15" t="s">
        <v>43</v>
      </c>
      <c r="B26" s="15" t="s">
        <v>359</v>
      </c>
      <c r="C26" s="16">
        <f t="shared" si="1"/>
        <v>24.523333333333333</v>
      </c>
      <c r="D26" s="17">
        <v>90</v>
      </c>
      <c r="E26" s="17">
        <v>0</v>
      </c>
      <c r="F26" s="18">
        <v>2207.1</v>
      </c>
      <c r="G26" s="18">
        <v>-34.709999999999987</v>
      </c>
      <c r="H26" s="32">
        <f t="shared" si="2"/>
        <v>1.572651896153323E-2</v>
      </c>
      <c r="I26" s="32">
        <f t="shared" si="3"/>
        <v>7.4006677314520438E-4</v>
      </c>
      <c r="J26" s="33">
        <f t="shared" si="4"/>
        <v>1.6334013750087806</v>
      </c>
      <c r="K26" s="33">
        <f t="shared" si="5"/>
        <v>1.8148904166764228E-2</v>
      </c>
      <c r="L26" s="17">
        <v>121</v>
      </c>
      <c r="M26" s="34">
        <f t="shared" si="6"/>
        <v>0.74380165289256195</v>
      </c>
      <c r="N26" s="17">
        <v>50</v>
      </c>
      <c r="O26" s="35">
        <f t="shared" ref="O26:P26" si="13">D26/7</f>
        <v>12.857142857142858</v>
      </c>
      <c r="P26" s="35">
        <f t="shared" si="13"/>
        <v>0</v>
      </c>
      <c r="Q26" s="30">
        <f t="shared" si="8"/>
        <v>3</v>
      </c>
      <c r="R26" s="30"/>
      <c r="S26" s="22">
        <v>1.161904761904762</v>
      </c>
      <c r="T26" s="29">
        <v>260</v>
      </c>
      <c r="U26" s="37" t="s">
        <v>33</v>
      </c>
      <c r="V26" s="38" t="s">
        <v>33</v>
      </c>
      <c r="W26" s="15">
        <v>4</v>
      </c>
      <c r="X26" s="39">
        <f t="shared" si="9"/>
        <v>4.4444444444444446E-2</v>
      </c>
      <c r="Y26" s="40">
        <f t="shared" si="10"/>
        <v>4.9585714285714264</v>
      </c>
      <c r="Z26" s="15">
        <v>3</v>
      </c>
      <c r="AA26" s="29" t="s">
        <v>34</v>
      </c>
      <c r="AB26" s="41">
        <f t="shared" si="11"/>
        <v>-0.69</v>
      </c>
      <c r="AC26" s="42">
        <v>0.32850562499999997</v>
      </c>
      <c r="AD26" s="40">
        <f t="shared" si="12"/>
        <v>-40.800398624999993</v>
      </c>
      <c r="AE26" s="26">
        <v>-7.18</v>
      </c>
      <c r="AF26" s="26">
        <v>-12.8076799999999</v>
      </c>
      <c r="AG26" s="26">
        <v>0</v>
      </c>
    </row>
    <row r="27" spans="1:33" ht="15.75" customHeight="1" x14ac:dyDescent="0.2">
      <c r="A27" s="15" t="s">
        <v>44</v>
      </c>
      <c r="B27" s="29" t="s">
        <v>360</v>
      </c>
      <c r="C27" s="16">
        <f t="shared" si="1"/>
        <v>25.295555555555556</v>
      </c>
      <c r="D27" s="17">
        <v>36</v>
      </c>
      <c r="E27" s="17">
        <v>0</v>
      </c>
      <c r="F27" s="18">
        <v>910.64</v>
      </c>
      <c r="G27" s="18">
        <v>-21.14</v>
      </c>
      <c r="H27" s="32">
        <f t="shared" si="2"/>
        <v>2.3214442589826936E-2</v>
      </c>
      <c r="I27" s="32">
        <f t="shared" si="3"/>
        <v>1.8698234812882762E-2</v>
      </c>
      <c r="J27" s="33">
        <f t="shared" si="4"/>
        <v>17.027360550003557</v>
      </c>
      <c r="K27" s="33">
        <f t="shared" si="5"/>
        <v>0.47298223750009882</v>
      </c>
      <c r="L27" s="17">
        <v>97</v>
      </c>
      <c r="M27" s="34">
        <f t="shared" si="6"/>
        <v>0.37113402061855671</v>
      </c>
      <c r="N27" s="17">
        <v>0</v>
      </c>
      <c r="O27" s="35">
        <f t="shared" ref="O27:P27" si="14">D27/7</f>
        <v>5.1428571428571432</v>
      </c>
      <c r="P27" s="35">
        <f t="shared" si="14"/>
        <v>0</v>
      </c>
      <c r="Q27" s="30">
        <f t="shared" si="8"/>
        <v>0</v>
      </c>
      <c r="R27" s="30"/>
      <c r="S27" s="22">
        <v>4.5084745762711869</v>
      </c>
      <c r="T27" s="29">
        <v>260</v>
      </c>
      <c r="U27" s="37" t="s">
        <v>33</v>
      </c>
      <c r="V27" s="38" t="s">
        <v>33</v>
      </c>
      <c r="W27" s="15">
        <v>1</v>
      </c>
      <c r="X27" s="39">
        <f t="shared" si="9"/>
        <v>2.7777777777777776E-2</v>
      </c>
      <c r="Y27" s="40">
        <f t="shared" si="10"/>
        <v>10.57</v>
      </c>
      <c r="Z27" s="15">
        <v>1</v>
      </c>
      <c r="AA27" s="29" t="s">
        <v>34</v>
      </c>
      <c r="AB27" s="41">
        <f t="shared" si="11"/>
        <v>-0.69</v>
      </c>
      <c r="AC27" s="42">
        <v>0.32850562499999997</v>
      </c>
      <c r="AD27" s="40">
        <f t="shared" si="12"/>
        <v>-16.320159449999998</v>
      </c>
      <c r="AE27" s="26">
        <v>-7.18</v>
      </c>
      <c r="AF27" s="26">
        <v>-12.8076799999999</v>
      </c>
      <c r="AG27" s="26">
        <v>0</v>
      </c>
    </row>
    <row r="28" spans="1:33" ht="15.75" customHeight="1" x14ac:dyDescent="0.2">
      <c r="A28" s="15" t="s">
        <v>45</v>
      </c>
      <c r="B28" s="15" t="s">
        <v>361</v>
      </c>
      <c r="C28" s="16">
        <f t="shared" si="1"/>
        <v>28.333333333333332</v>
      </c>
      <c r="D28" s="17">
        <v>3</v>
      </c>
      <c r="E28" s="17">
        <v>0</v>
      </c>
      <c r="F28" s="18">
        <v>85</v>
      </c>
      <c r="G28" s="18">
        <v>-24.83</v>
      </c>
      <c r="H28" s="32">
        <f t="shared" si="2"/>
        <v>0.29211764705882348</v>
      </c>
      <c r="I28" s="32">
        <f t="shared" si="3"/>
        <v>-0.16356533279411409</v>
      </c>
      <c r="J28" s="33">
        <f t="shared" si="4"/>
        <v>-13.903053287499699</v>
      </c>
      <c r="K28" s="33">
        <f t="shared" si="5"/>
        <v>-4.6343510958332326</v>
      </c>
      <c r="L28" s="17">
        <v>22</v>
      </c>
      <c r="M28" s="34">
        <f t="shared" si="6"/>
        <v>0.13636363636363635</v>
      </c>
      <c r="N28" s="17">
        <v>1</v>
      </c>
      <c r="O28" s="35">
        <f t="shared" ref="O28:P28" si="15">D28/7</f>
        <v>0.42857142857142855</v>
      </c>
      <c r="P28" s="35">
        <f t="shared" si="15"/>
        <v>0</v>
      </c>
      <c r="Q28" s="30">
        <f t="shared" si="8"/>
        <v>2</v>
      </c>
      <c r="R28" s="30"/>
      <c r="S28" s="22">
        <v>3.8848920863309351</v>
      </c>
      <c r="T28" s="15" t="s">
        <v>33</v>
      </c>
      <c r="U28" s="23" t="s">
        <v>33</v>
      </c>
      <c r="V28" s="1" t="s">
        <v>362</v>
      </c>
      <c r="W28" s="15">
        <v>0</v>
      </c>
      <c r="X28" s="39">
        <f t="shared" si="9"/>
        <v>0</v>
      </c>
      <c r="Y28" s="40">
        <f t="shared" si="10"/>
        <v>24.83</v>
      </c>
      <c r="Z28" s="15">
        <v>1</v>
      </c>
      <c r="AA28" s="29" t="s">
        <v>34</v>
      </c>
      <c r="AB28" s="41">
        <f t="shared" si="11"/>
        <v>-0.69</v>
      </c>
      <c r="AC28" s="42">
        <v>0.32850562499999997</v>
      </c>
      <c r="AD28" s="40">
        <f t="shared" si="12"/>
        <v>-1.3600132874999997</v>
      </c>
      <c r="AE28" s="26">
        <v>-7.18</v>
      </c>
      <c r="AF28" s="26">
        <v>-12.8076799999999</v>
      </c>
      <c r="AG28" s="26">
        <v>0</v>
      </c>
    </row>
    <row r="29" spans="1:33" ht="15.75" customHeight="1" x14ac:dyDescent="0.2">
      <c r="A29" s="15" t="s">
        <v>48</v>
      </c>
      <c r="B29" s="15"/>
      <c r="C29" s="16" t="str">
        <f t="shared" si="1"/>
        <v xml:space="preserve"> - </v>
      </c>
      <c r="D29" s="17">
        <v>0</v>
      </c>
      <c r="E29" s="17">
        <v>0</v>
      </c>
      <c r="F29" s="18">
        <v>0</v>
      </c>
      <c r="G29" s="18">
        <v>0</v>
      </c>
      <c r="H29" s="32" t="e">
        <f t="shared" si="2"/>
        <v>#DIV/0!</v>
      </c>
      <c r="I29" s="32" t="e">
        <f t="shared" si="3"/>
        <v>#DIV/0!</v>
      </c>
      <c r="J29" s="33">
        <f t="shared" si="4"/>
        <v>0</v>
      </c>
      <c r="K29" s="33" t="e">
        <f t="shared" si="5"/>
        <v>#DIV/0!</v>
      </c>
      <c r="L29" s="17">
        <v>0</v>
      </c>
      <c r="M29" s="34" t="str">
        <f t="shared" si="6"/>
        <v>-</v>
      </c>
      <c r="N29" s="17">
        <v>3</v>
      </c>
      <c r="O29" s="35">
        <f t="shared" ref="O29:P29" si="16">D29/7</f>
        <v>0</v>
      </c>
      <c r="P29" s="35">
        <f t="shared" si="16"/>
        <v>0</v>
      </c>
      <c r="Q29" s="30" t="e">
        <f t="shared" si="8"/>
        <v>#DIV/0!</v>
      </c>
      <c r="R29" s="30"/>
      <c r="S29" s="22">
        <v>2.0601503759398501</v>
      </c>
      <c r="T29" s="15" t="s">
        <v>33</v>
      </c>
      <c r="U29" s="23" t="s">
        <v>33</v>
      </c>
      <c r="V29" s="1" t="s">
        <v>362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0.32850562499999997</v>
      </c>
      <c r="AD29" s="40">
        <f t="shared" si="12"/>
        <v>0</v>
      </c>
      <c r="AE29" s="26">
        <v>-7.18</v>
      </c>
      <c r="AF29" s="26">
        <v>-12.8076799999999</v>
      </c>
      <c r="AG29" s="26">
        <v>0</v>
      </c>
    </row>
    <row r="30" spans="1:33" ht="15.75" customHeight="1" x14ac:dyDescent="0.2">
      <c r="A30" s="15" t="s">
        <v>49</v>
      </c>
      <c r="B30" s="15" t="s">
        <v>73</v>
      </c>
      <c r="C30" s="16">
        <f t="shared" si="1"/>
        <v>29</v>
      </c>
      <c r="D30" s="17">
        <v>2</v>
      </c>
      <c r="E30" s="17">
        <v>0</v>
      </c>
      <c r="F30" s="18">
        <v>58</v>
      </c>
      <c r="G30" s="18">
        <v>0</v>
      </c>
      <c r="H30" s="32">
        <f t="shared" si="2"/>
        <v>0</v>
      </c>
      <c r="I30" s="32">
        <f t="shared" si="3"/>
        <v>0.15883898771552063</v>
      </c>
      <c r="J30" s="33">
        <f t="shared" si="4"/>
        <v>9.2126612875001967</v>
      </c>
      <c r="K30" s="33">
        <f t="shared" si="5"/>
        <v>4.6063306437500984</v>
      </c>
      <c r="L30" s="17">
        <v>17</v>
      </c>
      <c r="M30" s="34">
        <f t="shared" si="6"/>
        <v>0.11764705882352941</v>
      </c>
      <c r="N30" s="17">
        <v>2</v>
      </c>
      <c r="O30" s="35">
        <f t="shared" ref="O30:P30" si="17">D30/7</f>
        <v>0.2857142857142857</v>
      </c>
      <c r="P30" s="35">
        <f t="shared" si="17"/>
        <v>0</v>
      </c>
      <c r="Q30" s="30">
        <f t="shared" si="8"/>
        <v>7</v>
      </c>
      <c r="R30" s="30"/>
      <c r="S30" s="22">
        <v>2.15625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0.32850562499999997</v>
      </c>
      <c r="AD30" s="40">
        <f t="shared" si="12"/>
        <v>-0.90667552499999982</v>
      </c>
      <c r="AE30" s="26">
        <v>-7.18</v>
      </c>
      <c r="AF30" s="26">
        <v>-12.4103315937499</v>
      </c>
      <c r="AG30" s="26">
        <v>0</v>
      </c>
    </row>
    <row r="31" spans="1:33" ht="15.75" customHeight="1" x14ac:dyDescent="0.2">
      <c r="A31" s="15" t="s">
        <v>50</v>
      </c>
      <c r="B31" s="15" t="s">
        <v>73</v>
      </c>
      <c r="C31" s="16">
        <f t="shared" si="1"/>
        <v>29</v>
      </c>
      <c r="D31" s="17">
        <v>1</v>
      </c>
      <c r="E31" s="17">
        <v>0</v>
      </c>
      <c r="F31" s="18">
        <v>29</v>
      </c>
      <c r="G31" s="43">
        <v>0</v>
      </c>
      <c r="H31" s="32">
        <f t="shared" si="2"/>
        <v>0</v>
      </c>
      <c r="I31" s="32">
        <f t="shared" si="3"/>
        <v>0.15883898771551727</v>
      </c>
      <c r="J31" s="33">
        <f t="shared" si="4"/>
        <v>4.6063306437500007</v>
      </c>
      <c r="K31" s="33">
        <f t="shared" si="5"/>
        <v>4.6063306437500007</v>
      </c>
      <c r="L31" s="17">
        <v>22</v>
      </c>
      <c r="M31" s="34">
        <f t="shared" si="6"/>
        <v>4.5454545454545456E-2</v>
      </c>
      <c r="N31" s="17">
        <v>1</v>
      </c>
      <c r="O31" s="35">
        <f t="shared" ref="O31:P32" si="18">D31/7</f>
        <v>0.14285714285714285</v>
      </c>
      <c r="P31" s="35">
        <f t="shared" si="18"/>
        <v>0</v>
      </c>
      <c r="Q31" s="30">
        <f t="shared" si="8"/>
        <v>7</v>
      </c>
      <c r="R31" s="30"/>
      <c r="S31" s="22" t="e">
        <v>#N/A</v>
      </c>
      <c r="T31" s="15">
        <v>260</v>
      </c>
      <c r="U31" s="23" t="s">
        <v>33</v>
      </c>
      <c r="V31" s="1" t="s">
        <v>362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0.32850562499999997</v>
      </c>
      <c r="AD31" s="40">
        <f t="shared" si="12"/>
        <v>-0.45333776249999991</v>
      </c>
      <c r="AE31" s="44">
        <v>-7.18</v>
      </c>
      <c r="AF31" s="44">
        <v>-12.410331593749998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1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0">
        <v>0</v>
      </c>
      <c r="M32" s="34" t="str">
        <f t="shared" si="6"/>
        <v>-</v>
      </c>
      <c r="N32" s="50">
        <v>1</v>
      </c>
      <c r="O32" s="35">
        <f t="shared" si="18"/>
        <v>0</v>
      </c>
      <c r="P32" s="35">
        <f t="shared" si="18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0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0.32850562499999997</v>
      </c>
      <c r="AD32" s="40">
        <f t="shared" si="12"/>
        <v>0</v>
      </c>
      <c r="AE32" s="56">
        <v>-7.18</v>
      </c>
      <c r="AF32" s="56">
        <v>-12.4103315937499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3.5" customWidth="1"/>
    <col min="3" max="3" width="9.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Fancy Clear Plastic Plates, 10 Inch -  Premuim Disposable Plastics for Party or Wedding")</f>
        <v>100 Fancy Clear Plastic Plates, 10 Inch -  Premuim Disposable Plastics for Party or Wedding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Info!B1:BJ5000""),2,FALSE),"""")"),"B07ZWJ42HP")</f>
        <v>B07ZWJ42HP</v>
      </c>
      <c r="B2" s="3" t="s">
        <v>363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11.181995139705883</v>
      </c>
      <c r="D3" s="5">
        <f>SUM(D4:D99707)</f>
        <v>70</v>
      </c>
      <c r="E3" s="5"/>
      <c r="F3" s="6">
        <f t="shared" ref="F3:G3" si="0">SUM(F4:F99707)</f>
        <v>2261.3399999999997</v>
      </c>
      <c r="G3" s="6">
        <f t="shared" si="0"/>
        <v>0</v>
      </c>
      <c r="H3" s="7">
        <f>G3/F3*-1</f>
        <v>0</v>
      </c>
      <c r="I3" s="8">
        <f>J3/F3</f>
        <v>0.51507797639618547</v>
      </c>
      <c r="J3" s="6">
        <f>SUM(J4:J99707)</f>
        <v>1164.76643114375</v>
      </c>
      <c r="K3" s="6">
        <f>J3/D3</f>
        <v>16.639520444910715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-50.148481250000003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Info!B2:BZ7000""),37,FALSE)),"""")*-1"),-1.42469586875)</f>
        <v>-1.42469586875</v>
      </c>
      <c r="AG3" s="6">
        <f>SUM(AG4:AG99707)</f>
        <v>0</v>
      </c>
    </row>
    <row r="4" spans="1:33" ht="15.75" hidden="1" customHeight="1" x14ac:dyDescent="0.2">
      <c r="A4" s="15" t="s">
        <v>52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53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54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56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57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58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59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60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61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62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63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64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65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67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31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35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36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37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38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40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29" t="s">
        <v>42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customHeight="1" x14ac:dyDescent="0.2">
      <c r="A26" s="15" t="s">
        <v>43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customHeight="1" x14ac:dyDescent="0.2">
      <c r="A27" s="15" t="s">
        <v>44</v>
      </c>
      <c r="B27" s="15" t="s">
        <v>77</v>
      </c>
      <c r="C27" s="16">
        <f t="shared" ref="C27:C32" si="1">IFERROR(F27/D27," - ")</f>
        <v>34.562857142857141</v>
      </c>
      <c r="D27" s="17">
        <v>21</v>
      </c>
      <c r="E27" s="17">
        <v>0</v>
      </c>
      <c r="F27" s="18">
        <v>725.81999999999994</v>
      </c>
      <c r="G27" s="18">
        <v>0</v>
      </c>
      <c r="H27" s="32">
        <f t="shared" ref="H27:H32" si="2">G27/F27*-1</f>
        <v>0</v>
      </c>
      <c r="I27" s="32">
        <f t="shared" ref="I27:I32" si="3">J27/F27</f>
        <v>0.53618315233115643</v>
      </c>
      <c r="J27" s="33">
        <f t="shared" ref="J27:J32" si="4">F27*0.85+G27+AF27*D27+D27*AE27+AG27+AD27</f>
        <v>389.17245562499994</v>
      </c>
      <c r="K27" s="33">
        <f t="shared" ref="K27:K32" si="5">J27/D27</f>
        <v>18.532021696428568</v>
      </c>
      <c r="L27" s="17">
        <v>58</v>
      </c>
      <c r="M27" s="34">
        <f t="shared" ref="M27:M32" si="6">IFERROR(D27/L27,"-")</f>
        <v>0.36206896551724138</v>
      </c>
      <c r="N27" s="17">
        <v>57</v>
      </c>
      <c r="O27" s="35">
        <f t="shared" ref="O27:P27" si="7">D27/7</f>
        <v>3</v>
      </c>
      <c r="P27" s="35">
        <f t="shared" si="7"/>
        <v>0</v>
      </c>
      <c r="Q27" s="30">
        <f t="shared" ref="Q27:Q32" si="8">ROUNDDOWN(N27/(O27+P27),0)</f>
        <v>19</v>
      </c>
      <c r="R27" s="30"/>
      <c r="S27" s="22">
        <v>0.38709677419354838</v>
      </c>
      <c r="T27" s="29">
        <v>196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>
        <f t="shared" ref="Y27:Y32" si="10">IFERROR(G27/(W27+Z27)*-1,0)</f>
        <v>0</v>
      </c>
      <c r="Z27" s="15">
        <v>0</v>
      </c>
      <c r="AA27" s="29" t="s">
        <v>34</v>
      </c>
      <c r="AB27" s="41">
        <f t="shared" ref="AB27:AB32" si="11">IF(OR(AA27="UsLargeStandardSize",AA27="UsSmallStandardSize"),-0.69,-0.48)</f>
        <v>-0.69</v>
      </c>
      <c r="AC27" s="42">
        <v>0.51913541666666674</v>
      </c>
      <c r="AD27" s="40">
        <f t="shared" ref="AD27:AD32" si="12">IFERROR(AB27*AC27*D27*2,0)</f>
        <v>-15.044544374999999</v>
      </c>
      <c r="AE27" s="26">
        <v>-8.08</v>
      </c>
      <c r="AF27" s="26">
        <v>-2.0499999999999998</v>
      </c>
      <c r="AG27" s="26">
        <v>0</v>
      </c>
    </row>
    <row r="28" spans="1:33" ht="15.75" customHeight="1" x14ac:dyDescent="0.2">
      <c r="A28" s="15" t="s">
        <v>45</v>
      </c>
      <c r="B28" s="15" t="s">
        <v>71</v>
      </c>
      <c r="C28" s="16">
        <f t="shared" si="1"/>
        <v>31.076000000000004</v>
      </c>
      <c r="D28" s="17">
        <v>35</v>
      </c>
      <c r="E28" s="17">
        <v>0</v>
      </c>
      <c r="F28" s="18">
        <v>1087.6600000000001</v>
      </c>
      <c r="G28" s="18">
        <v>0</v>
      </c>
      <c r="H28" s="32">
        <f t="shared" si="2"/>
        <v>0</v>
      </c>
      <c r="I28" s="32">
        <f t="shared" si="3"/>
        <v>0.50097158981207357</v>
      </c>
      <c r="J28" s="33">
        <f t="shared" si="4"/>
        <v>544.886759375</v>
      </c>
      <c r="K28" s="33">
        <f t="shared" si="5"/>
        <v>15.568193125000001</v>
      </c>
      <c r="L28" s="17">
        <v>138</v>
      </c>
      <c r="M28" s="34">
        <f t="shared" si="6"/>
        <v>0.25362318840579712</v>
      </c>
      <c r="N28" s="17">
        <v>15</v>
      </c>
      <c r="O28" s="35">
        <f t="shared" ref="O28:P28" si="13">D28/7</f>
        <v>5</v>
      </c>
      <c r="P28" s="35">
        <f t="shared" si="13"/>
        <v>0</v>
      </c>
      <c r="Q28" s="30">
        <f t="shared" si="8"/>
        <v>3</v>
      </c>
      <c r="R28" s="30"/>
      <c r="S28" s="22">
        <v>4.645161290322581</v>
      </c>
      <c r="T28" s="15" t="s">
        <v>33</v>
      </c>
      <c r="U28" s="23">
        <v>152</v>
      </c>
      <c r="V28" s="1" t="s">
        <v>364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0.51913541666666674</v>
      </c>
      <c r="AD28" s="40">
        <f t="shared" si="12"/>
        <v>-25.074240625000002</v>
      </c>
      <c r="AE28" s="26">
        <v>-8.08</v>
      </c>
      <c r="AF28" s="26">
        <v>-2.0499999999999998</v>
      </c>
      <c r="AG28" s="26">
        <v>0</v>
      </c>
    </row>
    <row r="29" spans="1:33" ht="15.75" customHeight="1" x14ac:dyDescent="0.2">
      <c r="A29" s="15" t="s">
        <v>48</v>
      </c>
      <c r="B29" s="15"/>
      <c r="C29" s="16">
        <f t="shared" si="1"/>
        <v>31.99</v>
      </c>
      <c r="D29" s="17">
        <v>11</v>
      </c>
      <c r="E29" s="17">
        <v>0</v>
      </c>
      <c r="F29" s="18">
        <v>351.89</v>
      </c>
      <c r="G29" s="18">
        <v>0</v>
      </c>
      <c r="H29" s="32">
        <f t="shared" si="2"/>
        <v>0</v>
      </c>
      <c r="I29" s="32">
        <f t="shared" si="3"/>
        <v>0.51094383010315714</v>
      </c>
      <c r="J29" s="33">
        <f t="shared" si="4"/>
        <v>179.79602437499997</v>
      </c>
      <c r="K29" s="33">
        <f t="shared" si="5"/>
        <v>16.345093124999998</v>
      </c>
      <c r="L29" s="17">
        <v>56</v>
      </c>
      <c r="M29" s="34">
        <f t="shared" si="6"/>
        <v>0.19642857142857142</v>
      </c>
      <c r="N29" s="17">
        <v>2</v>
      </c>
      <c r="O29" s="35">
        <f t="shared" ref="O29:P29" si="14">D29/7</f>
        <v>1.5714285714285714</v>
      </c>
      <c r="P29" s="35">
        <f t="shared" si="14"/>
        <v>0</v>
      </c>
      <c r="Q29" s="30">
        <f t="shared" si="8"/>
        <v>1</v>
      </c>
      <c r="R29" s="30"/>
      <c r="S29" s="22">
        <v>81.333333333333329</v>
      </c>
      <c r="T29" s="15">
        <v>300</v>
      </c>
      <c r="U29" s="23">
        <v>152</v>
      </c>
      <c r="V29" s="1" t="s">
        <v>365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0.51913541666666674</v>
      </c>
      <c r="AD29" s="40">
        <f t="shared" si="12"/>
        <v>-7.8804756249999999</v>
      </c>
      <c r="AE29" s="26">
        <v>-8.08</v>
      </c>
      <c r="AF29" s="26">
        <v>-2.0499999999999998</v>
      </c>
      <c r="AG29" s="26">
        <v>0</v>
      </c>
    </row>
    <row r="30" spans="1:33" ht="15.75" customHeight="1" x14ac:dyDescent="0.2">
      <c r="A30" s="15" t="s">
        <v>49</v>
      </c>
      <c r="B30" s="15"/>
      <c r="C30" s="16">
        <f t="shared" si="1"/>
        <v>31.99</v>
      </c>
      <c r="D30" s="17">
        <v>3</v>
      </c>
      <c r="E30" s="17">
        <v>0</v>
      </c>
      <c r="F30" s="18">
        <v>95.97</v>
      </c>
      <c r="G30" s="18">
        <v>0</v>
      </c>
      <c r="H30" s="32">
        <f t="shared" si="2"/>
        <v>0</v>
      </c>
      <c r="I30" s="32">
        <f t="shared" si="3"/>
        <v>0.53049069259924975</v>
      </c>
      <c r="J30" s="33">
        <f t="shared" si="4"/>
        <v>50.911191768749994</v>
      </c>
      <c r="K30" s="33">
        <f t="shared" si="5"/>
        <v>16.970397256249999</v>
      </c>
      <c r="L30" s="17">
        <v>15</v>
      </c>
      <c r="M30" s="34">
        <f t="shared" si="6"/>
        <v>0.2</v>
      </c>
      <c r="N30" s="17">
        <v>0</v>
      </c>
      <c r="O30" s="35">
        <f t="shared" ref="O30:P30" si="15">D30/7</f>
        <v>0.42857142857142855</v>
      </c>
      <c r="P30" s="35">
        <f t="shared" si="15"/>
        <v>0</v>
      </c>
      <c r="Q30" s="30">
        <f t="shared" si="8"/>
        <v>0</v>
      </c>
      <c r="R30" s="30"/>
      <c r="S30" s="22">
        <v>86.666666666666671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0.51913541666666674</v>
      </c>
      <c r="AD30" s="40">
        <f t="shared" si="12"/>
        <v>-2.1492206249999999</v>
      </c>
      <c r="AE30" s="26">
        <v>-8.08</v>
      </c>
      <c r="AF30" s="26">
        <v>-1.42469586875</v>
      </c>
      <c r="AG30" s="26">
        <v>0</v>
      </c>
    </row>
    <row r="31" spans="1:33" ht="15.75" customHeight="1" x14ac:dyDescent="0.2">
      <c r="A31" s="15" t="s">
        <v>50</v>
      </c>
      <c r="B31" s="15"/>
      <c r="C31" s="16" t="str">
        <f t="shared" si="1"/>
        <v xml:space="preserve"> - </v>
      </c>
      <c r="D31" s="17">
        <v>0</v>
      </c>
      <c r="E31" s="17">
        <v>0</v>
      </c>
      <c r="F31" s="18">
        <v>0</v>
      </c>
      <c r="G31" s="43">
        <v>0</v>
      </c>
      <c r="H31" s="32" t="e">
        <f t="shared" si="2"/>
        <v>#DIV/0!</v>
      </c>
      <c r="I31" s="32" t="e">
        <f t="shared" si="3"/>
        <v>#DIV/0!</v>
      </c>
      <c r="J31" s="33">
        <f t="shared" si="4"/>
        <v>0</v>
      </c>
      <c r="K31" s="33" t="e">
        <f t="shared" si="5"/>
        <v>#DIV/0!</v>
      </c>
      <c r="L31" s="17">
        <v>0</v>
      </c>
      <c r="M31" s="34" t="str">
        <f t="shared" si="6"/>
        <v>-</v>
      </c>
      <c r="N31" s="17">
        <v>0</v>
      </c>
      <c r="O31" s="35">
        <f t="shared" ref="O31:P32" si="16">D31/7</f>
        <v>0</v>
      </c>
      <c r="P31" s="35">
        <f t="shared" si="16"/>
        <v>0</v>
      </c>
      <c r="Q31" s="30" t="e">
        <f t="shared" si="8"/>
        <v>#DIV/0!</v>
      </c>
      <c r="R31" s="30"/>
      <c r="S31" s="22">
        <v>3.77464788732394</v>
      </c>
      <c r="T31" s="15">
        <v>44</v>
      </c>
      <c r="U31" s="23">
        <v>152</v>
      </c>
      <c r="V31" s="1" t="s">
        <v>372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0.51913541666666674</v>
      </c>
      <c r="AD31" s="40">
        <f t="shared" si="12"/>
        <v>0</v>
      </c>
      <c r="AE31" s="44">
        <v>-8.08</v>
      </c>
      <c r="AF31" s="44">
        <v>-1.42469586875</v>
      </c>
      <c r="AG31" s="26">
        <v>0</v>
      </c>
    </row>
    <row r="32" spans="1:33" s="49" customFormat="1" ht="15.75" customHeight="1" x14ac:dyDescent="0.2">
      <c r="A32" s="49" t="s">
        <v>371</v>
      </c>
      <c r="C32" s="16" t="str">
        <f t="shared" si="1"/>
        <v xml:space="preserve"> - </v>
      </c>
      <c r="D32" s="50">
        <v>0</v>
      </c>
      <c r="E32" s="50">
        <v>0</v>
      </c>
      <c r="F32" s="51">
        <v>0</v>
      </c>
      <c r="G32" s="51">
        <v>0</v>
      </c>
      <c r="H32" s="32" t="e">
        <f t="shared" si="2"/>
        <v>#DIV/0!</v>
      </c>
      <c r="I32" s="32" t="e">
        <f t="shared" si="3"/>
        <v>#DIV/0!</v>
      </c>
      <c r="J32" s="33">
        <f t="shared" si="4"/>
        <v>0</v>
      </c>
      <c r="K32" s="33" t="e">
        <f t="shared" si="5"/>
        <v>#DIV/0!</v>
      </c>
      <c r="L32" s="50">
        <v>0</v>
      </c>
      <c r="M32" s="34" t="str">
        <f t="shared" si="6"/>
        <v>-</v>
      </c>
      <c r="N32" s="50">
        <v>0</v>
      </c>
      <c r="O32" s="35">
        <f t="shared" si="16"/>
        <v>0</v>
      </c>
      <c r="P32" s="35">
        <f t="shared" si="16"/>
        <v>0</v>
      </c>
      <c r="Q32" s="30" t="e">
        <f t="shared" si="8"/>
        <v>#DIV/0!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7.0526315789473681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0.51913541666666674</v>
      </c>
      <c r="AD32" s="40">
        <f t="shared" si="12"/>
        <v>0</v>
      </c>
      <c r="AE32" s="56">
        <v>-8.08</v>
      </c>
      <c r="AF32" s="56">
        <v>-1.42469586875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R32" sqref="A1:AG32"/>
      <selection pane="topRight" activeCell="R32" sqref="A1:AG32"/>
      <selection pane="bottomLeft" activeCell="R32" sqref="A1:AG32"/>
      <selection pane="bottomRight" activeCell="R32" sqref="A1:AG32"/>
    </sheetView>
  </sheetViews>
  <sheetFormatPr baseColWidth="10" defaultColWidth="14.5" defaultRowHeight="15" customHeight="1" x14ac:dyDescent="0.2"/>
  <cols>
    <col min="1" max="1" width="15.1640625" customWidth="1"/>
    <col min="2" max="2" width="23.5" customWidth="1"/>
    <col min="3" max="3" width="9.5" customWidth="1"/>
    <col min="4" max="4" width="6.5" customWidth="1"/>
    <col min="5" max="5" width="9.66406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6" width="11" customWidth="1"/>
    <col min="17" max="17" width="8.5" customWidth="1"/>
    <col min="18" max="18" width="8.5" style="47" customWidth="1"/>
    <col min="19" max="19" width="8.33203125" customWidth="1"/>
    <col min="20" max="20" width="12.832031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74" t="str">
        <f ca="1">IFERROR(__xludf.DUMMYFUNCTION("IFERROR(VLOOKUP(B2,IMPORTRANGE(""https://docs.google.com/spreadsheets/d/1x0DhHglkXKoEBOD2MBsuK_EyIr1ouxD2ftIpqOYFa-k/edit?usp=sharing"",""Ubiquitty-SKU-Specific Info!B1:BJ5000""),3,FALSE),"""")"),"100 Fancy Clear Plastic Plates, 7 Inch -  Premuim Disposable Plastics for Party or Wedding")</f>
        <v>100 Fancy Clear Plastic Plates, 7 Inch -  Premuim Disposable Plastics for Party or Wedding</v>
      </c>
      <c r="B1" s="59"/>
      <c r="C1" s="75" t="s">
        <v>0</v>
      </c>
      <c r="D1" s="62" t="s">
        <v>1</v>
      </c>
      <c r="E1" s="62" t="s">
        <v>2</v>
      </c>
      <c r="F1" s="70" t="s">
        <v>3</v>
      </c>
      <c r="G1" s="70" t="s">
        <v>4</v>
      </c>
      <c r="H1" s="71" t="s">
        <v>5</v>
      </c>
      <c r="I1" s="62" t="s">
        <v>6</v>
      </c>
      <c r="J1" s="62" t="s">
        <v>7</v>
      </c>
      <c r="K1" s="62" t="s">
        <v>8</v>
      </c>
      <c r="L1" s="62" t="s">
        <v>9</v>
      </c>
      <c r="M1" s="68" t="s">
        <v>10</v>
      </c>
      <c r="N1" s="69" t="s">
        <v>11</v>
      </c>
      <c r="O1" s="62" t="s">
        <v>12</v>
      </c>
      <c r="P1" s="62" t="s">
        <v>13</v>
      </c>
      <c r="Q1" s="62" t="s">
        <v>14</v>
      </c>
      <c r="R1" s="62" t="s">
        <v>370</v>
      </c>
      <c r="S1" s="65" t="s">
        <v>15</v>
      </c>
      <c r="T1" s="57" t="s">
        <v>385</v>
      </c>
      <c r="U1" s="57" t="s">
        <v>16</v>
      </c>
      <c r="V1" s="57" t="s">
        <v>17</v>
      </c>
      <c r="W1" s="57" t="s">
        <v>18</v>
      </c>
      <c r="X1" s="57" t="s">
        <v>19</v>
      </c>
      <c r="Y1" s="57" t="s">
        <v>20</v>
      </c>
      <c r="Z1" s="57" t="s">
        <v>21</v>
      </c>
      <c r="AA1" s="57" t="s">
        <v>22</v>
      </c>
      <c r="AB1" s="57" t="s">
        <v>23</v>
      </c>
      <c r="AC1" s="57" t="s">
        <v>24</v>
      </c>
      <c r="AD1" s="61" t="s">
        <v>25</v>
      </c>
      <c r="AE1" s="60" t="s">
        <v>26</v>
      </c>
      <c r="AF1" s="60" t="s">
        <v>27</v>
      </c>
      <c r="AG1" s="60" t="s">
        <v>28</v>
      </c>
    </row>
    <row r="2" spans="1:33" ht="15.75" customHeight="1" x14ac:dyDescent="0.2">
      <c r="A2" s="2" t="str">
        <f ca="1">IFERROR(__xludf.DUMMYFUNCTION("IFERROR(VLOOKUP(B2,IMPORTRANGE(""https://docs.google.com/spreadsheets/d/1x0DhHglkXKoEBOD2MBsuK_EyIr1ouxD2ftIpqOYFa-k/edit?usp=sharing"",""Ubiquitty-SKU-Specific Info!B1:BJ5000""),2,FALSE),"""")"),"B07ZWDB4YY")</f>
        <v>B07ZWDB4YY</v>
      </c>
      <c r="B2" s="3" t="s">
        <v>366</v>
      </c>
      <c r="C2" s="64"/>
      <c r="D2" s="64"/>
      <c r="E2" s="63"/>
      <c r="F2" s="64"/>
      <c r="G2" s="64"/>
      <c r="H2" s="67"/>
      <c r="I2" s="64"/>
      <c r="J2" s="64"/>
      <c r="K2" s="67"/>
      <c r="L2" s="67"/>
      <c r="M2" s="67"/>
      <c r="N2" s="64"/>
      <c r="O2" s="64"/>
      <c r="P2" s="63"/>
      <c r="Q2" s="64"/>
      <c r="R2" s="64"/>
      <c r="S2" s="66"/>
      <c r="T2" s="58"/>
      <c r="U2" s="58"/>
      <c r="V2" s="58"/>
      <c r="W2" s="59"/>
      <c r="X2" s="59"/>
      <c r="Y2" s="59"/>
      <c r="Z2" s="59"/>
      <c r="AA2" s="58"/>
      <c r="AB2" s="58"/>
      <c r="AC2" s="58"/>
      <c r="AD2" s="58"/>
      <c r="AE2" s="59"/>
      <c r="AF2" s="59"/>
      <c r="AG2" s="59"/>
    </row>
    <row r="3" spans="1:33" ht="48.75" customHeight="1" x14ac:dyDescent="0.2">
      <c r="A3" s="72" t="s">
        <v>30</v>
      </c>
      <c r="B3" s="73"/>
      <c r="C3" s="4">
        <f>((AE32+AF32)/0.85)*-1</f>
        <v>16.332463345588238</v>
      </c>
      <c r="D3" s="5">
        <f>SUM(D4:D99707)</f>
        <v>81</v>
      </c>
      <c r="E3" s="5"/>
      <c r="F3" s="6">
        <f t="shared" ref="F3:G3" si="0">SUM(F4:F99707)</f>
        <v>1637.1900000000003</v>
      </c>
      <c r="G3" s="6">
        <f t="shared" si="0"/>
        <v>-0.08</v>
      </c>
      <c r="H3" s="7">
        <f>G3/F3*-1</f>
        <v>4.8864212461595773E-5</v>
      </c>
      <c r="I3" s="8">
        <f>J3/F3</f>
        <v>0.45965913643575257</v>
      </c>
      <c r="J3" s="6">
        <f>SUM(J4:J99707)</f>
        <v>752.54934158124991</v>
      </c>
      <c r="K3" s="6">
        <f>J3/D3</f>
        <v>9.290732612114196</v>
      </c>
      <c r="L3" s="5"/>
      <c r="M3" s="9"/>
      <c r="N3" s="10"/>
      <c r="O3" s="5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5"/>
      <c r="Q3" s="11"/>
      <c r="R3" s="11"/>
      <c r="S3" s="12"/>
      <c r="T3" s="13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3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3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5">
        <f>SUM(W4:W99707)</f>
        <v>0</v>
      </c>
      <c r="X3" s="7">
        <f>W3/D3</f>
        <v>0</v>
      </c>
      <c r="Y3" s="6"/>
      <c r="Z3" s="5"/>
      <c r="AA3" s="5"/>
      <c r="AB3" s="5"/>
      <c r="AC3" s="5"/>
      <c r="AD3" s="6">
        <f>SUM(AD4:AD99707)</f>
        <v>-24.775093856250002</v>
      </c>
      <c r="AE3" s="14"/>
      <c r="AF3" s="6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Info!B2:BZ7000""),37,FALSE)),"""")*-1"),-7.30259384375)</f>
        <v>-7.3025938437500004</v>
      </c>
      <c r="AG3" s="6">
        <f>SUM(AG4:AG99707)</f>
        <v>0</v>
      </c>
    </row>
    <row r="4" spans="1:33" ht="15.75" hidden="1" customHeight="1" x14ac:dyDescent="0.2">
      <c r="A4" s="15" t="s">
        <v>52</v>
      </c>
      <c r="B4" s="15"/>
      <c r="C4" s="16"/>
      <c r="D4" s="17"/>
      <c r="E4" s="17"/>
      <c r="F4" s="18"/>
      <c r="G4" s="18"/>
      <c r="H4" s="19"/>
      <c r="I4" s="19"/>
      <c r="J4" s="18"/>
      <c r="K4" s="18"/>
      <c r="L4" s="17"/>
      <c r="M4" s="20"/>
      <c r="N4" s="17"/>
      <c r="O4" s="21"/>
      <c r="P4" s="21"/>
      <c r="Q4" s="17"/>
      <c r="R4" s="17"/>
      <c r="S4" s="22"/>
      <c r="T4" s="15"/>
      <c r="U4" s="23"/>
      <c r="V4" s="24"/>
      <c r="W4" s="15"/>
      <c r="X4" s="25"/>
      <c r="Y4" s="26"/>
      <c r="Z4" s="15"/>
      <c r="AA4" s="2"/>
      <c r="AB4" s="27"/>
      <c r="AC4" s="28"/>
      <c r="AD4" s="26"/>
      <c r="AE4" s="26"/>
      <c r="AF4" s="26"/>
      <c r="AG4" s="26"/>
    </row>
    <row r="5" spans="1:33" ht="15.75" hidden="1" customHeight="1" x14ac:dyDescent="0.2">
      <c r="A5" s="29" t="s">
        <v>53</v>
      </c>
      <c r="B5" s="29"/>
      <c r="C5" s="16"/>
      <c r="D5" s="30"/>
      <c r="E5" s="30"/>
      <c r="F5" s="31"/>
      <c r="G5" s="31"/>
      <c r="H5" s="32"/>
      <c r="I5" s="32"/>
      <c r="J5" s="33"/>
      <c r="K5" s="33"/>
      <c r="L5" s="30"/>
      <c r="M5" s="34"/>
      <c r="N5" s="30"/>
      <c r="O5" s="35"/>
      <c r="P5" s="35"/>
      <c r="Q5" s="30"/>
      <c r="R5" s="30"/>
      <c r="S5" s="36"/>
      <c r="T5" s="29"/>
      <c r="U5" s="37"/>
      <c r="V5" s="38"/>
      <c r="W5" s="29"/>
      <c r="X5" s="39"/>
      <c r="Y5" s="40"/>
      <c r="Z5" s="29"/>
      <c r="AA5" s="29"/>
      <c r="AB5" s="41"/>
      <c r="AC5" s="42"/>
      <c r="AD5" s="40"/>
      <c r="AE5" s="40"/>
      <c r="AF5" s="40"/>
      <c r="AG5" s="40"/>
    </row>
    <row r="6" spans="1:33" ht="15.75" hidden="1" customHeight="1" x14ac:dyDescent="0.2">
      <c r="A6" s="29" t="s">
        <v>54</v>
      </c>
      <c r="B6" s="29"/>
      <c r="C6" s="16"/>
      <c r="D6" s="30"/>
      <c r="E6" s="30"/>
      <c r="F6" s="31"/>
      <c r="G6" s="31"/>
      <c r="H6" s="32"/>
      <c r="I6" s="32"/>
      <c r="J6" s="33"/>
      <c r="K6" s="33"/>
      <c r="L6" s="30"/>
      <c r="M6" s="34"/>
      <c r="N6" s="30"/>
      <c r="O6" s="35"/>
      <c r="P6" s="35"/>
      <c r="Q6" s="30"/>
      <c r="R6" s="30"/>
      <c r="S6" s="36"/>
      <c r="T6" s="29"/>
      <c r="U6" s="37"/>
      <c r="V6" s="38"/>
      <c r="W6" s="29"/>
      <c r="X6" s="39"/>
      <c r="Y6" s="40"/>
      <c r="Z6" s="29"/>
      <c r="AA6" s="29"/>
      <c r="AB6" s="41"/>
      <c r="AC6" s="42"/>
      <c r="AD6" s="40"/>
      <c r="AE6" s="40"/>
      <c r="AF6" s="40"/>
      <c r="AG6" s="40"/>
    </row>
    <row r="7" spans="1:33" ht="15.75" hidden="1" customHeight="1" x14ac:dyDescent="0.2">
      <c r="A7" s="29" t="s">
        <v>56</v>
      </c>
      <c r="B7" s="29"/>
      <c r="C7" s="16"/>
      <c r="D7" s="30"/>
      <c r="E7" s="30"/>
      <c r="F7" s="31"/>
      <c r="G7" s="31"/>
      <c r="H7" s="32"/>
      <c r="I7" s="32"/>
      <c r="J7" s="33"/>
      <c r="K7" s="33"/>
      <c r="L7" s="30"/>
      <c r="M7" s="34"/>
      <c r="N7" s="30"/>
      <c r="O7" s="35"/>
      <c r="P7" s="35"/>
      <c r="Q7" s="30"/>
      <c r="R7" s="30"/>
      <c r="S7" s="36"/>
      <c r="T7" s="29"/>
      <c r="U7" s="37"/>
      <c r="V7" s="38"/>
      <c r="W7" s="29"/>
      <c r="X7" s="39"/>
      <c r="Y7" s="40"/>
      <c r="Z7" s="29"/>
      <c r="AA7" s="29"/>
      <c r="AB7" s="41"/>
      <c r="AC7" s="42"/>
      <c r="AD7" s="40"/>
      <c r="AE7" s="40"/>
      <c r="AF7" s="40"/>
      <c r="AG7" s="40"/>
    </row>
    <row r="8" spans="1:33" ht="15.75" hidden="1" customHeight="1" x14ac:dyDescent="0.2">
      <c r="A8" s="29" t="s">
        <v>57</v>
      </c>
      <c r="B8" s="29"/>
      <c r="C8" s="16"/>
      <c r="D8" s="30"/>
      <c r="E8" s="30"/>
      <c r="F8" s="31"/>
      <c r="G8" s="31"/>
      <c r="H8" s="32"/>
      <c r="I8" s="32"/>
      <c r="J8" s="33"/>
      <c r="K8" s="33"/>
      <c r="L8" s="30"/>
      <c r="M8" s="34"/>
      <c r="N8" s="30"/>
      <c r="O8" s="35"/>
      <c r="P8" s="35"/>
      <c r="Q8" s="30"/>
      <c r="R8" s="30"/>
      <c r="S8" s="36"/>
      <c r="T8" s="29"/>
      <c r="U8" s="37"/>
      <c r="V8" s="38"/>
      <c r="W8" s="29"/>
      <c r="X8" s="39"/>
      <c r="Y8" s="40"/>
      <c r="Z8" s="29"/>
      <c r="AA8" s="29"/>
      <c r="AB8" s="41"/>
      <c r="AC8" s="42"/>
      <c r="AD8" s="40"/>
      <c r="AE8" s="40"/>
      <c r="AF8" s="40"/>
      <c r="AG8" s="40"/>
    </row>
    <row r="9" spans="1:33" ht="15.75" hidden="1" customHeight="1" x14ac:dyDescent="0.2">
      <c r="A9" s="29" t="s">
        <v>58</v>
      </c>
      <c r="B9" s="29"/>
      <c r="C9" s="16"/>
      <c r="D9" s="30"/>
      <c r="E9" s="30"/>
      <c r="F9" s="31"/>
      <c r="G9" s="31"/>
      <c r="H9" s="32"/>
      <c r="I9" s="32"/>
      <c r="J9" s="33"/>
      <c r="K9" s="33"/>
      <c r="L9" s="30"/>
      <c r="M9" s="34"/>
      <c r="N9" s="30"/>
      <c r="O9" s="35"/>
      <c r="P9" s="35"/>
      <c r="Q9" s="30"/>
      <c r="R9" s="30"/>
      <c r="S9" s="36"/>
      <c r="T9" s="29"/>
      <c r="U9" s="37"/>
      <c r="V9" s="38"/>
      <c r="W9" s="29"/>
      <c r="X9" s="39"/>
      <c r="Y9" s="40"/>
      <c r="Z9" s="29"/>
      <c r="AA9" s="29"/>
      <c r="AB9" s="41"/>
      <c r="AC9" s="42"/>
      <c r="AD9" s="40"/>
      <c r="AE9" s="40"/>
      <c r="AF9" s="40"/>
      <c r="AG9" s="40"/>
    </row>
    <row r="10" spans="1:33" ht="15.75" hidden="1" customHeight="1" x14ac:dyDescent="0.2">
      <c r="A10" s="29" t="s">
        <v>59</v>
      </c>
      <c r="B10" s="29"/>
      <c r="C10" s="16"/>
      <c r="D10" s="30"/>
      <c r="E10" s="30"/>
      <c r="F10" s="31"/>
      <c r="G10" s="31"/>
      <c r="H10" s="32"/>
      <c r="I10" s="32"/>
      <c r="J10" s="33"/>
      <c r="K10" s="33"/>
      <c r="L10" s="30"/>
      <c r="M10" s="34"/>
      <c r="N10" s="30"/>
      <c r="O10" s="35"/>
      <c r="P10" s="35"/>
      <c r="Q10" s="30"/>
      <c r="R10" s="30"/>
      <c r="S10" s="36"/>
      <c r="T10" s="29"/>
      <c r="U10" s="37"/>
      <c r="V10" s="38"/>
      <c r="W10" s="29"/>
      <c r="X10" s="39"/>
      <c r="Y10" s="40"/>
      <c r="Z10" s="29"/>
      <c r="AA10" s="29"/>
      <c r="AB10" s="41"/>
      <c r="AC10" s="42"/>
      <c r="AD10" s="40"/>
      <c r="AE10" s="40"/>
      <c r="AF10" s="40"/>
      <c r="AG10" s="40"/>
    </row>
    <row r="11" spans="1:33" ht="15.75" hidden="1" customHeight="1" x14ac:dyDescent="0.2">
      <c r="A11" s="29" t="s">
        <v>60</v>
      </c>
      <c r="B11" s="29"/>
      <c r="C11" s="16"/>
      <c r="D11" s="30"/>
      <c r="E11" s="30"/>
      <c r="F11" s="31"/>
      <c r="G11" s="31"/>
      <c r="H11" s="32"/>
      <c r="I11" s="32"/>
      <c r="J11" s="33"/>
      <c r="K11" s="33"/>
      <c r="L11" s="30"/>
      <c r="M11" s="34"/>
      <c r="N11" s="30"/>
      <c r="O11" s="35"/>
      <c r="P11" s="35"/>
      <c r="Q11" s="30"/>
      <c r="R11" s="30"/>
      <c r="S11" s="36"/>
      <c r="T11" s="29"/>
      <c r="U11" s="37"/>
      <c r="V11" s="38"/>
      <c r="W11" s="29"/>
      <c r="X11" s="39"/>
      <c r="Y11" s="40"/>
      <c r="Z11" s="29"/>
      <c r="AA11" s="29"/>
      <c r="AB11" s="41"/>
      <c r="AC11" s="42"/>
      <c r="AD11" s="40"/>
      <c r="AE11" s="40"/>
      <c r="AF11" s="40"/>
      <c r="AG11" s="40"/>
    </row>
    <row r="12" spans="1:33" ht="15.75" hidden="1" customHeight="1" x14ac:dyDescent="0.2">
      <c r="A12" s="29" t="s">
        <v>61</v>
      </c>
      <c r="B12" s="29"/>
      <c r="C12" s="16"/>
      <c r="D12" s="30"/>
      <c r="E12" s="30"/>
      <c r="F12" s="31"/>
      <c r="G12" s="31"/>
      <c r="H12" s="32"/>
      <c r="I12" s="32"/>
      <c r="J12" s="33"/>
      <c r="K12" s="33"/>
      <c r="L12" s="30"/>
      <c r="M12" s="34"/>
      <c r="N12" s="30"/>
      <c r="O12" s="35"/>
      <c r="P12" s="35"/>
      <c r="Q12" s="30"/>
      <c r="R12" s="30"/>
      <c r="S12" s="36"/>
      <c r="T12" s="29"/>
      <c r="U12" s="37"/>
      <c r="V12" s="38"/>
      <c r="W12" s="29"/>
      <c r="X12" s="39"/>
      <c r="Y12" s="40"/>
      <c r="Z12" s="29"/>
      <c r="AA12" s="29"/>
      <c r="AB12" s="41"/>
      <c r="AC12" s="42"/>
      <c r="AD12" s="40"/>
      <c r="AE12" s="40"/>
      <c r="AF12" s="40"/>
      <c r="AG12" s="40"/>
    </row>
    <row r="13" spans="1:33" ht="15.75" hidden="1" customHeight="1" x14ac:dyDescent="0.2">
      <c r="A13" s="29" t="s">
        <v>62</v>
      </c>
      <c r="B13" s="29"/>
      <c r="C13" s="16"/>
      <c r="D13" s="30"/>
      <c r="E13" s="30"/>
      <c r="F13" s="33"/>
      <c r="G13" s="31"/>
      <c r="H13" s="32"/>
      <c r="I13" s="32"/>
      <c r="J13" s="33"/>
      <c r="K13" s="33"/>
      <c r="L13" s="30"/>
      <c r="M13" s="34"/>
      <c r="N13" s="30"/>
      <c r="O13" s="35"/>
      <c r="P13" s="35"/>
      <c r="Q13" s="30"/>
      <c r="R13" s="30"/>
      <c r="S13" s="36"/>
      <c r="T13" s="29"/>
      <c r="U13" s="37"/>
      <c r="V13" s="38"/>
      <c r="W13" s="29"/>
      <c r="X13" s="39"/>
      <c r="Y13" s="40"/>
      <c r="Z13" s="29"/>
      <c r="AA13" s="29"/>
      <c r="AB13" s="41"/>
      <c r="AC13" s="42"/>
      <c r="AD13" s="40"/>
      <c r="AE13" s="40"/>
      <c r="AF13" s="40"/>
      <c r="AG13" s="40"/>
    </row>
    <row r="14" spans="1:33" ht="15.75" hidden="1" customHeight="1" x14ac:dyDescent="0.2">
      <c r="A14" s="29" t="s">
        <v>63</v>
      </c>
      <c r="B14" s="29"/>
      <c r="C14" s="16"/>
      <c r="D14" s="30"/>
      <c r="E14" s="30"/>
      <c r="F14" s="33"/>
      <c r="G14" s="31"/>
      <c r="H14" s="32"/>
      <c r="I14" s="32"/>
      <c r="J14" s="33"/>
      <c r="K14" s="33"/>
      <c r="L14" s="30"/>
      <c r="M14" s="34"/>
      <c r="N14" s="30"/>
      <c r="O14" s="35"/>
      <c r="P14" s="35"/>
      <c r="Q14" s="30"/>
      <c r="R14" s="30"/>
      <c r="S14" s="36"/>
      <c r="T14" s="29"/>
      <c r="U14" s="37"/>
      <c r="V14" s="38"/>
      <c r="W14" s="29"/>
      <c r="X14" s="39"/>
      <c r="Y14" s="40"/>
      <c r="Z14" s="29"/>
      <c r="AA14" s="29"/>
      <c r="AB14" s="41"/>
      <c r="AC14" s="42"/>
      <c r="AD14" s="40"/>
      <c r="AE14" s="40"/>
      <c r="AF14" s="40"/>
      <c r="AG14" s="40"/>
    </row>
    <row r="15" spans="1:33" ht="15.75" hidden="1" customHeight="1" x14ac:dyDescent="0.2">
      <c r="A15" s="29" t="s">
        <v>64</v>
      </c>
      <c r="B15" s="29"/>
      <c r="C15" s="16"/>
      <c r="D15" s="30"/>
      <c r="E15" s="30"/>
      <c r="F15" s="33"/>
      <c r="G15" s="31"/>
      <c r="H15" s="32"/>
      <c r="I15" s="32"/>
      <c r="J15" s="33"/>
      <c r="K15" s="33"/>
      <c r="L15" s="30"/>
      <c r="M15" s="34"/>
      <c r="N15" s="30"/>
      <c r="O15" s="35"/>
      <c r="P15" s="35"/>
      <c r="Q15" s="30"/>
      <c r="R15" s="30"/>
      <c r="S15" s="36"/>
      <c r="T15" s="29"/>
      <c r="U15" s="37"/>
      <c r="V15" s="38"/>
      <c r="W15" s="29"/>
      <c r="X15" s="39"/>
      <c r="Y15" s="40"/>
      <c r="Z15" s="29"/>
      <c r="AA15" s="29"/>
      <c r="AB15" s="41"/>
      <c r="AC15" s="42"/>
      <c r="AD15" s="40"/>
      <c r="AE15" s="40"/>
      <c r="AF15" s="40"/>
      <c r="AG15" s="40"/>
    </row>
    <row r="16" spans="1:33" ht="15.75" hidden="1" customHeight="1" x14ac:dyDescent="0.2">
      <c r="A16" s="29" t="s">
        <v>65</v>
      </c>
      <c r="B16" s="29"/>
      <c r="C16" s="16"/>
      <c r="D16" s="30"/>
      <c r="E16" s="30"/>
      <c r="F16" s="33"/>
      <c r="G16" s="31"/>
      <c r="H16" s="32"/>
      <c r="I16" s="32"/>
      <c r="J16" s="33"/>
      <c r="K16" s="33"/>
      <c r="L16" s="30"/>
      <c r="M16" s="34"/>
      <c r="N16" s="30"/>
      <c r="O16" s="35"/>
      <c r="P16" s="35"/>
      <c r="Q16" s="30"/>
      <c r="R16" s="30"/>
      <c r="S16" s="36"/>
      <c r="T16" s="29"/>
      <c r="U16" s="37"/>
      <c r="V16" s="38"/>
      <c r="W16" s="29"/>
      <c r="X16" s="39"/>
      <c r="Y16" s="40"/>
      <c r="Z16" s="29"/>
      <c r="AA16" s="29"/>
      <c r="AB16" s="41"/>
      <c r="AC16" s="42"/>
      <c r="AD16" s="40"/>
      <c r="AE16" s="40"/>
      <c r="AF16" s="40"/>
      <c r="AG16" s="40"/>
    </row>
    <row r="17" spans="1:33" ht="15.75" hidden="1" customHeight="1" x14ac:dyDescent="0.2">
      <c r="A17" s="29" t="s">
        <v>66</v>
      </c>
      <c r="B17" s="29"/>
      <c r="C17" s="16"/>
      <c r="D17" s="30"/>
      <c r="E17" s="30"/>
      <c r="F17" s="33"/>
      <c r="G17" s="31"/>
      <c r="H17" s="32"/>
      <c r="I17" s="32"/>
      <c r="J17" s="33"/>
      <c r="K17" s="33"/>
      <c r="L17" s="30"/>
      <c r="M17" s="34"/>
      <c r="N17" s="30"/>
      <c r="O17" s="35"/>
      <c r="P17" s="35"/>
      <c r="Q17" s="30"/>
      <c r="R17" s="30"/>
      <c r="S17" s="36"/>
      <c r="T17" s="29"/>
      <c r="U17" s="37"/>
      <c r="V17" s="38"/>
      <c r="W17" s="29"/>
      <c r="X17" s="39"/>
      <c r="Y17" s="40"/>
      <c r="Z17" s="29"/>
      <c r="AA17" s="29"/>
      <c r="AB17" s="41"/>
      <c r="AC17" s="42"/>
      <c r="AD17" s="40"/>
      <c r="AE17" s="40"/>
      <c r="AF17" s="40"/>
      <c r="AG17" s="40"/>
    </row>
    <row r="18" spans="1:33" ht="15.75" hidden="1" customHeight="1" x14ac:dyDescent="0.2">
      <c r="A18" s="29" t="s">
        <v>67</v>
      </c>
      <c r="B18" s="29"/>
      <c r="C18" s="16"/>
      <c r="D18" s="30"/>
      <c r="E18" s="30"/>
      <c r="F18" s="33"/>
      <c r="G18" s="31"/>
      <c r="H18" s="32"/>
      <c r="I18" s="32"/>
      <c r="J18" s="33"/>
      <c r="K18" s="33"/>
      <c r="L18" s="30"/>
      <c r="M18" s="34"/>
      <c r="N18" s="30"/>
      <c r="O18" s="35"/>
      <c r="P18" s="35"/>
      <c r="Q18" s="30"/>
      <c r="R18" s="30"/>
      <c r="S18" s="36"/>
      <c r="T18" s="29"/>
      <c r="U18" s="37"/>
      <c r="V18" s="38"/>
      <c r="W18" s="29"/>
      <c r="X18" s="39"/>
      <c r="Y18" s="40"/>
      <c r="Z18" s="29"/>
      <c r="AA18" s="29"/>
      <c r="AB18" s="41"/>
      <c r="AC18" s="42"/>
      <c r="AD18" s="40"/>
      <c r="AE18" s="40"/>
      <c r="AF18" s="40"/>
      <c r="AG18" s="40"/>
    </row>
    <row r="19" spans="1:33" ht="15.75" hidden="1" customHeight="1" x14ac:dyDescent="0.2">
      <c r="A19" s="29" t="s">
        <v>31</v>
      </c>
      <c r="B19" s="29"/>
      <c r="C19" s="16"/>
      <c r="D19" s="30"/>
      <c r="E19" s="30"/>
      <c r="F19" s="33"/>
      <c r="G19" s="31"/>
      <c r="H19" s="32"/>
      <c r="I19" s="32"/>
      <c r="J19" s="33"/>
      <c r="K19" s="33"/>
      <c r="L19" s="30"/>
      <c r="M19" s="34"/>
      <c r="N19" s="30"/>
      <c r="O19" s="35"/>
      <c r="P19" s="35"/>
      <c r="Q19" s="30"/>
      <c r="R19" s="30"/>
      <c r="S19" s="36"/>
      <c r="T19" s="29"/>
      <c r="U19" s="37"/>
      <c r="V19" s="38"/>
      <c r="W19" s="29"/>
      <c r="X19" s="39"/>
      <c r="Y19" s="40"/>
      <c r="Z19" s="29"/>
      <c r="AA19" s="29"/>
      <c r="AB19" s="41"/>
      <c r="AC19" s="42"/>
      <c r="AD19" s="40"/>
      <c r="AE19" s="40"/>
      <c r="AF19" s="40"/>
      <c r="AG19" s="40"/>
    </row>
    <row r="20" spans="1:33" ht="15.75" hidden="1" customHeight="1" x14ac:dyDescent="0.2">
      <c r="A20" s="29" t="s">
        <v>35</v>
      </c>
      <c r="B20" s="29"/>
      <c r="C20" s="16"/>
      <c r="D20" s="30"/>
      <c r="E20" s="30"/>
      <c r="F20" s="33"/>
      <c r="G20" s="31"/>
      <c r="H20" s="32"/>
      <c r="I20" s="32"/>
      <c r="J20" s="33"/>
      <c r="K20" s="33"/>
      <c r="L20" s="30"/>
      <c r="M20" s="34"/>
      <c r="N20" s="30"/>
      <c r="O20" s="35"/>
      <c r="P20" s="35"/>
      <c r="Q20" s="30"/>
      <c r="R20" s="30"/>
      <c r="S20" s="36"/>
      <c r="T20" s="29"/>
      <c r="U20" s="37"/>
      <c r="V20" s="38"/>
      <c r="W20" s="29"/>
      <c r="X20" s="39"/>
      <c r="Y20" s="40"/>
      <c r="Z20" s="29"/>
      <c r="AA20" s="29"/>
      <c r="AB20" s="41"/>
      <c r="AC20" s="42"/>
      <c r="AD20" s="40"/>
      <c r="AE20" s="40"/>
      <c r="AF20" s="40"/>
      <c r="AG20" s="40"/>
    </row>
    <row r="21" spans="1:33" ht="15.75" hidden="1" customHeight="1" x14ac:dyDescent="0.2">
      <c r="A21" s="29" t="s">
        <v>36</v>
      </c>
      <c r="B21" s="29"/>
      <c r="C21" s="16"/>
      <c r="D21" s="30"/>
      <c r="E21" s="30"/>
      <c r="F21" s="33"/>
      <c r="G21" s="31"/>
      <c r="H21" s="32"/>
      <c r="I21" s="32"/>
      <c r="J21" s="33"/>
      <c r="K21" s="33"/>
      <c r="L21" s="30"/>
      <c r="M21" s="34"/>
      <c r="N21" s="30"/>
      <c r="O21" s="35"/>
      <c r="P21" s="35"/>
      <c r="Q21" s="30"/>
      <c r="R21" s="30"/>
      <c r="S21" s="36"/>
      <c r="T21" s="29"/>
      <c r="U21" s="37"/>
      <c r="V21" s="38"/>
      <c r="W21" s="29"/>
      <c r="X21" s="39"/>
      <c r="Y21" s="40"/>
      <c r="Z21" s="29"/>
      <c r="AA21" s="29"/>
      <c r="AB21" s="41"/>
      <c r="AC21" s="42"/>
      <c r="AD21" s="40"/>
      <c r="AE21" s="40"/>
      <c r="AF21" s="40"/>
      <c r="AG21" s="40"/>
    </row>
    <row r="22" spans="1:33" ht="15.75" hidden="1" customHeight="1" x14ac:dyDescent="0.2">
      <c r="A22" s="29" t="s">
        <v>37</v>
      </c>
      <c r="B22" s="29"/>
      <c r="C22" s="16"/>
      <c r="D22" s="30"/>
      <c r="E22" s="30"/>
      <c r="F22" s="31"/>
      <c r="G22" s="31"/>
      <c r="H22" s="32"/>
      <c r="I22" s="32"/>
      <c r="J22" s="33"/>
      <c r="K22" s="33"/>
      <c r="L22" s="30"/>
      <c r="M22" s="34"/>
      <c r="N22" s="30"/>
      <c r="O22" s="35"/>
      <c r="P22" s="35"/>
      <c r="Q22" s="30"/>
      <c r="R22" s="30"/>
      <c r="S22" s="36"/>
      <c r="T22" s="29"/>
      <c r="U22" s="37"/>
      <c r="V22" s="38"/>
      <c r="W22" s="29"/>
      <c r="X22" s="39"/>
      <c r="Y22" s="40"/>
      <c r="Z22" s="29"/>
      <c r="AA22" s="29"/>
      <c r="AB22" s="41"/>
      <c r="AC22" s="42"/>
      <c r="AD22" s="40"/>
      <c r="AE22" s="40"/>
      <c r="AF22" s="40"/>
      <c r="AG22" s="40"/>
    </row>
    <row r="23" spans="1:33" ht="15.75" hidden="1" customHeight="1" x14ac:dyDescent="0.2">
      <c r="A23" s="29" t="s">
        <v>38</v>
      </c>
      <c r="B23" s="29"/>
      <c r="C23" s="16"/>
      <c r="D23" s="30"/>
      <c r="E23" s="30"/>
      <c r="F23" s="33"/>
      <c r="G23" s="31"/>
      <c r="H23" s="32"/>
      <c r="I23" s="32"/>
      <c r="J23" s="33"/>
      <c r="K23" s="33"/>
      <c r="L23" s="30"/>
      <c r="M23" s="34"/>
      <c r="N23" s="30"/>
      <c r="O23" s="35"/>
      <c r="P23" s="35"/>
      <c r="Q23" s="30"/>
      <c r="R23" s="30"/>
      <c r="S23" s="36"/>
      <c r="T23" s="29"/>
      <c r="U23" s="37"/>
      <c r="V23" s="38"/>
      <c r="W23" s="29"/>
      <c r="X23" s="39"/>
      <c r="Y23" s="40"/>
      <c r="Z23" s="29"/>
      <c r="AA23" s="29"/>
      <c r="AB23" s="41"/>
      <c r="AC23" s="42"/>
      <c r="AD23" s="40"/>
      <c r="AE23" s="40"/>
      <c r="AF23" s="40"/>
      <c r="AG23" s="40"/>
    </row>
    <row r="24" spans="1:33" ht="15.75" hidden="1" customHeight="1" x14ac:dyDescent="0.2">
      <c r="A24" s="29" t="s">
        <v>40</v>
      </c>
      <c r="B24" s="29"/>
      <c r="C24" s="16"/>
      <c r="D24" s="30"/>
      <c r="E24" s="30"/>
      <c r="F24" s="33"/>
      <c r="G24" s="33"/>
      <c r="H24" s="32"/>
      <c r="I24" s="32"/>
      <c r="J24" s="33"/>
      <c r="K24" s="33"/>
      <c r="L24" s="30"/>
      <c r="M24" s="34"/>
      <c r="N24" s="30"/>
      <c r="O24" s="35"/>
      <c r="P24" s="35"/>
      <c r="Q24" s="30"/>
      <c r="R24" s="30"/>
      <c r="S24" s="36"/>
      <c r="T24" s="29"/>
      <c r="U24" s="37"/>
      <c r="V24" s="38"/>
      <c r="W24" s="29"/>
      <c r="X24" s="39"/>
      <c r="Y24" s="40"/>
      <c r="Z24" s="29"/>
      <c r="AA24" s="29"/>
      <c r="AB24" s="41"/>
      <c r="AC24" s="42"/>
      <c r="AD24" s="40"/>
      <c r="AE24" s="40"/>
      <c r="AF24" s="40"/>
      <c r="AG24" s="40"/>
    </row>
    <row r="25" spans="1:33" ht="15.75" hidden="1" customHeight="1" x14ac:dyDescent="0.2">
      <c r="A25" s="29" t="s">
        <v>42</v>
      </c>
      <c r="B25" s="15"/>
      <c r="C25" s="16"/>
      <c r="D25" s="30"/>
      <c r="E25" s="30"/>
      <c r="F25" s="33"/>
      <c r="G25" s="33"/>
      <c r="H25" s="32"/>
      <c r="I25" s="32"/>
      <c r="J25" s="33"/>
      <c r="K25" s="33"/>
      <c r="L25" s="30"/>
      <c r="M25" s="34"/>
      <c r="N25" s="30"/>
      <c r="O25" s="35"/>
      <c r="P25" s="35"/>
      <c r="Q25" s="30"/>
      <c r="R25" s="30"/>
      <c r="S25" s="36"/>
      <c r="T25" s="29"/>
      <c r="U25" s="37"/>
      <c r="V25" s="38"/>
      <c r="W25" s="15"/>
      <c r="X25" s="39"/>
      <c r="Y25" s="40"/>
      <c r="Z25" s="15"/>
      <c r="AA25" s="29"/>
      <c r="AB25" s="41"/>
      <c r="AC25" s="42"/>
      <c r="AD25" s="40"/>
      <c r="AE25" s="40"/>
      <c r="AF25" s="40"/>
      <c r="AG25" s="40"/>
    </row>
    <row r="26" spans="1:33" ht="15.75" customHeight="1" x14ac:dyDescent="0.2">
      <c r="A26" s="15" t="s">
        <v>43</v>
      </c>
      <c r="B26" s="15"/>
      <c r="C26" s="16"/>
      <c r="D26" s="17"/>
      <c r="E26" s="17"/>
      <c r="F26" s="18"/>
      <c r="G26" s="18"/>
      <c r="H26" s="32"/>
      <c r="I26" s="32"/>
      <c r="J26" s="33"/>
      <c r="K26" s="33"/>
      <c r="L26" s="17"/>
      <c r="M26" s="34"/>
      <c r="N26" s="17"/>
      <c r="O26" s="35"/>
      <c r="P26" s="35"/>
      <c r="Q26" s="30"/>
      <c r="R26" s="30"/>
      <c r="S26" s="22"/>
      <c r="T26" s="29"/>
      <c r="U26" s="37"/>
      <c r="V26" s="38"/>
      <c r="W26" s="15"/>
      <c r="X26" s="39"/>
      <c r="Y26" s="40"/>
      <c r="Z26" s="15"/>
      <c r="AA26" s="29"/>
      <c r="AB26" s="41"/>
      <c r="AC26" s="42"/>
      <c r="AD26" s="40"/>
      <c r="AE26" s="26"/>
      <c r="AF26" s="26"/>
      <c r="AG26" s="26"/>
    </row>
    <row r="27" spans="1:33" ht="15.75" customHeight="1" x14ac:dyDescent="0.2">
      <c r="A27" s="15" t="s">
        <v>44</v>
      </c>
      <c r="B27" s="15" t="s">
        <v>367</v>
      </c>
      <c r="C27" s="16">
        <f t="shared" ref="C27:C32" si="1">IFERROR(F27/D27," - ")</f>
        <v>21.990000000000002</v>
      </c>
      <c r="D27" s="17">
        <v>5</v>
      </c>
      <c r="E27" s="17">
        <v>0</v>
      </c>
      <c r="F27" s="18">
        <v>109.95</v>
      </c>
      <c r="G27" s="18">
        <v>0</v>
      </c>
      <c r="H27" s="32">
        <f t="shared" ref="H27:H32" si="2">G27/F27*-1</f>
        <v>0</v>
      </c>
      <c r="I27" s="32">
        <f t="shared" ref="I27:I32" si="3">J27/F27</f>
        <v>0.49093381736016373</v>
      </c>
      <c r="J27" s="33">
        <f t="shared" ref="J27:J32" si="4">F27*0.85+G27+AF27*D27+D27*AE27+AG27+AD27</f>
        <v>53.978173218750001</v>
      </c>
      <c r="K27" s="33">
        <f t="shared" ref="K27:K32" si="5">J27/D27</f>
        <v>10.795634643750001</v>
      </c>
      <c r="L27" s="17">
        <v>30</v>
      </c>
      <c r="M27" s="34">
        <f t="shared" ref="M27:M32" si="6">IFERROR(D27/L27,"-")</f>
        <v>0.16666666666666666</v>
      </c>
      <c r="N27" s="17">
        <v>132</v>
      </c>
      <c r="O27" s="35">
        <f t="shared" ref="O27:P27" si="7">D27/7</f>
        <v>0.7142857142857143</v>
      </c>
      <c r="P27" s="35">
        <f t="shared" si="7"/>
        <v>0</v>
      </c>
      <c r="Q27" s="30">
        <f t="shared" ref="Q27:Q32" si="8">ROUNDDOWN(N27/(O27+P27),0)</f>
        <v>184</v>
      </c>
      <c r="R27" s="30"/>
      <c r="S27" s="22">
        <v>0</v>
      </c>
      <c r="T27" s="29">
        <v>4</v>
      </c>
      <c r="U27" s="37" t="s">
        <v>33</v>
      </c>
      <c r="V27" s="38" t="s">
        <v>33</v>
      </c>
      <c r="W27" s="15">
        <v>0</v>
      </c>
      <c r="X27" s="39">
        <f t="shared" ref="X27:X32" si="9">IFERROR(W27/D27,0)</f>
        <v>0</v>
      </c>
      <c r="Y27" s="40">
        <f t="shared" ref="Y27:Y32" si="10">IFERROR(G27/(W27+Z27)*-1,0)</f>
        <v>0</v>
      </c>
      <c r="Z27" s="15">
        <v>0</v>
      </c>
      <c r="AA27" s="29" t="s">
        <v>34</v>
      </c>
      <c r="AB27" s="41">
        <f t="shared" ref="AB27:AB32" si="11">IF(OR(AA27="UsLargeStandardSize",AA27="UsSmallStandardSize"),-0.69,-0.48)</f>
        <v>-0.69</v>
      </c>
      <c r="AC27" s="42">
        <v>0.2216415625</v>
      </c>
      <c r="AD27" s="40">
        <f t="shared" ref="AD27:AD32" si="12">IFERROR(AB27*AC27*D27*2,0)</f>
        <v>-1.52932678125</v>
      </c>
      <c r="AE27" s="26">
        <v>-6.58</v>
      </c>
      <c r="AF27" s="26">
        <v>-1.01</v>
      </c>
      <c r="AG27" s="26">
        <v>0</v>
      </c>
    </row>
    <row r="28" spans="1:33" ht="15.75" customHeight="1" x14ac:dyDescent="0.2">
      <c r="A28" s="15" t="s">
        <v>45</v>
      </c>
      <c r="B28" s="15" t="s">
        <v>77</v>
      </c>
      <c r="C28" s="16">
        <f t="shared" si="1"/>
        <v>20.275714285714287</v>
      </c>
      <c r="D28" s="17">
        <v>28</v>
      </c>
      <c r="E28" s="17">
        <v>0</v>
      </c>
      <c r="F28" s="18">
        <v>567.72</v>
      </c>
      <c r="G28" s="18">
        <v>0</v>
      </c>
      <c r="H28" s="32">
        <f t="shared" si="2"/>
        <v>0</v>
      </c>
      <c r="I28" s="32">
        <f t="shared" si="3"/>
        <v>0.46057523079158746</v>
      </c>
      <c r="J28" s="33">
        <f t="shared" si="4"/>
        <v>261.47777002500004</v>
      </c>
      <c r="K28" s="33">
        <f t="shared" si="5"/>
        <v>9.3384917866071451</v>
      </c>
      <c r="L28" s="17">
        <v>43</v>
      </c>
      <c r="M28" s="34">
        <f t="shared" si="6"/>
        <v>0.65116279069767447</v>
      </c>
      <c r="N28" s="17">
        <v>99</v>
      </c>
      <c r="O28" s="35">
        <f t="shared" ref="O28:P28" si="13">D28/7</f>
        <v>4</v>
      </c>
      <c r="P28" s="35">
        <f t="shared" si="13"/>
        <v>0</v>
      </c>
      <c r="Q28" s="30">
        <f t="shared" si="8"/>
        <v>24</v>
      </c>
      <c r="R28" s="30"/>
      <c r="S28" s="22">
        <v>0.75</v>
      </c>
      <c r="T28" s="15" t="s">
        <v>33</v>
      </c>
      <c r="U28" s="23" t="s">
        <v>33</v>
      </c>
      <c r="V28" s="1" t="s">
        <v>368</v>
      </c>
      <c r="W28" s="15">
        <v>0</v>
      </c>
      <c r="X28" s="39">
        <f t="shared" si="9"/>
        <v>0</v>
      </c>
      <c r="Y28" s="40">
        <f t="shared" si="10"/>
        <v>0</v>
      </c>
      <c r="Z28" s="15">
        <v>0</v>
      </c>
      <c r="AA28" s="29" t="s">
        <v>34</v>
      </c>
      <c r="AB28" s="41">
        <f t="shared" si="11"/>
        <v>-0.69</v>
      </c>
      <c r="AC28" s="42">
        <v>0.2216415625</v>
      </c>
      <c r="AD28" s="40">
        <f t="shared" si="12"/>
        <v>-8.5642299749999999</v>
      </c>
      <c r="AE28" s="26">
        <v>-6.58</v>
      </c>
      <c r="AF28" s="26">
        <v>-1.01</v>
      </c>
      <c r="AG28" s="26">
        <v>0</v>
      </c>
    </row>
    <row r="29" spans="1:33" ht="15.75" customHeight="1" x14ac:dyDescent="0.2">
      <c r="A29" s="15" t="s">
        <v>48</v>
      </c>
      <c r="B29" s="15" t="s">
        <v>77</v>
      </c>
      <c r="C29" s="16">
        <f t="shared" si="1"/>
        <v>19.990000000000002</v>
      </c>
      <c r="D29" s="17">
        <v>26</v>
      </c>
      <c r="E29" s="17">
        <v>0</v>
      </c>
      <c r="F29" s="18">
        <v>519.74</v>
      </c>
      <c r="G29" s="18">
        <v>0</v>
      </c>
      <c r="H29" s="32">
        <f t="shared" si="2"/>
        <v>0</v>
      </c>
      <c r="I29" s="32">
        <f t="shared" si="3"/>
        <v>0.45500923680590294</v>
      </c>
      <c r="J29" s="33">
        <f t="shared" si="4"/>
        <v>236.48650073749999</v>
      </c>
      <c r="K29" s="33">
        <f t="shared" si="5"/>
        <v>9.0956346437499995</v>
      </c>
      <c r="L29" s="17">
        <v>54</v>
      </c>
      <c r="M29" s="34">
        <f t="shared" si="6"/>
        <v>0.48148148148148145</v>
      </c>
      <c r="N29" s="17">
        <v>60</v>
      </c>
      <c r="O29" s="35">
        <f t="shared" ref="O29:P29" si="14">D29/7</f>
        <v>3.7142857142857144</v>
      </c>
      <c r="P29" s="35">
        <f t="shared" si="14"/>
        <v>0</v>
      </c>
      <c r="Q29" s="30">
        <f t="shared" si="8"/>
        <v>16</v>
      </c>
      <c r="R29" s="30"/>
      <c r="S29" s="22">
        <v>3.5</v>
      </c>
      <c r="T29" s="15">
        <v>500</v>
      </c>
      <c r="U29" s="23" t="s">
        <v>33</v>
      </c>
      <c r="V29" s="1" t="s">
        <v>368</v>
      </c>
      <c r="W29" s="15">
        <v>0</v>
      </c>
      <c r="X29" s="39">
        <f t="shared" si="9"/>
        <v>0</v>
      </c>
      <c r="Y29" s="40">
        <f t="shared" si="10"/>
        <v>0</v>
      </c>
      <c r="Z29" s="15">
        <v>0</v>
      </c>
      <c r="AA29" s="29" t="s">
        <v>34</v>
      </c>
      <c r="AB29" s="41">
        <f t="shared" si="11"/>
        <v>-0.69</v>
      </c>
      <c r="AC29" s="42">
        <v>0.2216415625</v>
      </c>
      <c r="AD29" s="40">
        <f t="shared" si="12"/>
        <v>-7.9524992624999999</v>
      </c>
      <c r="AE29" s="26">
        <v>-6.58</v>
      </c>
      <c r="AF29" s="26">
        <v>-1.01</v>
      </c>
      <c r="AG29" s="26">
        <v>0</v>
      </c>
    </row>
    <row r="30" spans="1:33" ht="15.75" customHeight="1" x14ac:dyDescent="0.2">
      <c r="A30" s="15" t="s">
        <v>49</v>
      </c>
      <c r="B30" s="15" t="s">
        <v>104</v>
      </c>
      <c r="C30" s="16">
        <f t="shared" si="1"/>
        <v>19.989999999999998</v>
      </c>
      <c r="D30" s="17">
        <v>6</v>
      </c>
      <c r="E30" s="17">
        <v>0</v>
      </c>
      <c r="F30" s="18">
        <v>119.93999999999998</v>
      </c>
      <c r="G30" s="18">
        <v>0</v>
      </c>
      <c r="H30" s="32">
        <f t="shared" si="2"/>
        <v>0</v>
      </c>
      <c r="I30" s="32">
        <f t="shared" si="3"/>
        <v>0.47138773386693328</v>
      </c>
      <c r="J30" s="33">
        <f t="shared" si="4"/>
        <v>56.538244799999973</v>
      </c>
      <c r="K30" s="33">
        <f t="shared" si="5"/>
        <v>9.4230407999999954</v>
      </c>
      <c r="L30" s="17">
        <v>11</v>
      </c>
      <c r="M30" s="34">
        <f t="shared" si="6"/>
        <v>0.54545454545454541</v>
      </c>
      <c r="N30" s="17">
        <v>69</v>
      </c>
      <c r="O30" s="35">
        <f t="shared" ref="O30:P30" si="15">D30/7</f>
        <v>0.8571428571428571</v>
      </c>
      <c r="P30" s="35">
        <f t="shared" si="15"/>
        <v>0</v>
      </c>
      <c r="Q30" s="30">
        <f t="shared" si="8"/>
        <v>80</v>
      </c>
      <c r="R30" s="30"/>
      <c r="S30" s="22">
        <v>2.9610389610389611</v>
      </c>
      <c r="T30" s="15" t="s">
        <v>33</v>
      </c>
      <c r="U30" s="23" t="s">
        <v>33</v>
      </c>
      <c r="V30" s="1" t="s">
        <v>33</v>
      </c>
      <c r="W30" s="15">
        <v>0</v>
      </c>
      <c r="X30" s="39">
        <f t="shared" si="9"/>
        <v>0</v>
      </c>
      <c r="Y30" s="40">
        <f t="shared" si="10"/>
        <v>0</v>
      </c>
      <c r="Z30" s="15">
        <v>0</v>
      </c>
      <c r="AA30" s="29" t="s">
        <v>34</v>
      </c>
      <c r="AB30" s="41">
        <f t="shared" si="11"/>
        <v>-0.69</v>
      </c>
      <c r="AC30" s="42">
        <v>0.2216415625</v>
      </c>
      <c r="AD30" s="40">
        <f t="shared" si="12"/>
        <v>-1.8351921375</v>
      </c>
      <c r="AE30" s="26">
        <v>-6.58</v>
      </c>
      <c r="AF30" s="26">
        <v>-0.68259384374999998</v>
      </c>
      <c r="AG30" s="26">
        <v>0</v>
      </c>
    </row>
    <row r="31" spans="1:33" ht="15.75" customHeight="1" x14ac:dyDescent="0.2">
      <c r="A31" s="15" t="s">
        <v>50</v>
      </c>
      <c r="B31" s="47" t="s">
        <v>369</v>
      </c>
      <c r="C31" s="16">
        <f t="shared" si="1"/>
        <v>19.990000000000002</v>
      </c>
      <c r="D31" s="17">
        <v>15</v>
      </c>
      <c r="E31" s="17">
        <v>0</v>
      </c>
      <c r="F31" s="18">
        <v>299.85000000000002</v>
      </c>
      <c r="G31" s="43">
        <v>0</v>
      </c>
      <c r="H31" s="32">
        <f t="shared" si="2"/>
        <v>0</v>
      </c>
      <c r="I31" s="32">
        <f t="shared" si="3"/>
        <v>0.47138773386693339</v>
      </c>
      <c r="J31" s="33">
        <f t="shared" si="4"/>
        <v>141.34561199999999</v>
      </c>
      <c r="K31" s="33">
        <f t="shared" si="5"/>
        <v>9.423040799999999</v>
      </c>
      <c r="L31" s="17">
        <v>17</v>
      </c>
      <c r="M31" s="34">
        <f t="shared" si="6"/>
        <v>0.88235294117647056</v>
      </c>
      <c r="N31" s="17">
        <v>54</v>
      </c>
      <c r="O31" s="35">
        <f t="shared" ref="O31:P32" si="16">D31/7</f>
        <v>2.1428571428571428</v>
      </c>
      <c r="P31" s="35">
        <f t="shared" si="16"/>
        <v>0</v>
      </c>
      <c r="Q31" s="30">
        <f t="shared" si="8"/>
        <v>25</v>
      </c>
      <c r="R31" s="30"/>
      <c r="S31" s="22">
        <v>1.5416666666666601</v>
      </c>
      <c r="T31" s="15">
        <v>4</v>
      </c>
      <c r="U31" s="23" t="s">
        <v>33</v>
      </c>
      <c r="V31" s="1" t="s">
        <v>368</v>
      </c>
      <c r="W31" s="15">
        <v>0</v>
      </c>
      <c r="X31" s="39">
        <f t="shared" si="9"/>
        <v>0</v>
      </c>
      <c r="Y31" s="40">
        <f t="shared" si="10"/>
        <v>0</v>
      </c>
      <c r="Z31" s="15">
        <v>0</v>
      </c>
      <c r="AA31" s="15" t="s">
        <v>34</v>
      </c>
      <c r="AB31" s="41">
        <f t="shared" si="11"/>
        <v>-0.69</v>
      </c>
      <c r="AC31" s="28">
        <v>0.2216415625</v>
      </c>
      <c r="AD31" s="40">
        <f t="shared" si="12"/>
        <v>-4.58798034375</v>
      </c>
      <c r="AE31" s="44">
        <v>-6.58</v>
      </c>
      <c r="AF31" s="44">
        <v>-0.68259384374999998</v>
      </c>
      <c r="AG31" s="26">
        <v>0</v>
      </c>
    </row>
    <row r="32" spans="1:33" s="49" customFormat="1" ht="15.75" customHeight="1" x14ac:dyDescent="0.2">
      <c r="A32" s="49" t="s">
        <v>371</v>
      </c>
      <c r="C32" s="16">
        <f t="shared" si="1"/>
        <v>19.989999999999998</v>
      </c>
      <c r="D32" s="50">
        <v>1</v>
      </c>
      <c r="E32" s="50">
        <v>0</v>
      </c>
      <c r="F32" s="51">
        <v>19.989999999999998</v>
      </c>
      <c r="G32" s="51">
        <v>-0.08</v>
      </c>
      <c r="H32" s="32">
        <f t="shared" si="2"/>
        <v>4.0020010005002507E-3</v>
      </c>
      <c r="I32" s="32">
        <f t="shared" si="3"/>
        <v>0.13622015007503757</v>
      </c>
      <c r="J32" s="33">
        <f t="shared" si="4"/>
        <v>2.7230408000000006</v>
      </c>
      <c r="K32" s="33">
        <f t="shared" si="5"/>
        <v>2.7230408000000006</v>
      </c>
      <c r="L32" s="50">
        <v>18</v>
      </c>
      <c r="M32" s="34">
        <f t="shared" si="6"/>
        <v>5.5555555555555552E-2</v>
      </c>
      <c r="N32" s="50">
        <v>52</v>
      </c>
      <c r="O32" s="35">
        <f t="shared" si="16"/>
        <v>0.14285714285714285</v>
      </c>
      <c r="P32" s="35">
        <f t="shared" si="16"/>
        <v>0</v>
      </c>
      <c r="Q32" s="30">
        <f t="shared" si="8"/>
        <v>364</v>
      </c>
      <c r="R32" s="30" t="str">
        <f ca="1">IFERROR(VLOOKUP($B$2,IMPORTRANGE("https://docs.google.com/spreadsheets/d/1KiWZV1ko8G7lnRucBRBd29jj3Be6ltMfljMDqzOkQmI/edit#gid=1381463014","Lookup!A:F"),6,FALSE),"")</f>
        <v/>
      </c>
      <c r="S32" s="52">
        <v>1.9401197604790421</v>
      </c>
      <c r="T32" s="49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3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4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49">
        <v>0</v>
      </c>
      <c r="X32" s="39">
        <f t="shared" si="9"/>
        <v>0</v>
      </c>
      <c r="Y32" s="40">
        <f t="shared" si="10"/>
        <v>0</v>
      </c>
      <c r="Z32" s="49">
        <v>0</v>
      </c>
      <c r="AA32" s="49" t="s">
        <v>34</v>
      </c>
      <c r="AB32" s="41">
        <f t="shared" si="11"/>
        <v>-0.69</v>
      </c>
      <c r="AC32" s="55">
        <v>0.2216415625</v>
      </c>
      <c r="AD32" s="40">
        <f t="shared" si="12"/>
        <v>-0.30586535625</v>
      </c>
      <c r="AE32" s="56">
        <v>-6.58</v>
      </c>
      <c r="AF32" s="56">
        <v>-7.3025938437500004</v>
      </c>
      <c r="AG32" s="56">
        <v>0</v>
      </c>
    </row>
    <row r="33" spans="1:33" ht="15.75" customHeight="1" x14ac:dyDescent="0.2">
      <c r="A33" s="15"/>
      <c r="B33" s="15"/>
      <c r="C33" s="45"/>
      <c r="D33" s="17"/>
      <c r="E33" s="17"/>
      <c r="F33" s="18"/>
      <c r="G33" s="18"/>
      <c r="H33" s="18"/>
      <c r="I33" s="17"/>
      <c r="J33" s="17"/>
      <c r="K33" s="17"/>
      <c r="L33" s="17"/>
      <c r="M33" s="20"/>
      <c r="N33" s="17"/>
      <c r="O33" s="17"/>
      <c r="P33" s="17"/>
      <c r="Q33" s="17"/>
      <c r="R33" s="17"/>
      <c r="S33" s="22"/>
      <c r="T33" s="15"/>
      <c r="U33" s="23"/>
      <c r="V33" s="1"/>
      <c r="W33" s="15"/>
      <c r="X33" s="15"/>
      <c r="Y33" s="15"/>
      <c r="Z33" s="15"/>
      <c r="AA33" s="2"/>
      <c r="AB33" s="15"/>
      <c r="AC33" s="15"/>
      <c r="AD33" s="15"/>
      <c r="AE33" s="26"/>
      <c r="AF33" s="26"/>
      <c r="AG33" s="26"/>
    </row>
    <row r="34" spans="1:33" ht="15.75" customHeight="1" x14ac:dyDescent="0.2">
      <c r="A34" s="15"/>
      <c r="B34" s="15"/>
      <c r="C34" s="45"/>
      <c r="D34" s="17"/>
      <c r="E34" s="17"/>
      <c r="F34" s="18"/>
      <c r="G34" s="18"/>
      <c r="H34" s="18"/>
      <c r="I34" s="17"/>
      <c r="J34" s="17"/>
      <c r="K34" s="17"/>
      <c r="L34" s="17"/>
      <c r="M34" s="20"/>
      <c r="N34" s="17"/>
      <c r="O34" s="17"/>
      <c r="P34" s="17"/>
      <c r="Q34" s="17"/>
      <c r="R34" s="17"/>
      <c r="S34" s="22"/>
      <c r="T34" s="15"/>
      <c r="U34" s="23"/>
      <c r="V34" s="1"/>
      <c r="W34" s="15"/>
      <c r="X34" s="15"/>
      <c r="Y34" s="15"/>
      <c r="Z34" s="15"/>
      <c r="AA34" s="2"/>
      <c r="AB34" s="15"/>
      <c r="AC34" s="15"/>
      <c r="AD34" s="15"/>
      <c r="AE34" s="26"/>
      <c r="AF34" s="26"/>
      <c r="AG34" s="26"/>
    </row>
    <row r="35" spans="1:33" ht="15.75" customHeight="1" x14ac:dyDescent="0.2">
      <c r="A35" s="15"/>
      <c r="B35" s="15"/>
      <c r="C35" s="45"/>
      <c r="D35" s="17"/>
      <c r="E35" s="17"/>
      <c r="F35" s="18"/>
      <c r="G35" s="18"/>
      <c r="H35" s="18"/>
      <c r="I35" s="17"/>
      <c r="J35" s="17"/>
      <c r="K35" s="17"/>
      <c r="L35" s="17"/>
      <c r="M35" s="20"/>
      <c r="N35" s="17"/>
      <c r="O35" s="17"/>
      <c r="P35" s="17"/>
      <c r="Q35" s="17"/>
      <c r="R35" s="17"/>
      <c r="S35" s="22"/>
      <c r="T35" s="15"/>
      <c r="U35" s="23"/>
      <c r="V35" s="1"/>
      <c r="W35" s="15"/>
      <c r="X35" s="15"/>
      <c r="Y35" s="15"/>
      <c r="Z35" s="15"/>
      <c r="AA35" s="2"/>
      <c r="AB35" s="15"/>
      <c r="AC35" s="15"/>
      <c r="AD35" s="15"/>
      <c r="AE35" s="26"/>
      <c r="AF35" s="26"/>
      <c r="AG35" s="26"/>
    </row>
    <row r="36" spans="1:33" ht="15.75" customHeight="1" x14ac:dyDescent="0.2">
      <c r="A36" s="15"/>
      <c r="B36" s="15"/>
      <c r="C36" s="45"/>
      <c r="D36" s="17"/>
      <c r="E36" s="17"/>
      <c r="F36" s="18"/>
      <c r="G36" s="18"/>
      <c r="H36" s="18"/>
      <c r="I36" s="17"/>
      <c r="J36" s="17"/>
      <c r="K36" s="17"/>
      <c r="L36" s="17"/>
      <c r="M36" s="20"/>
      <c r="N36" s="17"/>
      <c r="O36" s="17"/>
      <c r="P36" s="17"/>
      <c r="Q36" s="17"/>
      <c r="R36" s="17"/>
      <c r="S36" s="22"/>
      <c r="T36" s="15"/>
      <c r="U36" s="23"/>
      <c r="V36" s="1"/>
      <c r="W36" s="15"/>
      <c r="X36" s="15"/>
      <c r="Y36" s="15"/>
      <c r="Z36" s="15"/>
      <c r="AA36" s="2"/>
      <c r="AB36" s="15"/>
      <c r="AC36" s="15"/>
      <c r="AD36" s="15"/>
      <c r="AE36" s="26"/>
      <c r="AF36" s="26"/>
      <c r="AG36" s="26"/>
    </row>
    <row r="37" spans="1:33" ht="15.75" customHeight="1" x14ac:dyDescent="0.2">
      <c r="A37" s="15"/>
      <c r="B37" s="15"/>
      <c r="C37" s="45"/>
      <c r="D37" s="17"/>
      <c r="E37" s="17"/>
      <c r="F37" s="18"/>
      <c r="G37" s="18"/>
      <c r="H37" s="18"/>
      <c r="I37" s="17"/>
      <c r="J37" s="17"/>
      <c r="K37" s="17"/>
      <c r="L37" s="17"/>
      <c r="M37" s="20"/>
      <c r="N37" s="17"/>
      <c r="O37" s="17"/>
      <c r="P37" s="17"/>
      <c r="Q37" s="17"/>
      <c r="R37" s="17"/>
      <c r="S37" s="22"/>
      <c r="T37" s="15"/>
      <c r="U37" s="23"/>
      <c r="V37" s="1"/>
      <c r="W37" s="15"/>
      <c r="X37" s="15"/>
      <c r="Y37" s="15"/>
      <c r="Z37" s="15"/>
      <c r="AA37" s="2"/>
      <c r="AB37" s="15"/>
      <c r="AC37" s="15"/>
      <c r="AD37" s="15"/>
      <c r="AE37" s="26"/>
      <c r="AF37" s="26"/>
      <c r="AG37" s="26"/>
    </row>
    <row r="38" spans="1:33" ht="15.75" customHeight="1" x14ac:dyDescent="0.2">
      <c r="A38" s="15"/>
      <c r="B38" s="15"/>
      <c r="C38" s="45"/>
      <c r="D38" s="17"/>
      <c r="E38" s="17"/>
      <c r="F38" s="18"/>
      <c r="G38" s="18"/>
      <c r="H38" s="18"/>
      <c r="I38" s="17"/>
      <c r="J38" s="17"/>
      <c r="K38" s="17"/>
      <c r="L38" s="17"/>
      <c r="M38" s="20"/>
      <c r="N38" s="17"/>
      <c r="O38" s="17"/>
      <c r="P38" s="17"/>
      <c r="Q38" s="17"/>
      <c r="R38" s="17"/>
      <c r="S38" s="22"/>
      <c r="T38" s="15"/>
      <c r="U38" s="23"/>
      <c r="V38" s="1"/>
      <c r="W38" s="15"/>
      <c r="X38" s="15"/>
      <c r="Y38" s="15"/>
      <c r="Z38" s="15"/>
      <c r="AA38" s="2"/>
      <c r="AB38" s="15"/>
      <c r="AC38" s="15"/>
      <c r="AD38" s="15"/>
      <c r="AE38" s="26"/>
      <c r="AF38" s="26"/>
      <c r="AG38" s="26"/>
    </row>
    <row r="39" spans="1:33" ht="15.75" customHeight="1" x14ac:dyDescent="0.2">
      <c r="A39" s="15"/>
      <c r="B39" s="15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46"/>
      <c r="R39" s="46"/>
      <c r="S39" s="22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15"/>
      <c r="AG39" s="15"/>
    </row>
    <row r="40" spans="1:33" ht="15.75" customHeight="1" x14ac:dyDescent="0.2">
      <c r="A40" s="15"/>
      <c r="B40" s="15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46"/>
      <c r="R40" s="46"/>
      <c r="S40" s="22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15"/>
      <c r="AG40" s="15"/>
    </row>
    <row r="41" spans="1:33" ht="15.75" customHeight="1" x14ac:dyDescent="0.2">
      <c r="A41" s="15"/>
      <c r="B41" s="15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46"/>
      <c r="R41" s="46"/>
      <c r="S41" s="22"/>
      <c r="T41" s="15"/>
      <c r="U41" s="15"/>
      <c r="V41" s="15"/>
      <c r="W41" s="15"/>
      <c r="X41" s="15"/>
      <c r="Y41" s="15"/>
      <c r="Z41" s="15"/>
      <c r="AA41" s="2"/>
      <c r="AB41" s="15"/>
      <c r="AC41" s="15"/>
      <c r="AD41" s="15"/>
      <c r="AE41" s="15"/>
      <c r="AF41" s="15"/>
      <c r="AG41" s="15"/>
    </row>
    <row r="42" spans="1:33" ht="15.75" customHeight="1" x14ac:dyDescent="0.2">
      <c r="A42" s="15"/>
      <c r="B42" s="15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46"/>
      <c r="R42" s="46"/>
      <c r="S42" s="22"/>
      <c r="T42" s="15"/>
      <c r="U42" s="15"/>
      <c r="V42" s="15"/>
      <c r="W42" s="15"/>
      <c r="X42" s="15"/>
      <c r="Y42" s="15"/>
      <c r="Z42" s="15"/>
      <c r="AA42" s="2"/>
      <c r="AB42" s="15"/>
      <c r="AC42" s="15"/>
      <c r="AD42" s="15"/>
      <c r="AE42" s="15"/>
      <c r="AF42" s="15"/>
      <c r="AG42" s="15"/>
    </row>
    <row r="43" spans="1:33" ht="15.75" customHeight="1" x14ac:dyDescent="0.2">
      <c r="A43" s="15"/>
      <c r="B43" s="15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46"/>
      <c r="R43" s="46"/>
      <c r="S43" s="22"/>
      <c r="T43" s="15"/>
      <c r="U43" s="15"/>
      <c r="V43" s="15"/>
      <c r="W43" s="15"/>
      <c r="X43" s="15"/>
      <c r="Y43" s="15"/>
      <c r="Z43" s="15"/>
      <c r="AA43" s="2"/>
      <c r="AB43" s="15"/>
      <c r="AC43" s="15"/>
      <c r="AD43" s="15"/>
      <c r="AE43" s="15"/>
      <c r="AF43" s="15"/>
      <c r="AG43" s="15"/>
    </row>
    <row r="44" spans="1:33" ht="15.75" customHeight="1" x14ac:dyDescent="0.2">
      <c r="A44" s="15"/>
      <c r="B44" s="1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46"/>
      <c r="R44" s="46"/>
      <c r="S44" s="22"/>
      <c r="T44" s="15"/>
      <c r="U44" s="15"/>
      <c r="V44" s="15"/>
      <c r="W44" s="15"/>
      <c r="X44" s="15"/>
      <c r="Y44" s="15"/>
      <c r="Z44" s="15"/>
      <c r="AA44" s="2"/>
      <c r="AB44" s="15"/>
      <c r="AC44" s="15"/>
      <c r="AD44" s="15"/>
      <c r="AE44" s="15"/>
      <c r="AF44" s="15"/>
      <c r="AG44" s="15"/>
    </row>
    <row r="45" spans="1:33" ht="15.75" customHeight="1" x14ac:dyDescent="0.2">
      <c r="A45" s="15"/>
      <c r="B45" s="15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46"/>
      <c r="R45" s="46"/>
      <c r="S45" s="22"/>
      <c r="T45" s="15"/>
      <c r="U45" s="15"/>
      <c r="V45" s="15"/>
      <c r="W45" s="15"/>
      <c r="X45" s="15"/>
      <c r="Y45" s="15"/>
      <c r="Z45" s="15"/>
      <c r="AA45" s="2"/>
      <c r="AB45" s="15"/>
      <c r="AC45" s="15"/>
      <c r="AD45" s="15"/>
      <c r="AE45" s="15"/>
      <c r="AF45" s="15"/>
      <c r="AG45" s="15"/>
    </row>
    <row r="46" spans="1:33" ht="15.75" customHeight="1" x14ac:dyDescent="0.2">
      <c r="A46" s="15"/>
      <c r="B46" s="15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46"/>
      <c r="R46" s="46"/>
      <c r="S46" s="22"/>
      <c r="T46" s="15"/>
      <c r="U46" s="15"/>
      <c r="V46" s="15"/>
      <c r="W46" s="15"/>
      <c r="X46" s="15"/>
      <c r="Y46" s="15"/>
      <c r="Z46" s="15"/>
      <c r="AA46" s="2"/>
      <c r="AB46" s="15"/>
      <c r="AC46" s="15"/>
      <c r="AD46" s="15"/>
      <c r="AE46" s="15"/>
      <c r="AF46" s="15"/>
      <c r="AG46" s="15"/>
    </row>
    <row r="47" spans="1:33" ht="15.75" customHeight="1" x14ac:dyDescent="0.2">
      <c r="A47" s="15"/>
      <c r="B47" s="15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46"/>
      <c r="R47" s="46"/>
      <c r="S47" s="22"/>
      <c r="T47" s="15"/>
      <c r="U47" s="15"/>
      <c r="V47" s="15"/>
      <c r="W47" s="15"/>
      <c r="X47" s="15"/>
      <c r="Y47" s="15"/>
      <c r="Z47" s="15"/>
      <c r="AA47" s="2"/>
      <c r="AB47" s="15"/>
      <c r="AC47" s="15"/>
      <c r="AD47" s="15"/>
      <c r="AE47" s="15"/>
      <c r="AF47" s="15"/>
      <c r="AG47" s="15"/>
    </row>
    <row r="48" spans="1:33" ht="15.75" customHeight="1" x14ac:dyDescent="0.2">
      <c r="A48" s="15"/>
      <c r="B48" s="15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46"/>
      <c r="R48" s="46"/>
      <c r="S48" s="22"/>
      <c r="T48" s="15"/>
      <c r="U48" s="15"/>
      <c r="V48" s="15"/>
      <c r="W48" s="15"/>
      <c r="X48" s="15"/>
      <c r="Y48" s="15"/>
      <c r="Z48" s="15"/>
      <c r="AA48" s="2"/>
      <c r="AB48" s="15"/>
      <c r="AC48" s="15"/>
      <c r="AD48" s="15"/>
      <c r="AE48" s="15"/>
      <c r="AF48" s="15"/>
      <c r="AG48" s="15"/>
    </row>
    <row r="49" spans="1:33" ht="15.75" customHeight="1" x14ac:dyDescent="0.2">
      <c r="A49" s="15"/>
      <c r="B49" s="15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46"/>
      <c r="R49" s="46"/>
      <c r="S49" s="22"/>
      <c r="T49" s="15"/>
      <c r="U49" s="15"/>
      <c r="V49" s="15"/>
      <c r="W49" s="15"/>
      <c r="X49" s="15"/>
      <c r="Y49" s="15"/>
      <c r="Z49" s="15"/>
      <c r="AA49" s="2"/>
      <c r="AB49" s="15"/>
      <c r="AC49" s="15"/>
      <c r="AD49" s="15"/>
      <c r="AE49" s="15"/>
      <c r="AF49" s="15"/>
      <c r="AG49" s="15"/>
    </row>
    <row r="50" spans="1:33" ht="15.75" customHeight="1" x14ac:dyDescent="0.2">
      <c r="A50" s="15"/>
      <c r="B50" s="15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46"/>
      <c r="R50" s="46"/>
      <c r="S50" s="22"/>
      <c r="T50" s="15"/>
      <c r="U50" s="15"/>
      <c r="V50" s="15"/>
      <c r="W50" s="15"/>
      <c r="X50" s="15"/>
      <c r="Y50" s="15"/>
      <c r="Z50" s="15"/>
      <c r="AA50" s="2"/>
      <c r="AB50" s="15"/>
      <c r="AC50" s="15"/>
      <c r="AD50" s="15"/>
      <c r="AE50" s="15"/>
      <c r="AF50" s="15"/>
      <c r="AG50" s="15"/>
    </row>
    <row r="51" spans="1:33" ht="15.75" customHeight="1" x14ac:dyDescent="0.2">
      <c r="A51" s="15"/>
      <c r="B51" s="1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46"/>
      <c r="R51" s="46"/>
      <c r="S51" s="22"/>
      <c r="T51" s="15"/>
      <c r="U51" s="15"/>
      <c r="V51" s="15"/>
      <c r="W51" s="15"/>
      <c r="X51" s="15"/>
      <c r="Y51" s="15"/>
      <c r="Z51" s="15"/>
      <c r="AA51" s="2"/>
      <c r="AB51" s="15"/>
      <c r="AC51" s="15"/>
      <c r="AD51" s="15"/>
      <c r="AE51" s="15"/>
      <c r="AF51" s="15"/>
      <c r="AG51" s="15"/>
    </row>
    <row r="52" spans="1:33" ht="15.75" customHeight="1" x14ac:dyDescent="0.2">
      <c r="A52" s="15"/>
      <c r="B52" s="15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46"/>
      <c r="R52" s="46"/>
      <c r="S52" s="22"/>
      <c r="T52" s="15"/>
      <c r="U52" s="15"/>
      <c r="V52" s="15"/>
      <c r="W52" s="15"/>
      <c r="X52" s="15"/>
      <c r="Y52" s="15"/>
      <c r="Z52" s="15"/>
      <c r="AA52" s="2"/>
      <c r="AB52" s="15"/>
      <c r="AC52" s="15"/>
      <c r="AD52" s="15"/>
      <c r="AE52" s="15"/>
      <c r="AF52" s="15"/>
      <c r="AG52" s="15"/>
    </row>
    <row r="53" spans="1:33" ht="15.75" customHeight="1" x14ac:dyDescent="0.2">
      <c r="A53" s="15"/>
      <c r="B53" s="15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46"/>
      <c r="R53" s="46"/>
      <c r="S53" s="22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15"/>
      <c r="AG53" s="15"/>
    </row>
    <row r="54" spans="1:33" ht="15.75" customHeight="1" x14ac:dyDescent="0.2">
      <c r="A54" s="15"/>
      <c r="B54" s="15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46"/>
      <c r="R54" s="46"/>
      <c r="S54" s="22"/>
      <c r="T54" s="15"/>
      <c r="U54" s="15"/>
      <c r="V54" s="15"/>
      <c r="W54" s="15"/>
      <c r="X54" s="15"/>
      <c r="Y54" s="15"/>
      <c r="Z54" s="15"/>
      <c r="AA54" s="2"/>
      <c r="AB54" s="15"/>
      <c r="AC54" s="15"/>
      <c r="AD54" s="15"/>
      <c r="AE54" s="15"/>
      <c r="AF54" s="15"/>
      <c r="AG54" s="15"/>
    </row>
    <row r="55" spans="1:33" ht="15.75" customHeight="1" x14ac:dyDescent="0.2">
      <c r="A55" s="15"/>
      <c r="B55" s="15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46"/>
      <c r="R55" s="46"/>
      <c r="S55" s="22"/>
      <c r="T55" s="15"/>
      <c r="U55" s="15"/>
      <c r="V55" s="15"/>
      <c r="W55" s="15"/>
      <c r="X55" s="15"/>
      <c r="Y55" s="15"/>
      <c r="Z55" s="15"/>
      <c r="AA55" s="2"/>
      <c r="AB55" s="15"/>
      <c r="AC55" s="15"/>
      <c r="AD55" s="15"/>
      <c r="AE55" s="15"/>
      <c r="AF55" s="15"/>
      <c r="AG55" s="15"/>
    </row>
    <row r="56" spans="1:33" ht="15.75" customHeight="1" x14ac:dyDescent="0.2">
      <c r="A56" s="15"/>
      <c r="B56" s="15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46"/>
      <c r="R56" s="46"/>
      <c r="S56" s="22"/>
      <c r="T56" s="15"/>
      <c r="U56" s="15"/>
      <c r="V56" s="15"/>
      <c r="W56" s="15"/>
      <c r="X56" s="15"/>
      <c r="Y56" s="15"/>
      <c r="Z56" s="15"/>
      <c r="AA56" s="2"/>
      <c r="AB56" s="15"/>
      <c r="AC56" s="15"/>
      <c r="AD56" s="15"/>
      <c r="AE56" s="15"/>
      <c r="AF56" s="15"/>
      <c r="AG56" s="15"/>
    </row>
    <row r="57" spans="1:33" ht="15.75" customHeight="1" x14ac:dyDescent="0.2">
      <c r="A57" s="15"/>
      <c r="B57" s="15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22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</row>
    <row r="58" spans="1:33" ht="15.75" customHeight="1" x14ac:dyDescent="0.2">
      <c r="A58" s="15"/>
      <c r="B58" s="15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22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</row>
    <row r="59" spans="1:33" ht="15.75" customHeight="1" x14ac:dyDescent="0.2">
      <c r="A59" s="15"/>
      <c r="B59" s="15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22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</row>
    <row r="60" spans="1:33" ht="15.75" customHeight="1" x14ac:dyDescent="0.2">
      <c r="A60" s="15"/>
      <c r="B60" s="15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22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</row>
    <row r="61" spans="1:33" ht="15.75" customHeight="1" x14ac:dyDescent="0.2">
      <c r="A61" s="15"/>
      <c r="B61" s="15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22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</row>
    <row r="62" spans="1:33" ht="15.75" customHeight="1" x14ac:dyDescent="0.2">
      <c r="A62" s="15"/>
      <c r="B62" s="15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22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</row>
    <row r="63" spans="1:33" ht="15.75" customHeight="1" x14ac:dyDescent="0.2">
      <c r="A63" s="15"/>
      <c r="B63" s="1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22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</row>
    <row r="64" spans="1:33" ht="15.75" customHeight="1" x14ac:dyDescent="0.2">
      <c r="A64" s="15"/>
      <c r="B64" s="15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22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</row>
    <row r="65" spans="1:33" ht="15.75" customHeight="1" x14ac:dyDescent="0.2">
      <c r="A65" s="15"/>
      <c r="B65" s="15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22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</row>
    <row r="66" spans="1:33" ht="15.75" customHeight="1" x14ac:dyDescent="0.2">
      <c r="A66" s="15"/>
      <c r="B66" s="15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22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</row>
    <row r="67" spans="1:33" ht="15.75" customHeight="1" x14ac:dyDescent="0.2">
      <c r="A67" s="15"/>
      <c r="B67" s="15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22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</row>
    <row r="68" spans="1:33" ht="15.75" customHeight="1" x14ac:dyDescent="0.2">
      <c r="A68" s="15"/>
      <c r="B68" s="15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22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</row>
    <row r="69" spans="1:33" ht="15.75" customHeight="1" x14ac:dyDescent="0.2">
      <c r="A69" s="15"/>
      <c r="B69" s="1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22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</row>
    <row r="70" spans="1:33" ht="15.75" customHeight="1" x14ac:dyDescent="0.2">
      <c r="A70" s="15"/>
      <c r="B70" s="15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22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</row>
    <row r="71" spans="1:33" ht="15.75" customHeight="1" x14ac:dyDescent="0.2">
      <c r="A71" s="15"/>
      <c r="B71" s="15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22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</row>
    <row r="72" spans="1:33" ht="15.75" customHeight="1" x14ac:dyDescent="0.2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22"/>
    </row>
    <row r="73" spans="1:33" ht="15.75" customHeight="1" x14ac:dyDescent="0.2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22"/>
    </row>
    <row r="74" spans="1:33" ht="15.75" customHeight="1" x14ac:dyDescent="0.2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22"/>
    </row>
    <row r="75" spans="1:33" ht="15.75" customHeight="1" x14ac:dyDescent="0.2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22"/>
    </row>
    <row r="76" spans="1:33" ht="15.75" customHeight="1" x14ac:dyDescent="0.2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22"/>
    </row>
    <row r="77" spans="1:33" ht="15.75" customHeight="1" x14ac:dyDescent="0.2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22"/>
    </row>
    <row r="78" spans="1:33" ht="15.75" customHeight="1" x14ac:dyDescent="0.2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22"/>
    </row>
    <row r="79" spans="1:33" ht="15.75" customHeight="1" x14ac:dyDescent="0.2"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22"/>
    </row>
    <row r="80" spans="1:33" ht="15.75" customHeight="1" x14ac:dyDescent="0.2"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22"/>
    </row>
    <row r="81" spans="3:19" ht="15.75" customHeight="1" x14ac:dyDescent="0.2"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22"/>
    </row>
    <row r="82" spans="3:19" ht="15.75" customHeight="1" x14ac:dyDescent="0.2"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22"/>
    </row>
    <row r="83" spans="3:19" ht="15.75" customHeight="1" x14ac:dyDescent="0.2"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22"/>
    </row>
    <row r="84" spans="3:19" ht="15.75" customHeight="1" x14ac:dyDescent="0.2"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22"/>
    </row>
    <row r="85" spans="3:19" ht="15.75" customHeight="1" x14ac:dyDescent="0.2"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22"/>
    </row>
    <row r="86" spans="3:19" ht="15.75" customHeight="1" x14ac:dyDescent="0.2"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22"/>
    </row>
    <row r="87" spans="3:19" ht="15.75" customHeight="1" x14ac:dyDescent="0.2"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22"/>
    </row>
    <row r="88" spans="3:19" ht="15.75" customHeight="1" x14ac:dyDescent="0.2"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22"/>
    </row>
    <row r="89" spans="3:19" ht="15.75" customHeight="1" x14ac:dyDescent="0.2"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22"/>
    </row>
    <row r="90" spans="3:19" ht="15.75" customHeight="1" x14ac:dyDescent="0.2"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22"/>
    </row>
    <row r="91" spans="3:19" ht="15.75" customHeight="1" x14ac:dyDescent="0.2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22"/>
    </row>
    <row r="92" spans="3:19" ht="15.75" customHeight="1" x14ac:dyDescent="0.2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22"/>
    </row>
    <row r="93" spans="3:19" ht="15.75" customHeight="1" x14ac:dyDescent="0.2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22"/>
    </row>
    <row r="94" spans="3:19" ht="15.75" customHeight="1" x14ac:dyDescent="0.2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22"/>
    </row>
    <row r="95" spans="3:19" ht="15.75" customHeight="1" x14ac:dyDescent="0.2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22"/>
    </row>
    <row r="96" spans="3:19" ht="15.75" customHeight="1" x14ac:dyDescent="0.2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22"/>
    </row>
    <row r="97" spans="3:19" ht="15.75" customHeight="1" x14ac:dyDescent="0.2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22"/>
    </row>
    <row r="98" spans="3:19" ht="15.75" customHeight="1" x14ac:dyDescent="0.2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22"/>
    </row>
    <row r="99" spans="3:19" ht="15.75" customHeight="1" x14ac:dyDescent="0.2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22"/>
    </row>
    <row r="100" spans="3:19" ht="15.75" customHeight="1" x14ac:dyDescent="0.2"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22"/>
    </row>
    <row r="101" spans="3:19" ht="15.75" customHeight="1" x14ac:dyDescent="0.2"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22"/>
    </row>
    <row r="102" spans="3:19" ht="15.75" customHeight="1" x14ac:dyDescent="0.2"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22"/>
    </row>
    <row r="103" spans="3:19" ht="15.75" customHeight="1" x14ac:dyDescent="0.2"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22"/>
    </row>
    <row r="104" spans="3:19" ht="15.75" customHeight="1" x14ac:dyDescent="0.2"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22"/>
    </row>
    <row r="105" spans="3:19" ht="15.75" customHeight="1" x14ac:dyDescent="0.2"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22"/>
    </row>
    <row r="106" spans="3:19" ht="15.75" customHeight="1" x14ac:dyDescent="0.2"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22"/>
    </row>
    <row r="107" spans="3:19" ht="15.75" customHeight="1" x14ac:dyDescent="0.2"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22"/>
    </row>
    <row r="108" spans="3:19" ht="15.75" customHeight="1" x14ac:dyDescent="0.2"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22"/>
    </row>
    <row r="109" spans="3:19" ht="15.75" customHeight="1" x14ac:dyDescent="0.2"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22"/>
    </row>
    <row r="110" spans="3:19" ht="15.75" customHeight="1" x14ac:dyDescent="0.2"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22"/>
    </row>
    <row r="111" spans="3:19" ht="15.75" customHeight="1" x14ac:dyDescent="0.2"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22"/>
    </row>
    <row r="112" spans="3:19" ht="15.75" customHeight="1" x14ac:dyDescent="0.2"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22"/>
    </row>
    <row r="113" spans="3:19" ht="15.75" customHeight="1" x14ac:dyDescent="0.2"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22"/>
    </row>
    <row r="114" spans="3:19" ht="15.75" customHeight="1" x14ac:dyDescent="0.2"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22"/>
    </row>
    <row r="115" spans="3:19" ht="15.75" customHeight="1" x14ac:dyDescent="0.2"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22"/>
    </row>
    <row r="116" spans="3:19" ht="15.75" customHeight="1" x14ac:dyDescent="0.2"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22"/>
    </row>
    <row r="117" spans="3:19" ht="15.75" customHeight="1" x14ac:dyDescent="0.2"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22"/>
    </row>
    <row r="118" spans="3:19" ht="15.75" customHeight="1" x14ac:dyDescent="0.2"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22"/>
    </row>
    <row r="119" spans="3:19" ht="15.75" customHeight="1" x14ac:dyDescent="0.2"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22"/>
    </row>
    <row r="120" spans="3:19" ht="15.75" customHeight="1" x14ac:dyDescent="0.2"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22"/>
    </row>
    <row r="121" spans="3:19" ht="15.75" customHeight="1" x14ac:dyDescent="0.2"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22"/>
    </row>
    <row r="122" spans="3:19" ht="15.75" customHeight="1" x14ac:dyDescent="0.2"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22"/>
    </row>
    <row r="123" spans="3:19" ht="15.75" customHeight="1" x14ac:dyDescent="0.2"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22"/>
    </row>
    <row r="124" spans="3:19" ht="15.75" customHeight="1" x14ac:dyDescent="0.2"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22"/>
    </row>
    <row r="125" spans="3:19" ht="15.75" customHeight="1" x14ac:dyDescent="0.2"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22"/>
    </row>
    <row r="126" spans="3:19" ht="15.75" customHeight="1" x14ac:dyDescent="0.2"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22"/>
    </row>
    <row r="127" spans="3:19" ht="15.75" customHeight="1" x14ac:dyDescent="0.2"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22"/>
    </row>
    <row r="128" spans="3:19" ht="15.75" customHeight="1" x14ac:dyDescent="0.2"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22"/>
    </row>
    <row r="129" spans="3:19" ht="15.75" customHeight="1" x14ac:dyDescent="0.2"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22"/>
    </row>
    <row r="130" spans="3:19" ht="15.75" customHeight="1" x14ac:dyDescent="0.2"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22"/>
    </row>
    <row r="131" spans="3:19" ht="15.75" customHeight="1" x14ac:dyDescent="0.2"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22"/>
    </row>
    <row r="132" spans="3:19" ht="15.75" customHeight="1" x14ac:dyDescent="0.2"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22"/>
    </row>
    <row r="133" spans="3:19" ht="15.75" customHeight="1" x14ac:dyDescent="0.2"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22"/>
    </row>
    <row r="134" spans="3:19" ht="15.75" customHeight="1" x14ac:dyDescent="0.2"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22"/>
    </row>
    <row r="135" spans="3:19" ht="15.75" customHeight="1" x14ac:dyDescent="0.2"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22"/>
    </row>
    <row r="136" spans="3:19" ht="15.75" customHeight="1" x14ac:dyDescent="0.2"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22"/>
    </row>
    <row r="137" spans="3:19" ht="15.75" customHeight="1" x14ac:dyDescent="0.2"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22"/>
    </row>
    <row r="138" spans="3:19" ht="15.75" customHeight="1" x14ac:dyDescent="0.2"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22"/>
    </row>
    <row r="139" spans="3:19" ht="15.75" customHeight="1" x14ac:dyDescent="0.2"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22"/>
    </row>
    <row r="140" spans="3:19" ht="15.75" customHeight="1" x14ac:dyDescent="0.2"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22"/>
    </row>
    <row r="141" spans="3:19" ht="15.75" customHeight="1" x14ac:dyDescent="0.2"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22"/>
    </row>
    <row r="142" spans="3:19" ht="15.75" customHeight="1" x14ac:dyDescent="0.2"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22"/>
    </row>
    <row r="143" spans="3:19" ht="15.75" customHeight="1" x14ac:dyDescent="0.2"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22"/>
    </row>
    <row r="144" spans="3:19" ht="15.75" customHeight="1" x14ac:dyDescent="0.2"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22"/>
    </row>
    <row r="145" spans="3:19" ht="15.75" customHeight="1" x14ac:dyDescent="0.2"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22"/>
    </row>
    <row r="146" spans="3:19" ht="15.75" customHeight="1" x14ac:dyDescent="0.2"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22"/>
    </row>
    <row r="147" spans="3:19" ht="15.75" customHeight="1" x14ac:dyDescent="0.2"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22"/>
    </row>
    <row r="148" spans="3:19" ht="15.75" customHeight="1" x14ac:dyDescent="0.2"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22"/>
    </row>
    <row r="149" spans="3:19" ht="15.75" customHeight="1" x14ac:dyDescent="0.2"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22"/>
    </row>
    <row r="150" spans="3:19" ht="15.75" customHeight="1" x14ac:dyDescent="0.2"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22"/>
    </row>
    <row r="151" spans="3:19" ht="15.75" customHeight="1" x14ac:dyDescent="0.2"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22"/>
    </row>
    <row r="152" spans="3:19" ht="15.75" customHeight="1" x14ac:dyDescent="0.2"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22"/>
    </row>
    <row r="153" spans="3:19" ht="15.75" customHeight="1" x14ac:dyDescent="0.2"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22"/>
    </row>
    <row r="154" spans="3:19" ht="15.75" customHeight="1" x14ac:dyDescent="0.2"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22"/>
    </row>
    <row r="155" spans="3:19" ht="15.75" customHeight="1" x14ac:dyDescent="0.2"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22"/>
    </row>
    <row r="156" spans="3:19" ht="15.75" customHeight="1" x14ac:dyDescent="0.2"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22"/>
    </row>
    <row r="157" spans="3:19" ht="15.75" customHeight="1" x14ac:dyDescent="0.2"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22"/>
    </row>
    <row r="158" spans="3:19" ht="15.75" customHeight="1" x14ac:dyDescent="0.2"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22"/>
    </row>
    <row r="159" spans="3:19" ht="15.75" customHeight="1" x14ac:dyDescent="0.2"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22"/>
    </row>
    <row r="160" spans="3:19" ht="15.75" customHeight="1" x14ac:dyDescent="0.2"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22"/>
    </row>
    <row r="161" spans="3:19" ht="15.75" customHeight="1" x14ac:dyDescent="0.2"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22"/>
    </row>
    <row r="162" spans="3:19" ht="15.75" customHeight="1" x14ac:dyDescent="0.2"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22"/>
    </row>
    <row r="163" spans="3:19" ht="15.75" customHeight="1" x14ac:dyDescent="0.2"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22"/>
    </row>
    <row r="164" spans="3:19" ht="15.75" customHeight="1" x14ac:dyDescent="0.2"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22"/>
    </row>
    <row r="165" spans="3:19" ht="15.75" customHeight="1" x14ac:dyDescent="0.2"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22"/>
    </row>
    <row r="166" spans="3:19" ht="15.75" customHeight="1" x14ac:dyDescent="0.2"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22"/>
    </row>
    <row r="167" spans="3:19" ht="15.75" customHeight="1" x14ac:dyDescent="0.2"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22"/>
    </row>
    <row r="168" spans="3:19" ht="15.75" customHeight="1" x14ac:dyDescent="0.2"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22"/>
    </row>
    <row r="169" spans="3:19" ht="15.75" customHeight="1" x14ac:dyDescent="0.2"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22"/>
    </row>
    <row r="170" spans="3:19" ht="15.75" customHeight="1" x14ac:dyDescent="0.2"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22"/>
    </row>
    <row r="171" spans="3:19" ht="15.75" customHeight="1" x14ac:dyDescent="0.2"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22"/>
    </row>
    <row r="172" spans="3:19" ht="15.75" customHeight="1" x14ac:dyDescent="0.2"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22"/>
    </row>
    <row r="173" spans="3:19" ht="15.75" customHeight="1" x14ac:dyDescent="0.2"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22"/>
    </row>
    <row r="174" spans="3:19" ht="15.75" customHeight="1" x14ac:dyDescent="0.2"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22"/>
    </row>
    <row r="175" spans="3:19" ht="15.75" customHeight="1" x14ac:dyDescent="0.2"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22"/>
    </row>
    <row r="176" spans="3:19" ht="15.75" customHeight="1" x14ac:dyDescent="0.2"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22"/>
    </row>
    <row r="177" spans="3:19" ht="15.75" customHeight="1" x14ac:dyDescent="0.2"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22"/>
    </row>
    <row r="178" spans="3:19" ht="15.75" customHeight="1" x14ac:dyDescent="0.2"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22"/>
    </row>
    <row r="179" spans="3:19" ht="15.75" customHeight="1" x14ac:dyDescent="0.2"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22"/>
    </row>
    <row r="180" spans="3:19" ht="15.75" customHeight="1" x14ac:dyDescent="0.2"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22"/>
    </row>
    <row r="181" spans="3:19" ht="15.75" customHeight="1" x14ac:dyDescent="0.2"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22"/>
    </row>
    <row r="182" spans="3:19" ht="15.75" customHeight="1" x14ac:dyDescent="0.2"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22"/>
    </row>
    <row r="183" spans="3:19" ht="15.75" customHeight="1" x14ac:dyDescent="0.2"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22"/>
    </row>
    <row r="184" spans="3:19" ht="15.75" customHeight="1" x14ac:dyDescent="0.2"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22"/>
    </row>
    <row r="185" spans="3:19" ht="15.75" customHeight="1" x14ac:dyDescent="0.2"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22"/>
    </row>
    <row r="186" spans="3:19" ht="15.75" customHeight="1" x14ac:dyDescent="0.2"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22"/>
    </row>
    <row r="187" spans="3:19" ht="15.75" customHeight="1" x14ac:dyDescent="0.2"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22"/>
    </row>
    <row r="188" spans="3:19" ht="15.75" customHeight="1" x14ac:dyDescent="0.2"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22"/>
    </row>
    <row r="189" spans="3:19" ht="15.75" customHeight="1" x14ac:dyDescent="0.2"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22"/>
    </row>
    <row r="190" spans="3:19" ht="15.75" customHeight="1" x14ac:dyDescent="0.2"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22"/>
    </row>
    <row r="191" spans="3:19" ht="15.75" customHeight="1" x14ac:dyDescent="0.2"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22"/>
    </row>
    <row r="192" spans="3:19" ht="15.75" customHeight="1" x14ac:dyDescent="0.2"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22"/>
    </row>
    <row r="193" spans="3:19" ht="15.75" customHeight="1" x14ac:dyDescent="0.2"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22"/>
    </row>
    <row r="194" spans="3:19" ht="15.75" customHeight="1" x14ac:dyDescent="0.2"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22"/>
    </row>
    <row r="195" spans="3:19" ht="15.75" customHeight="1" x14ac:dyDescent="0.2"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22"/>
    </row>
    <row r="196" spans="3:19" ht="15.75" customHeight="1" x14ac:dyDescent="0.2"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22"/>
    </row>
    <row r="197" spans="3:19" ht="15.75" customHeight="1" x14ac:dyDescent="0.2"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22"/>
    </row>
    <row r="198" spans="3:19" ht="15.75" customHeight="1" x14ac:dyDescent="0.2"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22"/>
    </row>
    <row r="199" spans="3:19" ht="15.75" customHeight="1" x14ac:dyDescent="0.2"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22"/>
    </row>
    <row r="200" spans="3:19" ht="15.75" customHeight="1" x14ac:dyDescent="0.2"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22"/>
    </row>
    <row r="201" spans="3:19" ht="15.75" customHeight="1" x14ac:dyDescent="0.2"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22"/>
    </row>
    <row r="202" spans="3:19" ht="15.75" customHeight="1" x14ac:dyDescent="0.2"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22"/>
    </row>
    <row r="203" spans="3:19" ht="15.75" customHeight="1" x14ac:dyDescent="0.2"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22"/>
    </row>
    <row r="204" spans="3:19" ht="15.75" customHeight="1" x14ac:dyDescent="0.2"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22"/>
    </row>
    <row r="205" spans="3:19" ht="15.75" customHeight="1" x14ac:dyDescent="0.2"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22"/>
    </row>
    <row r="206" spans="3:19" ht="15.75" customHeight="1" x14ac:dyDescent="0.2"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22"/>
    </row>
    <row r="207" spans="3:19" ht="15.75" customHeight="1" x14ac:dyDescent="0.2"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22"/>
    </row>
    <row r="208" spans="3:19" ht="15.75" customHeight="1" x14ac:dyDescent="0.2"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22"/>
    </row>
    <row r="209" spans="3:19" ht="15.75" customHeight="1" x14ac:dyDescent="0.2"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22"/>
    </row>
    <row r="210" spans="3:19" ht="15.75" customHeight="1" x14ac:dyDescent="0.2"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22"/>
    </row>
    <row r="211" spans="3:19" ht="15.75" customHeight="1" x14ac:dyDescent="0.2"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22"/>
    </row>
    <row r="212" spans="3:19" ht="15.75" customHeight="1" x14ac:dyDescent="0.2"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22"/>
    </row>
    <row r="213" spans="3:19" ht="15.75" customHeight="1" x14ac:dyDescent="0.2"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22"/>
    </row>
    <row r="214" spans="3:19" ht="15.75" customHeight="1" x14ac:dyDescent="0.2"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22"/>
    </row>
    <row r="215" spans="3:19" ht="15.75" customHeight="1" x14ac:dyDescent="0.2"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22"/>
    </row>
    <row r="216" spans="3:19" ht="15.75" customHeight="1" x14ac:dyDescent="0.2"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22"/>
    </row>
    <row r="217" spans="3:19" ht="15.75" customHeight="1" x14ac:dyDescent="0.2"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22"/>
    </row>
    <row r="218" spans="3:19" ht="15.75" customHeight="1" x14ac:dyDescent="0.2"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22"/>
    </row>
    <row r="219" spans="3:19" ht="15.75" customHeight="1" x14ac:dyDescent="0.2"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22"/>
    </row>
    <row r="220" spans="3:19" ht="15.75" customHeight="1" x14ac:dyDescent="0.2"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22"/>
    </row>
    <row r="221" spans="3:19" ht="15.75" customHeight="1" x14ac:dyDescent="0.2">
      <c r="S221" s="22"/>
    </row>
    <row r="222" spans="3:19" ht="15.75" customHeight="1" x14ac:dyDescent="0.2">
      <c r="S222" s="22"/>
    </row>
    <row r="223" spans="3:19" ht="15.75" customHeight="1" x14ac:dyDescent="0.2">
      <c r="S223" s="22"/>
    </row>
    <row r="224" spans="3:19" ht="15.75" customHeight="1" x14ac:dyDescent="0.2">
      <c r="S224" s="22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PL-IL-B12Z-N50</vt:lpstr>
      <vt:lpstr>PL-IL-BWL6OZSQ-WH50</vt:lpstr>
      <vt:lpstr>PL-IL-DC2-100</vt:lpstr>
      <vt:lpstr>PL-IL-DC2-50</vt:lpstr>
      <vt:lpstr>PL-IL-DC2-GLD100G</vt:lpstr>
      <vt:lpstr>PL-IL-DC2-SIL100G</vt:lpstr>
      <vt:lpstr>PL-IL-DC2SQ-100</vt:lpstr>
      <vt:lpstr>PL-IL-DC3.3HEX-100</vt:lpstr>
      <vt:lpstr>PL-IL-DC3-100</vt:lpstr>
      <vt:lpstr>PL-IL-DC3.5PAR-100</vt:lpstr>
      <vt:lpstr>PL-IL-DC3-40</vt:lpstr>
      <vt:lpstr>PL-IL-DC3R-100</vt:lpstr>
      <vt:lpstr>PL-IL-DC3-GLD100G</vt:lpstr>
      <vt:lpstr>PL-IL-DC3R-50</vt:lpstr>
      <vt:lpstr>PL-IL-DC3-SIL100G</vt:lpstr>
      <vt:lpstr>PL-IL-DC3SLANT-100</vt:lpstr>
      <vt:lpstr>PL-IL-DC4R-100</vt:lpstr>
      <vt:lpstr>PL-IL-DC5-100</vt:lpstr>
      <vt:lpstr>PL-IL-DC5-40</vt:lpstr>
      <vt:lpstr>PL-IL-DC5-20</vt:lpstr>
      <vt:lpstr>PL-IL-DC5HEX-100</vt:lpstr>
      <vt:lpstr>PL-IL-DC5SQ-100</vt:lpstr>
      <vt:lpstr>PL-IL-DC6SCAL-100</vt:lpstr>
      <vt:lpstr>PL-IL-DC7-GLD100G</vt:lpstr>
      <vt:lpstr>PL-IL-DC7-SIL100G</vt:lpstr>
      <vt:lpstr>PL-IL-PCC8OZ-WH50</vt:lpstr>
      <vt:lpstr>PL-IL-PL10R-100</vt:lpstr>
      <vt:lpstr>PL-IL-PL6S-W100</vt:lpstr>
      <vt:lpstr>PL-IL-PL10R-50</vt:lpstr>
      <vt:lpstr>PL-IL-PL10S-W100</vt:lpstr>
      <vt:lpstr>PL-IL-PL6R-100</vt:lpstr>
      <vt:lpstr>PL-IL-PL7R-100</vt:lpstr>
      <vt:lpstr>PL-IL-PL9R-100</vt:lpstr>
      <vt:lpstr>PL-IL-PL9R-50</vt:lpstr>
      <vt:lpstr>PL-IL-PL10R-GLD100G-A</vt:lpstr>
      <vt:lpstr>PL-IL-PL10R-GLD50</vt:lpstr>
      <vt:lpstr>PL-IL-PL10R-SIL100G</vt:lpstr>
      <vt:lpstr>PL-IL-PL4SQ-CL100</vt:lpstr>
      <vt:lpstr>PL-IL-PL4SQ-CL50</vt:lpstr>
      <vt:lpstr>PL-IL-PL6R-GLD100G-A</vt:lpstr>
      <vt:lpstr>PL-IL-PL6R-SIL100G</vt:lpstr>
      <vt:lpstr>PL-IL-PL6R-SIL50</vt:lpstr>
      <vt:lpstr>PL-IL-PL6SQ-CL100</vt:lpstr>
      <vt:lpstr>PL-IL-PL6SQ-CL50</vt:lpstr>
      <vt:lpstr>PL-IL-PL7R-SIL100G</vt:lpstr>
      <vt:lpstr>PL-IL-PL8SQ-CL100</vt:lpstr>
      <vt:lpstr>PL-IL-PL8SQ-CL50</vt:lpstr>
      <vt:lpstr>PL-IL-SCPL10-C50</vt:lpstr>
      <vt:lpstr>PL-IL-PL9R-GLD50</vt:lpstr>
      <vt:lpstr>PL-IL-SCPL6-C100</vt:lpstr>
      <vt:lpstr>PL-IL-STPL6R-100</vt:lpstr>
      <vt:lpstr>PL-IL-STPL9R-100</vt:lpstr>
      <vt:lpstr>PL-IL-STPL10R-100</vt:lpstr>
      <vt:lpstr>PL-IL-STPL7R-100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2021-07-19T15:22:29Z</dcterms:modified>
</cp:coreProperties>
</file>